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270" windowWidth="15600" windowHeight="7875"/>
  </bookViews>
  <sheets>
    <sheet name="GRUPO 1" sheetId="1" r:id="rId1"/>
    <sheet name="GRUPO 2" sheetId="2" r:id="rId2"/>
    <sheet name="GRUPO 3" sheetId="3" r:id="rId3"/>
    <sheet name="GRUPO 4" sheetId="4" r:id="rId4"/>
    <sheet name="FINAIS" sheetId="5" r:id="rId5"/>
  </sheets>
  <externalReferences>
    <externalReference r:id="rId6"/>
  </externalReferences>
  <calcPr calcId="124519"/>
</workbook>
</file>

<file path=xl/calcChain.xml><?xml version="1.0" encoding="utf-8"?>
<calcChain xmlns="http://schemas.openxmlformats.org/spreadsheetml/2006/main">
  <c r="N82" i="5"/>
  <c r="L82"/>
  <c r="N73"/>
  <c r="L73"/>
  <c r="N64"/>
  <c r="L64"/>
  <c r="N61"/>
  <c r="L61"/>
  <c r="D80"/>
  <c r="N52"/>
  <c r="L52"/>
  <c r="N49"/>
  <c r="L49"/>
  <c r="N46"/>
  <c r="L46"/>
  <c r="N43"/>
  <c r="L43"/>
  <c r="N34"/>
  <c r="L34"/>
  <c r="N31"/>
  <c r="L31"/>
  <c r="N28"/>
  <c r="L28"/>
  <c r="N25"/>
  <c r="L25"/>
  <c r="N22"/>
  <c r="L22"/>
  <c r="N19"/>
  <c r="L19"/>
  <c r="N16"/>
  <c r="L16"/>
  <c r="N13"/>
  <c r="L13"/>
  <c r="Q141" i="4"/>
  <c r="I141"/>
  <c r="D141"/>
  <c r="C141"/>
  <c r="Q140"/>
  <c r="I140"/>
  <c r="D140"/>
  <c r="C140"/>
  <c r="Q139"/>
  <c r="I139"/>
  <c r="D139"/>
  <c r="C139"/>
  <c r="Q138"/>
  <c r="I138"/>
  <c r="D138"/>
  <c r="C138"/>
  <c r="Q137"/>
  <c r="I137"/>
  <c r="D137"/>
  <c r="C137"/>
  <c r="Q136"/>
  <c r="I136"/>
  <c r="D136"/>
  <c r="C136"/>
  <c r="Q135"/>
  <c r="C135"/>
  <c r="Q134"/>
  <c r="C134"/>
  <c r="Q133"/>
  <c r="C133"/>
  <c r="Q132"/>
  <c r="C132"/>
  <c r="Q131"/>
  <c r="I131"/>
  <c r="D131"/>
  <c r="C131"/>
  <c r="Q130"/>
  <c r="I130"/>
  <c r="D130"/>
  <c r="C130"/>
  <c r="Q129"/>
  <c r="I129"/>
  <c r="D129"/>
  <c r="C129"/>
  <c r="Q128"/>
  <c r="I128"/>
  <c r="D128"/>
  <c r="C128"/>
  <c r="Q127"/>
  <c r="I127"/>
  <c r="D127"/>
  <c r="C127"/>
  <c r="Q126"/>
  <c r="I126"/>
  <c r="D126"/>
  <c r="C126"/>
  <c r="Q125"/>
  <c r="C125"/>
  <c r="Q124"/>
  <c r="C124"/>
  <c r="Q123"/>
  <c r="C123"/>
  <c r="Q122"/>
  <c r="C122"/>
  <c r="Q121"/>
  <c r="I121"/>
  <c r="D121"/>
  <c r="C121"/>
  <c r="Q120"/>
  <c r="I120"/>
  <c r="D120"/>
  <c r="C120"/>
  <c r="Q119"/>
  <c r="I119"/>
  <c r="D119"/>
  <c r="C119"/>
  <c r="Q118"/>
  <c r="I118"/>
  <c r="D118"/>
  <c r="C118"/>
  <c r="Q117"/>
  <c r="I117"/>
  <c r="D117"/>
  <c r="C117"/>
  <c r="Q116"/>
  <c r="I116"/>
  <c r="D116"/>
  <c r="C116"/>
  <c r="Q115"/>
  <c r="C115"/>
  <c r="Q114"/>
  <c r="C114"/>
  <c r="Q113"/>
  <c r="C113"/>
  <c r="Q112"/>
  <c r="C112"/>
  <c r="Q111"/>
  <c r="I111"/>
  <c r="D111"/>
  <c r="C111"/>
  <c r="Q110"/>
  <c r="I110"/>
  <c r="D110"/>
  <c r="C110"/>
  <c r="Q109"/>
  <c r="I109"/>
  <c r="D109"/>
  <c r="C109"/>
  <c r="Q108"/>
  <c r="I108"/>
  <c r="D108"/>
  <c r="C108"/>
  <c r="Q107"/>
  <c r="I107"/>
  <c r="D107"/>
  <c r="C107"/>
  <c r="Q106"/>
  <c r="I106"/>
  <c r="D106"/>
  <c r="C106"/>
  <c r="Q105"/>
  <c r="C105"/>
  <c r="Q104"/>
  <c r="C104"/>
  <c r="Q103"/>
  <c r="C103"/>
  <c r="Q102"/>
  <c r="C102"/>
  <c r="Q101"/>
  <c r="I101"/>
  <c r="D101"/>
  <c r="C101"/>
  <c r="Q100"/>
  <c r="I100"/>
  <c r="D100"/>
  <c r="C100"/>
  <c r="Q99"/>
  <c r="I99"/>
  <c r="D99"/>
  <c r="C99"/>
  <c r="Q98"/>
  <c r="I98"/>
  <c r="D98"/>
  <c r="C98"/>
  <c r="Q97"/>
  <c r="I97"/>
  <c r="D97"/>
  <c r="C97"/>
  <c r="Q96"/>
  <c r="I96"/>
  <c r="D96"/>
  <c r="C96"/>
  <c r="Q95"/>
  <c r="C95"/>
  <c r="Q94"/>
  <c r="C94"/>
  <c r="Q93"/>
  <c r="C93"/>
  <c r="Q92"/>
  <c r="C92"/>
  <c r="Q91"/>
  <c r="I91"/>
  <c r="D91"/>
  <c r="C91"/>
  <c r="Q90"/>
  <c r="I90"/>
  <c r="D90"/>
  <c r="C90"/>
  <c r="Q89"/>
  <c r="I89"/>
  <c r="D89"/>
  <c r="C89"/>
  <c r="Q88"/>
  <c r="I88"/>
  <c r="D88"/>
  <c r="C88"/>
  <c r="Q87"/>
  <c r="I87"/>
  <c r="D87"/>
  <c r="C87"/>
  <c r="Q86"/>
  <c r="I86"/>
  <c r="D86"/>
  <c r="C86"/>
  <c r="Q85"/>
  <c r="C85"/>
  <c r="Q84"/>
  <c r="C84"/>
  <c r="Q83"/>
  <c r="C83"/>
  <c r="Q82"/>
  <c r="C82"/>
  <c r="Q81"/>
  <c r="I81"/>
  <c r="D81"/>
  <c r="C81"/>
  <c r="Q80"/>
  <c r="I80"/>
  <c r="D80"/>
  <c r="C80"/>
  <c r="Q79"/>
  <c r="I79"/>
  <c r="D79"/>
  <c r="C79"/>
  <c r="Q78"/>
  <c r="I78"/>
  <c r="D78"/>
  <c r="C78"/>
  <c r="Q77"/>
  <c r="I77"/>
  <c r="D77"/>
  <c r="C77"/>
  <c r="Q76"/>
  <c r="I76"/>
  <c r="D76"/>
  <c r="C76"/>
  <c r="Q75"/>
  <c r="C75"/>
  <c r="Q74"/>
  <c r="C74"/>
  <c r="Q73"/>
  <c r="C73"/>
  <c r="Q72"/>
  <c r="C72"/>
  <c r="Q71"/>
  <c r="I71"/>
  <c r="D71"/>
  <c r="C71"/>
  <c r="Q70"/>
  <c r="I70"/>
  <c r="D70"/>
  <c r="C70"/>
  <c r="Q69"/>
  <c r="I69"/>
  <c r="D69"/>
  <c r="C69"/>
  <c r="Q68"/>
  <c r="I68"/>
  <c r="D68"/>
  <c r="C68"/>
  <c r="Q67"/>
  <c r="I67"/>
  <c r="D67"/>
  <c r="C67"/>
  <c r="Q66"/>
  <c r="I66"/>
  <c r="D66"/>
  <c r="C66"/>
  <c r="Q65"/>
  <c r="C65"/>
  <c r="Q64"/>
  <c r="C64"/>
  <c r="Q63"/>
  <c r="C63"/>
  <c r="Q62"/>
  <c r="C62"/>
  <c r="Q61"/>
  <c r="I61"/>
  <c r="D61"/>
  <c r="C61"/>
  <c r="Q60"/>
  <c r="I60"/>
  <c r="D60"/>
  <c r="C60"/>
  <c r="Q59"/>
  <c r="I59"/>
  <c r="D59"/>
  <c r="C59"/>
  <c r="Q58"/>
  <c r="I58"/>
  <c r="D58"/>
  <c r="C58"/>
  <c r="Q57"/>
  <c r="I57"/>
  <c r="D57"/>
  <c r="C57"/>
  <c r="Q56"/>
  <c r="I56"/>
  <c r="D56"/>
  <c r="C56"/>
  <c r="Q55"/>
  <c r="C55"/>
  <c r="Q54"/>
  <c r="C54"/>
  <c r="Q53"/>
  <c r="C53"/>
  <c r="Q52"/>
  <c r="C52"/>
  <c r="Q51"/>
  <c r="I51"/>
  <c r="D51"/>
  <c r="C51"/>
  <c r="Q50"/>
  <c r="I50"/>
  <c r="D50"/>
  <c r="C50"/>
  <c r="Q49"/>
  <c r="I49"/>
  <c r="D49"/>
  <c r="C49"/>
  <c r="Q48"/>
  <c r="I48"/>
  <c r="D48"/>
  <c r="C48"/>
  <c r="Q47"/>
  <c r="I47"/>
  <c r="D47"/>
  <c r="C47"/>
  <c r="Q46"/>
  <c r="I46"/>
  <c r="D46"/>
  <c r="C46"/>
  <c r="Q45"/>
  <c r="C45"/>
  <c r="Q44"/>
  <c r="C44"/>
  <c r="Q43"/>
  <c r="C43"/>
  <c r="Q42"/>
  <c r="C42"/>
  <c r="Q41"/>
  <c r="I41"/>
  <c r="D41"/>
  <c r="C41"/>
  <c r="Q40"/>
  <c r="I40"/>
  <c r="D40"/>
  <c r="C40"/>
  <c r="W30" s="1"/>
  <c r="Q39"/>
  <c r="I39"/>
  <c r="D39"/>
  <c r="C39"/>
  <c r="Q38"/>
  <c r="I38"/>
  <c r="D38"/>
  <c r="C38"/>
  <c r="Q37"/>
  <c r="I37"/>
  <c r="D37"/>
  <c r="C37"/>
  <c r="Q36"/>
  <c r="I36"/>
  <c r="D36"/>
  <c r="C36"/>
  <c r="Y31"/>
  <c r="X31"/>
  <c r="Y30"/>
  <c r="X30"/>
  <c r="Y29"/>
  <c r="X29"/>
  <c r="Y28"/>
  <c r="X28"/>
  <c r="Y27"/>
  <c r="X27"/>
  <c r="Y26"/>
  <c r="X26"/>
  <c r="Y25"/>
  <c r="X25"/>
  <c r="Y24"/>
  <c r="X24"/>
  <c r="Z24" s="1"/>
  <c r="Y23"/>
  <c r="X23"/>
  <c r="Y22"/>
  <c r="X22"/>
  <c r="Z22" s="1"/>
  <c r="Y21"/>
  <c r="X21"/>
  <c r="Y20"/>
  <c r="X20"/>
  <c r="Z20" s="1"/>
  <c r="Q141" i="3"/>
  <c r="I141"/>
  <c r="D141"/>
  <c r="C141"/>
  <c r="Q140"/>
  <c r="I140"/>
  <c r="D140"/>
  <c r="C140"/>
  <c r="Q139"/>
  <c r="I139"/>
  <c r="D139"/>
  <c r="C139"/>
  <c r="Q138"/>
  <c r="I138"/>
  <c r="D138"/>
  <c r="C138"/>
  <c r="Q137"/>
  <c r="I137"/>
  <c r="D137"/>
  <c r="C137"/>
  <c r="Q136"/>
  <c r="I136"/>
  <c r="D136"/>
  <c r="C136"/>
  <c r="Q135"/>
  <c r="C135"/>
  <c r="Q134"/>
  <c r="C134"/>
  <c r="Q133"/>
  <c r="C133"/>
  <c r="Q132"/>
  <c r="C132"/>
  <c r="Q131"/>
  <c r="I131"/>
  <c r="D131"/>
  <c r="C131"/>
  <c r="Q130"/>
  <c r="I130"/>
  <c r="D130"/>
  <c r="C130"/>
  <c r="Q129"/>
  <c r="I129"/>
  <c r="D129"/>
  <c r="C129"/>
  <c r="Q128"/>
  <c r="I128"/>
  <c r="D128"/>
  <c r="C128"/>
  <c r="Q127"/>
  <c r="I127"/>
  <c r="D127"/>
  <c r="C127"/>
  <c r="Q126"/>
  <c r="I126"/>
  <c r="D126"/>
  <c r="C126"/>
  <c r="Q125"/>
  <c r="C125"/>
  <c r="Q124"/>
  <c r="C124"/>
  <c r="Q123"/>
  <c r="C123"/>
  <c r="Q122"/>
  <c r="C122"/>
  <c r="Q121"/>
  <c r="I121"/>
  <c r="D121"/>
  <c r="C121"/>
  <c r="Q120"/>
  <c r="I120"/>
  <c r="D120"/>
  <c r="C120"/>
  <c r="Q119"/>
  <c r="I119"/>
  <c r="D119"/>
  <c r="C119"/>
  <c r="Q118"/>
  <c r="I118"/>
  <c r="D118"/>
  <c r="C118"/>
  <c r="Q117"/>
  <c r="I117"/>
  <c r="D117"/>
  <c r="C117"/>
  <c r="Q116"/>
  <c r="I116"/>
  <c r="D116"/>
  <c r="C116"/>
  <c r="Q115"/>
  <c r="C115"/>
  <c r="Q114"/>
  <c r="C114"/>
  <c r="Q113"/>
  <c r="C113"/>
  <c r="Q112"/>
  <c r="C112"/>
  <c r="Q111"/>
  <c r="I111"/>
  <c r="D111"/>
  <c r="C111"/>
  <c r="Q110"/>
  <c r="I110"/>
  <c r="D110"/>
  <c r="C110"/>
  <c r="Q109"/>
  <c r="I109"/>
  <c r="D109"/>
  <c r="C109"/>
  <c r="Q108"/>
  <c r="I108"/>
  <c r="D108"/>
  <c r="C108"/>
  <c r="Q107"/>
  <c r="I107"/>
  <c r="D107"/>
  <c r="C107"/>
  <c r="Q106"/>
  <c r="I106"/>
  <c r="D106"/>
  <c r="C106"/>
  <c r="Q105"/>
  <c r="C105"/>
  <c r="Q104"/>
  <c r="C104"/>
  <c r="Q103"/>
  <c r="C103"/>
  <c r="Q102"/>
  <c r="C102"/>
  <c r="Q101"/>
  <c r="I101"/>
  <c r="D101"/>
  <c r="C101"/>
  <c r="Q100"/>
  <c r="I100"/>
  <c r="D100"/>
  <c r="C100"/>
  <c r="Q99"/>
  <c r="I99"/>
  <c r="D99"/>
  <c r="C99"/>
  <c r="Q98"/>
  <c r="I98"/>
  <c r="D98"/>
  <c r="C98"/>
  <c r="Q97"/>
  <c r="I97"/>
  <c r="D97"/>
  <c r="C97"/>
  <c r="Q96"/>
  <c r="I96"/>
  <c r="D96"/>
  <c r="C96"/>
  <c r="Q95"/>
  <c r="C95"/>
  <c r="Q94"/>
  <c r="C94"/>
  <c r="Q93"/>
  <c r="C93"/>
  <c r="Q92"/>
  <c r="C92"/>
  <c r="Q91"/>
  <c r="I91"/>
  <c r="D91"/>
  <c r="C91"/>
  <c r="Q90"/>
  <c r="I90"/>
  <c r="D90"/>
  <c r="C90"/>
  <c r="Q89"/>
  <c r="I89"/>
  <c r="D89"/>
  <c r="C89"/>
  <c r="Q88"/>
  <c r="I88"/>
  <c r="D88"/>
  <c r="C88"/>
  <c r="Q87"/>
  <c r="I87"/>
  <c r="D87"/>
  <c r="C87"/>
  <c r="Q86"/>
  <c r="I86"/>
  <c r="D86"/>
  <c r="C86"/>
  <c r="Q85"/>
  <c r="C85"/>
  <c r="Q84"/>
  <c r="C84"/>
  <c r="Q83"/>
  <c r="C83"/>
  <c r="Q82"/>
  <c r="C82"/>
  <c r="Q81"/>
  <c r="I81"/>
  <c r="D81"/>
  <c r="C81"/>
  <c r="Q80"/>
  <c r="I80"/>
  <c r="D80"/>
  <c r="C80"/>
  <c r="Q79"/>
  <c r="I79"/>
  <c r="D79"/>
  <c r="C79"/>
  <c r="Q78"/>
  <c r="I78"/>
  <c r="D78"/>
  <c r="C78"/>
  <c r="Q77"/>
  <c r="I77"/>
  <c r="D77"/>
  <c r="C77"/>
  <c r="Q76"/>
  <c r="I76"/>
  <c r="D76"/>
  <c r="C76"/>
  <c r="Q75"/>
  <c r="C75"/>
  <c r="Q74"/>
  <c r="C74"/>
  <c r="Q73"/>
  <c r="C73"/>
  <c r="Q72"/>
  <c r="C72"/>
  <c r="Q71"/>
  <c r="I71"/>
  <c r="D71"/>
  <c r="C71"/>
  <c r="Q70"/>
  <c r="I70"/>
  <c r="D70"/>
  <c r="C70"/>
  <c r="Q69"/>
  <c r="I69"/>
  <c r="D69"/>
  <c r="C69"/>
  <c r="Q68"/>
  <c r="I68"/>
  <c r="D68"/>
  <c r="C68"/>
  <c r="Q67"/>
  <c r="I67"/>
  <c r="D67"/>
  <c r="C67"/>
  <c r="Q66"/>
  <c r="I66"/>
  <c r="D66"/>
  <c r="C66"/>
  <c r="Q65"/>
  <c r="C65"/>
  <c r="Q64"/>
  <c r="C64"/>
  <c r="Q63"/>
  <c r="C63"/>
  <c r="Q62"/>
  <c r="C62"/>
  <c r="Q61"/>
  <c r="I61"/>
  <c r="D61"/>
  <c r="C61"/>
  <c r="Q60"/>
  <c r="I60"/>
  <c r="D60"/>
  <c r="C60"/>
  <c r="Q59"/>
  <c r="I59"/>
  <c r="D59"/>
  <c r="C59"/>
  <c r="Q58"/>
  <c r="I58"/>
  <c r="D58"/>
  <c r="C58"/>
  <c r="Q57"/>
  <c r="I57"/>
  <c r="D57"/>
  <c r="C57"/>
  <c r="Q56"/>
  <c r="I56"/>
  <c r="D56"/>
  <c r="C56"/>
  <c r="Q55"/>
  <c r="C55"/>
  <c r="Q54"/>
  <c r="C54"/>
  <c r="Q53"/>
  <c r="C53"/>
  <c r="Q52"/>
  <c r="C52"/>
  <c r="Q51"/>
  <c r="I51"/>
  <c r="D51"/>
  <c r="C51"/>
  <c r="Q50"/>
  <c r="I50"/>
  <c r="D50"/>
  <c r="C50"/>
  <c r="Q49"/>
  <c r="I49"/>
  <c r="D49"/>
  <c r="C49"/>
  <c r="Q48"/>
  <c r="I48"/>
  <c r="D48"/>
  <c r="C48"/>
  <c r="Q47"/>
  <c r="I47"/>
  <c r="D47"/>
  <c r="C47"/>
  <c r="Q46"/>
  <c r="I46"/>
  <c r="D46"/>
  <c r="C46"/>
  <c r="Q45"/>
  <c r="C45"/>
  <c r="Q44"/>
  <c r="C44"/>
  <c r="Q43"/>
  <c r="C43"/>
  <c r="Q42"/>
  <c r="C42"/>
  <c r="Q41"/>
  <c r="I41"/>
  <c r="D41"/>
  <c r="C41"/>
  <c r="Q40"/>
  <c r="I40"/>
  <c r="D40"/>
  <c r="C40"/>
  <c r="Q39"/>
  <c r="I39"/>
  <c r="D39"/>
  <c r="C39"/>
  <c r="Q38"/>
  <c r="I38"/>
  <c r="D38"/>
  <c r="C38"/>
  <c r="Q37"/>
  <c r="I37"/>
  <c r="D37"/>
  <c r="C37"/>
  <c r="Q36"/>
  <c r="I36"/>
  <c r="D36"/>
  <c r="C36"/>
  <c r="Y31"/>
  <c r="X31"/>
  <c r="Y30"/>
  <c r="X30"/>
  <c r="Y29"/>
  <c r="X29"/>
  <c r="Y28"/>
  <c r="X28"/>
  <c r="Y27"/>
  <c r="X27"/>
  <c r="Y26"/>
  <c r="X26"/>
  <c r="Y25"/>
  <c r="X25"/>
  <c r="Y24"/>
  <c r="X24"/>
  <c r="Y23"/>
  <c r="X23"/>
  <c r="Y22"/>
  <c r="X22"/>
  <c r="Y21"/>
  <c r="X21"/>
  <c r="Y20"/>
  <c r="X20"/>
  <c r="Q141" i="2"/>
  <c r="I141"/>
  <c r="D141"/>
  <c r="C141"/>
  <c r="Q140"/>
  <c r="I140"/>
  <c r="D140"/>
  <c r="C140"/>
  <c r="Q139"/>
  <c r="I139"/>
  <c r="D139"/>
  <c r="C139"/>
  <c r="Q138"/>
  <c r="I138"/>
  <c r="D138"/>
  <c r="C138"/>
  <c r="Q137"/>
  <c r="I137"/>
  <c r="D137"/>
  <c r="C137"/>
  <c r="Q136"/>
  <c r="I136"/>
  <c r="D136"/>
  <c r="C136"/>
  <c r="Q135"/>
  <c r="C135"/>
  <c r="Q134"/>
  <c r="C134"/>
  <c r="Q133"/>
  <c r="C133"/>
  <c r="Q132"/>
  <c r="C132"/>
  <c r="Q131"/>
  <c r="I131"/>
  <c r="D131"/>
  <c r="C131"/>
  <c r="Q130"/>
  <c r="I130"/>
  <c r="D130"/>
  <c r="C130"/>
  <c r="Q129"/>
  <c r="I129"/>
  <c r="D129"/>
  <c r="C129"/>
  <c r="Q128"/>
  <c r="I128"/>
  <c r="D128"/>
  <c r="C128"/>
  <c r="Q127"/>
  <c r="I127"/>
  <c r="D127"/>
  <c r="C127"/>
  <c r="Q126"/>
  <c r="I126"/>
  <c r="D126"/>
  <c r="C126"/>
  <c r="Q125"/>
  <c r="C125"/>
  <c r="Q124"/>
  <c r="C124"/>
  <c r="Q123"/>
  <c r="C123"/>
  <c r="Q122"/>
  <c r="C122"/>
  <c r="Q121"/>
  <c r="I121"/>
  <c r="D121"/>
  <c r="C121"/>
  <c r="Q120"/>
  <c r="I120"/>
  <c r="D120"/>
  <c r="C120"/>
  <c r="Q119"/>
  <c r="I119"/>
  <c r="D119"/>
  <c r="C119"/>
  <c r="Q118"/>
  <c r="I118"/>
  <c r="D118"/>
  <c r="C118"/>
  <c r="Q117"/>
  <c r="I117"/>
  <c r="D117"/>
  <c r="C117"/>
  <c r="Q116"/>
  <c r="I116"/>
  <c r="D116"/>
  <c r="C116"/>
  <c r="Q115"/>
  <c r="C115"/>
  <c r="Q114"/>
  <c r="C114"/>
  <c r="Q113"/>
  <c r="C113"/>
  <c r="Q112"/>
  <c r="C112"/>
  <c r="Q111"/>
  <c r="I111"/>
  <c r="D111"/>
  <c r="C111"/>
  <c r="Q110"/>
  <c r="I110"/>
  <c r="D110"/>
  <c r="C110"/>
  <c r="Q109"/>
  <c r="I109"/>
  <c r="D109"/>
  <c r="C109"/>
  <c r="Q108"/>
  <c r="I108"/>
  <c r="D108"/>
  <c r="C108"/>
  <c r="Q107"/>
  <c r="I107"/>
  <c r="D107"/>
  <c r="C107"/>
  <c r="Q106"/>
  <c r="I106"/>
  <c r="D106"/>
  <c r="C106"/>
  <c r="Q105"/>
  <c r="C105"/>
  <c r="Q104"/>
  <c r="C104"/>
  <c r="Q103"/>
  <c r="C103"/>
  <c r="Q102"/>
  <c r="C102"/>
  <c r="Q101"/>
  <c r="I101"/>
  <c r="D101"/>
  <c r="C101"/>
  <c r="Q100"/>
  <c r="I100"/>
  <c r="D100"/>
  <c r="C100"/>
  <c r="Q99"/>
  <c r="I99"/>
  <c r="D99"/>
  <c r="C99"/>
  <c r="Q98"/>
  <c r="I98"/>
  <c r="D98"/>
  <c r="C98"/>
  <c r="Q97"/>
  <c r="I97"/>
  <c r="D97"/>
  <c r="C97"/>
  <c r="Q96"/>
  <c r="I96"/>
  <c r="D96"/>
  <c r="C96"/>
  <c r="Q95"/>
  <c r="C95"/>
  <c r="Q94"/>
  <c r="C94"/>
  <c r="Q93"/>
  <c r="C93"/>
  <c r="Q92"/>
  <c r="C92"/>
  <c r="Q91"/>
  <c r="I91"/>
  <c r="D91"/>
  <c r="C91"/>
  <c r="Q90"/>
  <c r="I90"/>
  <c r="D90"/>
  <c r="C90"/>
  <c r="Q89"/>
  <c r="I89"/>
  <c r="D89"/>
  <c r="C89"/>
  <c r="Q88"/>
  <c r="I88"/>
  <c r="D88"/>
  <c r="C88"/>
  <c r="Q87"/>
  <c r="I87"/>
  <c r="D87"/>
  <c r="C87"/>
  <c r="Q86"/>
  <c r="I86"/>
  <c r="D86"/>
  <c r="C86"/>
  <c r="Q85"/>
  <c r="C85"/>
  <c r="Q84"/>
  <c r="C84"/>
  <c r="Q83"/>
  <c r="C83"/>
  <c r="Q82"/>
  <c r="C82"/>
  <c r="Q81"/>
  <c r="I81"/>
  <c r="D81"/>
  <c r="C81"/>
  <c r="Q80"/>
  <c r="I80"/>
  <c r="D80"/>
  <c r="C80"/>
  <c r="Q79"/>
  <c r="I79"/>
  <c r="D79"/>
  <c r="C79"/>
  <c r="Q78"/>
  <c r="I78"/>
  <c r="D78"/>
  <c r="C78"/>
  <c r="Q77"/>
  <c r="I77"/>
  <c r="D77"/>
  <c r="C77"/>
  <c r="Q76"/>
  <c r="I76"/>
  <c r="D76"/>
  <c r="C76"/>
  <c r="Q75"/>
  <c r="C75"/>
  <c r="Q74"/>
  <c r="C74"/>
  <c r="Q73"/>
  <c r="C73"/>
  <c r="Q72"/>
  <c r="C72"/>
  <c r="Q71"/>
  <c r="I71"/>
  <c r="D71"/>
  <c r="C71"/>
  <c r="Q70"/>
  <c r="I70"/>
  <c r="D70"/>
  <c r="C70"/>
  <c r="Q69"/>
  <c r="I69"/>
  <c r="D69"/>
  <c r="C69"/>
  <c r="Q68"/>
  <c r="I68"/>
  <c r="D68"/>
  <c r="C68"/>
  <c r="Q67"/>
  <c r="I67"/>
  <c r="D67"/>
  <c r="C67"/>
  <c r="Q66"/>
  <c r="I66"/>
  <c r="D66"/>
  <c r="C66"/>
  <c r="Q65"/>
  <c r="C65"/>
  <c r="Q64"/>
  <c r="C64"/>
  <c r="Q63"/>
  <c r="C63"/>
  <c r="Q62"/>
  <c r="C62"/>
  <c r="Q61"/>
  <c r="I61"/>
  <c r="D61"/>
  <c r="C61"/>
  <c r="Q60"/>
  <c r="I60"/>
  <c r="D60"/>
  <c r="C60"/>
  <c r="Q59"/>
  <c r="I59"/>
  <c r="D59"/>
  <c r="C59"/>
  <c r="Q58"/>
  <c r="I58"/>
  <c r="D58"/>
  <c r="C58"/>
  <c r="Q57"/>
  <c r="I57"/>
  <c r="D57"/>
  <c r="C57"/>
  <c r="Q56"/>
  <c r="I56"/>
  <c r="D56"/>
  <c r="C56"/>
  <c r="Q55"/>
  <c r="C55"/>
  <c r="Q54"/>
  <c r="C54"/>
  <c r="Q53"/>
  <c r="C53"/>
  <c r="Q52"/>
  <c r="C52"/>
  <c r="Q51"/>
  <c r="I51"/>
  <c r="D51"/>
  <c r="C51"/>
  <c r="Q50"/>
  <c r="I50"/>
  <c r="D50"/>
  <c r="C50"/>
  <c r="Q49"/>
  <c r="I49"/>
  <c r="D49"/>
  <c r="C49"/>
  <c r="Q48"/>
  <c r="I48"/>
  <c r="D48"/>
  <c r="C48"/>
  <c r="Q47"/>
  <c r="I47"/>
  <c r="D47"/>
  <c r="C47"/>
  <c r="Q46"/>
  <c r="I46"/>
  <c r="D46"/>
  <c r="C46"/>
  <c r="Q45"/>
  <c r="C45"/>
  <c r="Q44"/>
  <c r="C44"/>
  <c r="Q43"/>
  <c r="C43"/>
  <c r="Q42"/>
  <c r="C42"/>
  <c r="Q41"/>
  <c r="I41"/>
  <c r="D41"/>
  <c r="C41"/>
  <c r="Q40"/>
  <c r="I40"/>
  <c r="D40"/>
  <c r="C40"/>
  <c r="Q39"/>
  <c r="I39"/>
  <c r="D39"/>
  <c r="C39"/>
  <c r="Q38"/>
  <c r="I38"/>
  <c r="D38"/>
  <c r="C38"/>
  <c r="Q37"/>
  <c r="I37"/>
  <c r="D37"/>
  <c r="C37"/>
  <c r="Q36"/>
  <c r="I36"/>
  <c r="D36"/>
  <c r="C36"/>
  <c r="W31" s="1"/>
  <c r="Y31"/>
  <c r="X31"/>
  <c r="Y30"/>
  <c r="X30"/>
  <c r="Y29"/>
  <c r="X29"/>
  <c r="Y28"/>
  <c r="X28"/>
  <c r="Y27"/>
  <c r="X27"/>
  <c r="Y26"/>
  <c r="X26"/>
  <c r="Y25"/>
  <c r="X25"/>
  <c r="Y24"/>
  <c r="X24"/>
  <c r="Y23"/>
  <c r="X23"/>
  <c r="Y22"/>
  <c r="X22"/>
  <c r="Z22" s="1"/>
  <c r="Y21"/>
  <c r="X21"/>
  <c r="Y20"/>
  <c r="X20"/>
  <c r="Z20" s="1"/>
  <c r="Y31" i="1"/>
  <c r="X31"/>
  <c r="Y30"/>
  <c r="X30"/>
  <c r="Y29"/>
  <c r="X29"/>
  <c r="Y28"/>
  <c r="X28"/>
  <c r="Y27"/>
  <c r="X27"/>
  <c r="Y26"/>
  <c r="X26"/>
  <c r="Y25"/>
  <c r="X25"/>
  <c r="Y24"/>
  <c r="X24"/>
  <c r="X20"/>
  <c r="Y21"/>
  <c r="X21"/>
  <c r="Y22"/>
  <c r="X22"/>
  <c r="Y23"/>
  <c r="X23"/>
  <c r="Y2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Q37"/>
  <c r="Q38"/>
  <c r="Q39"/>
  <c r="Q40"/>
  <c r="Q41"/>
  <c r="Q42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O41" i="5"/>
  <c r="O44"/>
  <c r="O47"/>
  <c r="O59"/>
  <c r="O62"/>
  <c r="O50"/>
  <c r="D71"/>
  <c r="O80"/>
  <c r="O71"/>
  <c r="D62"/>
  <c r="D59"/>
  <c r="D50"/>
  <c r="D47"/>
  <c r="D44"/>
  <c r="D41"/>
  <c r="D32"/>
  <c r="D11"/>
  <c r="O20"/>
  <c r="D20"/>
  <c r="O11"/>
  <c r="O29"/>
  <c r="O32"/>
  <c r="D29"/>
  <c r="D23"/>
  <c r="D14"/>
  <c r="O26"/>
  <c r="O17"/>
  <c r="D17"/>
  <c r="D26"/>
  <c r="O14"/>
  <c r="O23"/>
  <c r="I141" i="1"/>
  <c r="I140"/>
  <c r="I139"/>
  <c r="D141"/>
  <c r="D140"/>
  <c r="D139"/>
  <c r="I136"/>
  <c r="I137"/>
  <c r="I138"/>
  <c r="D138"/>
  <c r="D137"/>
  <c r="D136"/>
  <c r="I131"/>
  <c r="I130"/>
  <c r="I129"/>
  <c r="I128"/>
  <c r="I127"/>
  <c r="I126"/>
  <c r="D131"/>
  <c r="D130"/>
  <c r="D129"/>
  <c r="D128"/>
  <c r="D127"/>
  <c r="D126"/>
  <c r="I121"/>
  <c r="I120"/>
  <c r="I119"/>
  <c r="I118"/>
  <c r="I117"/>
  <c r="I116"/>
  <c r="D121"/>
  <c r="D120"/>
  <c r="D119"/>
  <c r="D118"/>
  <c r="D117"/>
  <c r="D116"/>
  <c r="I111"/>
  <c r="I110"/>
  <c r="I109"/>
  <c r="I108"/>
  <c r="I107"/>
  <c r="I106"/>
  <c r="D111"/>
  <c r="D110"/>
  <c r="D109"/>
  <c r="D108"/>
  <c r="D107"/>
  <c r="D106"/>
  <c r="I101"/>
  <c r="I100"/>
  <c r="I99"/>
  <c r="I98"/>
  <c r="I97"/>
  <c r="I96"/>
  <c r="D101"/>
  <c r="D100"/>
  <c r="D99"/>
  <c r="D98"/>
  <c r="D97"/>
  <c r="D96"/>
  <c r="I91"/>
  <c r="I90"/>
  <c r="I89"/>
  <c r="I88"/>
  <c r="I87"/>
  <c r="I86"/>
  <c r="D91"/>
  <c r="D90"/>
  <c r="D89"/>
  <c r="D88"/>
  <c r="D87"/>
  <c r="D86"/>
  <c r="I81"/>
  <c r="I80"/>
  <c r="I79"/>
  <c r="I78"/>
  <c r="I77"/>
  <c r="I76"/>
  <c r="D81"/>
  <c r="D80"/>
  <c r="D79"/>
  <c r="D78"/>
  <c r="D77"/>
  <c r="D76"/>
  <c r="I71"/>
  <c r="I70"/>
  <c r="I69"/>
  <c r="I68"/>
  <c r="I67"/>
  <c r="I66"/>
  <c r="D71"/>
  <c r="D70"/>
  <c r="D69"/>
  <c r="D68"/>
  <c r="D67"/>
  <c r="D66"/>
  <c r="I61"/>
  <c r="I60"/>
  <c r="I59"/>
  <c r="I58"/>
  <c r="I57"/>
  <c r="I56"/>
  <c r="D61"/>
  <c r="D60"/>
  <c r="D59"/>
  <c r="D58"/>
  <c r="D57"/>
  <c r="D56"/>
  <c r="I51"/>
  <c r="I50"/>
  <c r="I49"/>
  <c r="I48"/>
  <c r="I47"/>
  <c r="I46"/>
  <c r="D51"/>
  <c r="D50"/>
  <c r="D49"/>
  <c r="D48"/>
  <c r="D47"/>
  <c r="D46"/>
  <c r="I41"/>
  <c r="I40"/>
  <c r="I39"/>
  <c r="I38"/>
  <c r="I37"/>
  <c r="I36"/>
  <c r="D41"/>
  <c r="D40"/>
  <c r="D39"/>
  <c r="D38"/>
  <c r="D37"/>
  <c r="D36"/>
  <c r="C37"/>
  <c r="C38"/>
  <c r="C39"/>
  <c r="C40"/>
  <c r="Q36"/>
  <c r="C36"/>
  <c r="W29" i="4"/>
  <c r="W28" l="1"/>
  <c r="Z29" i="2"/>
  <c r="Z31"/>
  <c r="AA31" s="1"/>
  <c r="W27" i="4"/>
  <c r="W20" i="3"/>
  <c r="Z26" i="2"/>
  <c r="W22"/>
  <c r="AA22" s="1"/>
  <c r="W30"/>
  <c r="W23"/>
  <c r="Z30" i="1"/>
  <c r="W20"/>
  <c r="W20" i="4"/>
  <c r="AA20" s="1"/>
  <c r="W22" i="3"/>
  <c r="W26"/>
  <c r="Z25"/>
  <c r="Z29"/>
  <c r="Z26"/>
  <c r="Z28"/>
  <c r="Z24" i="2"/>
  <c r="Z21"/>
  <c r="W23" i="1"/>
  <c r="Z22"/>
  <c r="Z20"/>
  <c r="W28"/>
  <c r="Z26"/>
  <c r="Z28"/>
  <c r="W31"/>
  <c r="W30"/>
  <c r="Z27"/>
  <c r="W22"/>
  <c r="AA22" s="1"/>
  <c r="W27"/>
  <c r="Z25"/>
  <c r="Z31"/>
  <c r="W24"/>
  <c r="W25" i="2"/>
  <c r="W29"/>
  <c r="Z23"/>
  <c r="Z25"/>
  <c r="Z28"/>
  <c r="W30" i="3"/>
  <c r="W31"/>
  <c r="W28"/>
  <c r="W25"/>
  <c r="W21"/>
  <c r="W23"/>
  <c r="W29"/>
  <c r="Z21"/>
  <c r="Z23"/>
  <c r="Z27"/>
  <c r="Z29" i="4"/>
  <c r="Z31"/>
  <c r="W24"/>
  <c r="AA24" s="1"/>
  <c r="W21"/>
  <c r="W22"/>
  <c r="AA22" s="1"/>
  <c r="Z27"/>
  <c r="AA27" s="1"/>
  <c r="W31"/>
  <c r="W26"/>
  <c r="Z26"/>
  <c r="Z23"/>
  <c r="W23"/>
  <c r="Z30"/>
  <c r="AA30" s="1"/>
  <c r="Z25"/>
  <c r="W25"/>
  <c r="Z21"/>
  <c r="Z28"/>
  <c r="AA28" s="1"/>
  <c r="AA29"/>
  <c r="W27" i="3"/>
  <c r="Z31"/>
  <c r="Z22"/>
  <c r="AA22" s="1"/>
  <c r="Z20"/>
  <c r="Z30"/>
  <c r="Z24"/>
  <c r="W24"/>
  <c r="AA25"/>
  <c r="Z27" i="2"/>
  <c r="W27"/>
  <c r="W20"/>
  <c r="AA20" s="1"/>
  <c r="W26"/>
  <c r="Z30"/>
  <c r="W21"/>
  <c r="W28"/>
  <c r="W24"/>
  <c r="W29" i="1"/>
  <c r="Z29"/>
  <c r="W26"/>
  <c r="Z23"/>
  <c r="W21"/>
  <c r="Z21"/>
  <c r="W25"/>
  <c r="Z24"/>
  <c r="AA29" i="3" l="1"/>
  <c r="AA29" i="2"/>
  <c r="AA20" i="1"/>
  <c r="AA26" i="2"/>
  <c r="AA27"/>
  <c r="AA26" i="1"/>
  <c r="AA20" i="3"/>
  <c r="AA27" i="1"/>
  <c r="AA21" i="2"/>
  <c r="AA30"/>
  <c r="AA23"/>
  <c r="AA30" i="1"/>
  <c r="AA26" i="3"/>
  <c r="AA24" i="2"/>
  <c r="AA29" i="1"/>
  <c r="AA28"/>
  <c r="AA26" i="4"/>
  <c r="AA28" i="3"/>
  <c r="AA21"/>
  <c r="AA30"/>
  <c r="AA24"/>
  <c r="AA23"/>
  <c r="AA31"/>
  <c r="AA28" i="2"/>
  <c r="AA25"/>
  <c r="AA21" i="1"/>
  <c r="AA23"/>
  <c r="AA24"/>
  <c r="AA31"/>
  <c r="AA25"/>
  <c r="AA27" i="3"/>
  <c r="AA31" i="4"/>
  <c r="AA21"/>
  <c r="AA25"/>
  <c r="AA23"/>
  <c r="AB31" i="2" l="1"/>
  <c r="AC31" s="1"/>
  <c r="F31" s="1"/>
  <c r="AB26" i="4"/>
  <c r="AC26" s="1"/>
  <c r="H26" s="1"/>
  <c r="AB23"/>
  <c r="AC23" s="1"/>
  <c r="H23" s="1"/>
  <c r="AB29"/>
  <c r="AC29" s="1"/>
  <c r="E29" s="1"/>
  <c r="AB24"/>
  <c r="AC24" s="1"/>
  <c r="E24" s="1"/>
  <c r="AB24" i="3"/>
  <c r="AC24" s="1"/>
  <c r="L24" s="1"/>
  <c r="AB30"/>
  <c r="AC30" s="1"/>
  <c r="E30" s="1"/>
  <c r="AB31"/>
  <c r="AC31" s="1"/>
  <c r="J31" s="1"/>
  <c r="AB25"/>
  <c r="AC25" s="1"/>
  <c r="J25" s="1"/>
  <c r="AB29"/>
  <c r="AC29" s="1"/>
  <c r="H29" s="1"/>
  <c r="AB26"/>
  <c r="AC26" s="1"/>
  <c r="F26" s="1"/>
  <c r="AB27"/>
  <c r="AC27" s="1"/>
  <c r="E27" s="1"/>
  <c r="AB20"/>
  <c r="AC20" s="1"/>
  <c r="E20" s="1"/>
  <c r="AB28"/>
  <c r="AC28" s="1"/>
  <c r="L28" s="1"/>
  <c r="AB23"/>
  <c r="AC23" s="1"/>
  <c r="E23" s="1"/>
  <c r="AB21"/>
  <c r="AC21" s="1"/>
  <c r="H21" s="1"/>
  <c r="AB22"/>
  <c r="AC22" s="1"/>
  <c r="E22" s="1"/>
  <c r="AB20" i="2"/>
  <c r="AC20" s="1"/>
  <c r="F20" s="1"/>
  <c r="AB30"/>
  <c r="AC30" s="1"/>
  <c r="F30" s="1"/>
  <c r="AB29"/>
  <c r="AC29" s="1"/>
  <c r="H29" s="1"/>
  <c r="AB26"/>
  <c r="AC26" s="1"/>
  <c r="F26" s="1"/>
  <c r="AB27"/>
  <c r="AC27" s="1"/>
  <c r="E27" s="1"/>
  <c r="AB22"/>
  <c r="AC22" s="1"/>
  <c r="L22" s="1"/>
  <c r="AB28"/>
  <c r="AC28" s="1"/>
  <c r="J28" s="1"/>
  <c r="AB23"/>
  <c r="AC23" s="1"/>
  <c r="L23" s="1"/>
  <c r="AB24"/>
  <c r="AC24" s="1"/>
  <c r="F24" s="1"/>
  <c r="AB21"/>
  <c r="AC21" s="1"/>
  <c r="E21" s="1"/>
  <c r="AB25"/>
  <c r="AC25" s="1"/>
  <c r="L25" s="1"/>
  <c r="AB21" i="1"/>
  <c r="AC21" s="1"/>
  <c r="J21" s="1"/>
  <c r="AB29"/>
  <c r="AC29" s="1"/>
  <c r="L29" s="1"/>
  <c r="AB25"/>
  <c r="AC25" s="1"/>
  <c r="H25" s="1"/>
  <c r="AB31"/>
  <c r="AC31" s="1"/>
  <c r="J31" s="1"/>
  <c r="AB27"/>
  <c r="AC27" s="1"/>
  <c r="F27" s="1"/>
  <c r="AB26"/>
  <c r="AC26" s="1"/>
  <c r="J26" s="1"/>
  <c r="AB23"/>
  <c r="AC23" s="1"/>
  <c r="L23" s="1"/>
  <c r="AB30"/>
  <c r="AC30" s="1"/>
  <c r="H30" s="1"/>
  <c r="AB28"/>
  <c r="AC28" s="1"/>
  <c r="F28" s="1"/>
  <c r="AB22"/>
  <c r="AC22" s="1"/>
  <c r="L22" s="1"/>
  <c r="AB20"/>
  <c r="AC20" s="1"/>
  <c r="J20" s="1"/>
  <c r="AB24"/>
  <c r="AC24" s="1"/>
  <c r="F24" s="1"/>
  <c r="AB30" i="4"/>
  <c r="AC30" s="1"/>
  <c r="L30" s="1"/>
  <c r="AB25"/>
  <c r="AC25" s="1"/>
  <c r="H25" s="1"/>
  <c r="AB22"/>
  <c r="AC22" s="1"/>
  <c r="E22" s="1"/>
  <c r="AB20"/>
  <c r="AC20" s="1"/>
  <c r="E20" s="1"/>
  <c r="AB28"/>
  <c r="AC28" s="1"/>
  <c r="L28" s="1"/>
  <c r="AB21"/>
  <c r="AC21" s="1"/>
  <c r="F21" s="1"/>
  <c r="AB31"/>
  <c r="AC31" s="1"/>
  <c r="L31" s="1"/>
  <c r="AB27"/>
  <c r="AC27" s="1"/>
  <c r="J27" s="1"/>
  <c r="J20" i="3"/>
  <c r="E29" i="2"/>
  <c r="E25" i="3" l="1"/>
  <c r="E31" i="2"/>
  <c r="F23"/>
  <c r="H26"/>
  <c r="J26"/>
  <c r="E23"/>
  <c r="J31"/>
  <c r="H31"/>
  <c r="L31"/>
  <c r="J23"/>
  <c r="E26"/>
  <c r="F29"/>
  <c r="L25" i="1"/>
  <c r="L29" i="3"/>
  <c r="E25" i="1"/>
  <c r="E26" i="4"/>
  <c r="F26"/>
  <c r="L26"/>
  <c r="J21"/>
  <c r="E30"/>
  <c r="J26"/>
  <c r="L25"/>
  <c r="F23"/>
  <c r="L24"/>
  <c r="J24"/>
  <c r="J23"/>
  <c r="L22"/>
  <c r="F29"/>
  <c r="E23"/>
  <c r="F22"/>
  <c r="L23"/>
  <c r="J22"/>
  <c r="H22"/>
  <c r="J29"/>
  <c r="H29"/>
  <c r="L29"/>
  <c r="H24"/>
  <c r="F25"/>
  <c r="F24"/>
  <c r="H24" i="3"/>
  <c r="F24"/>
  <c r="J24"/>
  <c r="E24"/>
  <c r="J30"/>
  <c r="H31"/>
  <c r="L31"/>
  <c r="E21"/>
  <c r="J27"/>
  <c r="E31"/>
  <c r="L21"/>
  <c r="L27"/>
  <c r="H30"/>
  <c r="F21"/>
  <c r="L30"/>
  <c r="F31"/>
  <c r="F30"/>
  <c r="H27"/>
  <c r="L26"/>
  <c r="H25"/>
  <c r="L25"/>
  <c r="J22"/>
  <c r="H20"/>
  <c r="F25"/>
  <c r="H22"/>
  <c r="F20"/>
  <c r="E29"/>
  <c r="L22"/>
  <c r="F22"/>
  <c r="J28"/>
  <c r="L20"/>
  <c r="F28"/>
  <c r="F29"/>
  <c r="J23"/>
  <c r="E28"/>
  <c r="J29"/>
  <c r="H28"/>
  <c r="H23"/>
  <c r="F23"/>
  <c r="E26"/>
  <c r="J21"/>
  <c r="L23"/>
  <c r="F27"/>
  <c r="J26"/>
  <c r="H26"/>
  <c r="H20" i="2"/>
  <c r="L28"/>
  <c r="F25"/>
  <c r="H23"/>
  <c r="L30"/>
  <c r="L26"/>
  <c r="J29"/>
  <c r="E20"/>
  <c r="J20"/>
  <c r="L20"/>
  <c r="H30"/>
  <c r="E30"/>
  <c r="J30"/>
  <c r="L29"/>
  <c r="H21"/>
  <c r="H28"/>
  <c r="L21"/>
  <c r="E28"/>
  <c r="E25"/>
  <c r="J25"/>
  <c r="F28"/>
  <c r="H25"/>
  <c r="L27"/>
  <c r="E22"/>
  <c r="L24"/>
  <c r="J21"/>
  <c r="J22"/>
  <c r="J24"/>
  <c r="F22"/>
  <c r="H27"/>
  <c r="H24"/>
  <c r="F21"/>
  <c r="F27"/>
  <c r="J27"/>
  <c r="E24"/>
  <c r="H22"/>
  <c r="F29" i="1"/>
  <c r="H29"/>
  <c r="L21"/>
  <c r="H21"/>
  <c r="J29"/>
  <c r="J27"/>
  <c r="F21"/>
  <c r="E29"/>
  <c r="E21"/>
  <c r="E27"/>
  <c r="H27"/>
  <c r="F25"/>
  <c r="J25"/>
  <c r="E31"/>
  <c r="J28"/>
  <c r="L31"/>
  <c r="F31"/>
  <c r="L24"/>
  <c r="H31"/>
  <c r="H24"/>
  <c r="L27"/>
  <c r="E20"/>
  <c r="E24"/>
  <c r="H20"/>
  <c r="L28"/>
  <c r="E28"/>
  <c r="H28"/>
  <c r="H26"/>
  <c r="E23"/>
  <c r="L26"/>
  <c r="H23"/>
  <c r="J24"/>
  <c r="E22"/>
  <c r="J22"/>
  <c r="F22"/>
  <c r="F30"/>
  <c r="E30"/>
  <c r="F26"/>
  <c r="H22"/>
  <c r="E26"/>
  <c r="F20"/>
  <c r="J23"/>
  <c r="F23"/>
  <c r="L20"/>
  <c r="L30"/>
  <c r="J30"/>
  <c r="E25" i="4"/>
  <c r="J25"/>
  <c r="H30"/>
  <c r="F30"/>
  <c r="J30"/>
  <c r="E28"/>
  <c r="H27"/>
  <c r="E31"/>
  <c r="F20"/>
  <c r="F27"/>
  <c r="H20"/>
  <c r="L27"/>
  <c r="J20"/>
  <c r="F28"/>
  <c r="J28"/>
  <c r="E21"/>
  <c r="L21"/>
  <c r="H28"/>
  <c r="H21"/>
  <c r="J31"/>
  <c r="E27"/>
  <c r="H31"/>
  <c r="L20"/>
  <c r="F31"/>
</calcChain>
</file>

<file path=xl/sharedStrings.xml><?xml version="1.0" encoding="utf-8"?>
<sst xmlns="http://schemas.openxmlformats.org/spreadsheetml/2006/main" count="588" uniqueCount="142">
  <si>
    <t>1º CAMPEONATO CARTOLA 2013</t>
  </si>
  <si>
    <t>CLASSIFICAÇÃO</t>
  </si>
  <si>
    <t>GRUPO 1</t>
  </si>
  <si>
    <t>Pos.</t>
  </si>
  <si>
    <t>CARTOLA</t>
  </si>
  <si>
    <t>P</t>
  </si>
  <si>
    <t>PP</t>
  </si>
  <si>
    <t>PC</t>
  </si>
  <si>
    <t>SP</t>
  </si>
  <si>
    <t>Legenda</t>
  </si>
  <si>
    <t>TIMES</t>
  </si>
  <si>
    <t>GF</t>
  </si>
  <si>
    <t>GC</t>
  </si>
  <si>
    <t>SG</t>
  </si>
  <si>
    <t>calc</t>
  </si>
  <si>
    <t>maior</t>
  </si>
  <si>
    <t>corresp</t>
  </si>
  <si>
    <t>1º</t>
  </si>
  <si>
    <t>P - pontos</t>
  </si>
  <si>
    <t>2º</t>
  </si>
  <si>
    <t xml:space="preserve">PP - pontos pró </t>
  </si>
  <si>
    <t>3º</t>
  </si>
  <si>
    <t>PC - pontos contra</t>
  </si>
  <si>
    <t>4º</t>
  </si>
  <si>
    <t>SP - saldo de pontos</t>
  </si>
  <si>
    <t>x</t>
  </si>
  <si>
    <t>1ª FASE</t>
  </si>
  <si>
    <t>10ª RODADA - #29</t>
  </si>
  <si>
    <t>11ª RODADA - #30</t>
  </si>
  <si>
    <t>9ª RODADA - #28</t>
  </si>
  <si>
    <t>8ª RODADA - #27</t>
  </si>
  <si>
    <t>7ª RODADA - #26</t>
  </si>
  <si>
    <t>6ª RODADA - #25</t>
  </si>
  <si>
    <t>5ª RODADA - #24</t>
  </si>
  <si>
    <t>4ª RODADA - #23</t>
  </si>
  <si>
    <t>3ª RODADA - #22</t>
  </si>
  <si>
    <t>2ª RODADA - #21</t>
  </si>
  <si>
    <t>1ª RODADA - #20</t>
  </si>
  <si>
    <t>5º</t>
  </si>
  <si>
    <t>6º</t>
  </si>
  <si>
    <t>7º</t>
  </si>
  <si>
    <t>8º</t>
  </si>
  <si>
    <t>9º</t>
  </si>
  <si>
    <t>10º</t>
  </si>
  <si>
    <t>11º</t>
  </si>
  <si>
    <t>12º</t>
  </si>
  <si>
    <t>1º SUPERSOCAMPEONATO  2013</t>
  </si>
  <si>
    <t>GRUPO 2</t>
  </si>
  <si>
    <t>GRUPO 3</t>
  </si>
  <si>
    <t>GRUPO 4</t>
  </si>
  <si>
    <t>OITAVAS</t>
  </si>
  <si>
    <t>X</t>
  </si>
  <si>
    <t>QUARTAS DE FINAIS</t>
  </si>
  <si>
    <t>RODADAS #33 e 34</t>
  </si>
  <si>
    <t>J1</t>
  </si>
  <si>
    <t>J2</t>
  </si>
  <si>
    <t>J3</t>
  </si>
  <si>
    <t>J4</t>
  </si>
  <si>
    <t>J5</t>
  </si>
  <si>
    <t>J6</t>
  </si>
  <si>
    <t>J7</t>
  </si>
  <si>
    <t>J8</t>
  </si>
  <si>
    <t>RODADAS #31 e 32</t>
  </si>
  <si>
    <t>OITAVAS DE FINAIS</t>
  </si>
  <si>
    <t>1º 1</t>
  </si>
  <si>
    <t>2º 3</t>
  </si>
  <si>
    <t>1º 2</t>
  </si>
  <si>
    <t>2º 4</t>
  </si>
  <si>
    <t>1º 3</t>
  </si>
  <si>
    <t>2º 2</t>
  </si>
  <si>
    <t>1º 4</t>
  </si>
  <si>
    <t>2º 1</t>
  </si>
  <si>
    <t>4º 4</t>
  </si>
  <si>
    <t>3º 2</t>
  </si>
  <si>
    <t>4º 3</t>
  </si>
  <si>
    <t>3º 1</t>
  </si>
  <si>
    <t>4º 2</t>
  </si>
  <si>
    <t>3º 3</t>
  </si>
  <si>
    <t>4º 1</t>
  </si>
  <si>
    <t>3º 4</t>
  </si>
  <si>
    <t>SEMI FINAL</t>
  </si>
  <si>
    <t>RODADAS #35 e 36</t>
  </si>
  <si>
    <t>DISPUTA DO 3º LUGAR</t>
  </si>
  <si>
    <t>RODADAS #37 e 38</t>
  </si>
  <si>
    <t>J9</t>
  </si>
  <si>
    <t>J10</t>
  </si>
  <si>
    <t>J11</t>
  </si>
  <si>
    <t>J12</t>
  </si>
  <si>
    <t>J13</t>
  </si>
  <si>
    <t>J14</t>
  </si>
  <si>
    <t>J15</t>
  </si>
  <si>
    <t>J16</t>
  </si>
  <si>
    <t>FINAL</t>
  </si>
  <si>
    <t>OBS: Os 4 melhores colocados no Grupo se classificarão para a Oitavas de Finais.</t>
  </si>
  <si>
    <t>Engenheirense</t>
  </si>
  <si>
    <t>Comicu</t>
  </si>
  <si>
    <t>Lucca Mengão</t>
  </si>
  <si>
    <t>Casinha da Grazi</t>
  </si>
  <si>
    <t>Rosinha da Gabi</t>
  </si>
  <si>
    <t>Forever2013</t>
  </si>
  <si>
    <t>bayern in rio</t>
  </si>
  <si>
    <t>Puro Malte F. C</t>
  </si>
  <si>
    <t>GustavoTFP</t>
  </si>
  <si>
    <t>Family paz f.c</t>
  </si>
  <si>
    <t>André fogão</t>
  </si>
  <si>
    <t>Amigosdoagustinho</t>
  </si>
  <si>
    <t>Agora eh</t>
  </si>
  <si>
    <t>Seringueira Mecânica</t>
  </si>
  <si>
    <t>Stars United C.F</t>
  </si>
  <si>
    <t>Time de segunda FC</t>
  </si>
  <si>
    <t>SADYMENGO</t>
  </si>
  <si>
    <t>Us Karas</t>
  </si>
  <si>
    <t>Grajaú F.C.</t>
  </si>
  <si>
    <t>PANZA FC</t>
  </si>
  <si>
    <t>O Glorioso BFR F.C</t>
  </si>
  <si>
    <t>Alisando Cresce</t>
  </si>
  <si>
    <t>hugofluzao</t>
  </si>
  <si>
    <t>Família Timóteo FC</t>
  </si>
  <si>
    <t>leitemoça 3</t>
  </si>
  <si>
    <t>Shahade F.C</t>
  </si>
  <si>
    <t>Glaa.VascodaaGamaa</t>
  </si>
  <si>
    <t>Marrecos F.C .</t>
  </si>
  <si>
    <t>SUPER CARIOCA</t>
  </si>
  <si>
    <t>Taay BFR</t>
  </si>
  <si>
    <t>PAPAMIKE F.C.</t>
  </si>
  <si>
    <t>Bruno Duim FC</t>
  </si>
  <si>
    <t>RJFC Unitedd</t>
  </si>
  <si>
    <t>MagoLitos F.C</t>
  </si>
  <si>
    <t>Atlético Bempostense</t>
  </si>
  <si>
    <t>WillianBalao</t>
  </si>
  <si>
    <t>FC Ladeira !!!</t>
  </si>
  <si>
    <t>Vascaero FC</t>
  </si>
  <si>
    <t>secapimenteira</t>
  </si>
  <si>
    <t>Nao intendo futebol</t>
  </si>
  <si>
    <t>Tribe of Gypsies</t>
  </si>
  <si>
    <t>Strenght a.L</t>
  </si>
  <si>
    <t>Spada C.R.F.C</t>
  </si>
  <si>
    <t>Monet FC</t>
  </si>
  <si>
    <t>Al-Jazira F.c</t>
  </si>
  <si>
    <t>Celtic fc 2011</t>
  </si>
  <si>
    <t>A.A Perdido no Mato</t>
  </si>
  <si>
    <t>C.R RedBull FC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</si>
</sst>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28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20"/>
      <color theme="0"/>
      <name val="Calibri"/>
      <family val="2"/>
      <scheme val="minor"/>
    </font>
    <font>
      <sz val="18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</fills>
  <borders count="4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5">
    <xf numFmtId="0" fontId="0" fillId="0" borderId="0" xfId="0"/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0" fontId="0" fillId="0" borderId="3" xfId="0" applyBorder="1" applyAlignment="1">
      <alignment horizontal="center" vertical="center"/>
    </xf>
    <xf numFmtId="0" fontId="6" fillId="2" borderId="4" xfId="0" applyFont="1" applyFill="1" applyBorder="1" applyAlignment="1">
      <alignment vertical="center"/>
    </xf>
    <xf numFmtId="0" fontId="6" fillId="2" borderId="5" xfId="0" applyFont="1" applyFill="1" applyBorder="1" applyAlignment="1">
      <alignment vertical="center"/>
    </xf>
    <xf numFmtId="0" fontId="6" fillId="2" borderId="6" xfId="0" applyFont="1" applyFill="1" applyBorder="1" applyAlignment="1">
      <alignment vertical="center"/>
    </xf>
    <xf numFmtId="0" fontId="6" fillId="2" borderId="7" xfId="0" applyFont="1" applyFill="1" applyBorder="1" applyAlignment="1">
      <alignment vertical="center"/>
    </xf>
    <xf numFmtId="0" fontId="6" fillId="2" borderId="0" xfId="0" applyFont="1" applyFill="1" applyBorder="1" applyAlignment="1">
      <alignment vertical="center"/>
    </xf>
    <xf numFmtId="0" fontId="6" fillId="2" borderId="8" xfId="0" applyFont="1" applyFill="1" applyBorder="1" applyAlignment="1">
      <alignment vertical="center"/>
    </xf>
    <xf numFmtId="0" fontId="0" fillId="0" borderId="9" xfId="0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 applyProtection="1">
      <alignment horizontal="center" vertical="center"/>
      <protection locked="0"/>
    </xf>
    <xf numFmtId="0" fontId="0" fillId="0" borderId="16" xfId="0" applyBorder="1" applyAlignment="1" applyProtection="1">
      <alignment horizontal="center" vertical="center"/>
      <protection locked="0"/>
    </xf>
    <xf numFmtId="0" fontId="0" fillId="0" borderId="17" xfId="0" applyBorder="1" applyAlignment="1" applyProtection="1">
      <alignment horizontal="center" vertical="center"/>
      <protection locked="0"/>
    </xf>
    <xf numFmtId="0" fontId="0" fillId="0" borderId="18" xfId="0" applyBorder="1" applyAlignment="1" applyProtection="1">
      <alignment horizontal="center" vertical="center"/>
      <protection locked="0"/>
    </xf>
    <xf numFmtId="0" fontId="1" fillId="3" borderId="0" xfId="0" applyFont="1" applyFill="1"/>
    <xf numFmtId="0" fontId="1" fillId="3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/>
    </xf>
    <xf numFmtId="0" fontId="7" fillId="0" borderId="19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0" fillId="0" borderId="22" xfId="0" applyBorder="1" applyAlignment="1" applyProtection="1">
      <alignment horizontal="center" vertical="center"/>
      <protection locked="0"/>
    </xf>
    <xf numFmtId="0" fontId="0" fillId="0" borderId="23" xfId="0" applyBorder="1" applyAlignment="1" applyProtection="1">
      <alignment horizontal="center" vertical="center"/>
      <protection locked="0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5" fillId="0" borderId="0" xfId="0" applyFont="1" applyFill="1" applyBorder="1" applyAlignment="1" applyProtection="1">
      <alignment horizontal="center" vertical="center"/>
      <protection hidden="1"/>
    </xf>
    <xf numFmtId="0" fontId="4" fillId="0" borderId="0" xfId="0" applyFont="1" applyFill="1" applyBorder="1" applyAlignment="1" applyProtection="1">
      <alignment horizontal="left" vertical="center"/>
      <protection hidden="1"/>
    </xf>
    <xf numFmtId="0" fontId="2" fillId="2" borderId="1" xfId="0" applyFont="1" applyFill="1" applyBorder="1" applyProtection="1">
      <protection hidden="1"/>
    </xf>
    <xf numFmtId="0" fontId="2" fillId="2" borderId="2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2" fillId="4" borderId="24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2" fillId="4" borderId="22" xfId="0" applyFont="1" applyFill="1" applyBorder="1" applyAlignment="1" applyProtection="1">
      <alignment horizontal="center"/>
      <protection hidden="1"/>
    </xf>
    <xf numFmtId="0" fontId="2" fillId="4" borderId="3" xfId="0" applyFont="1" applyFill="1" applyBorder="1" applyAlignment="1" applyProtection="1">
      <alignment horizontal="center"/>
      <protection hidden="1"/>
    </xf>
    <xf numFmtId="0" fontId="2" fillId="5" borderId="22" xfId="0" applyFont="1" applyFill="1" applyBorder="1" applyAlignment="1" applyProtection="1">
      <alignment horizontal="center"/>
      <protection hidden="1"/>
    </xf>
    <xf numFmtId="0" fontId="2" fillId="5" borderId="3" xfId="0" applyFont="1" applyFill="1" applyBorder="1" applyAlignment="1" applyProtection="1">
      <alignment horizontal="center"/>
      <protection hidden="1"/>
    </xf>
    <xf numFmtId="0" fontId="2" fillId="5" borderId="26" xfId="0" applyFont="1" applyFill="1" applyBorder="1" applyAlignment="1" applyProtection="1">
      <alignment horizontal="center"/>
      <protection hidden="1"/>
    </xf>
    <xf numFmtId="0" fontId="2" fillId="5" borderId="27" xfId="0" applyFont="1" applyFill="1" applyBorder="1" applyAlignment="1" applyProtection="1">
      <alignment horizontal="center"/>
      <protection hidden="1"/>
    </xf>
    <xf numFmtId="0" fontId="3" fillId="0" borderId="0" xfId="0" applyFont="1" applyProtection="1">
      <protection hidden="1"/>
    </xf>
    <xf numFmtId="2" fontId="8" fillId="0" borderId="3" xfId="0" applyNumberFormat="1" applyFont="1" applyBorder="1" applyAlignment="1" applyProtection="1">
      <alignment horizontal="center"/>
      <protection locked="0" hidden="1"/>
    </xf>
    <xf numFmtId="2" fontId="3" fillId="0" borderId="3" xfId="0" applyNumberFormat="1" applyFont="1" applyBorder="1" applyAlignment="1" applyProtection="1">
      <alignment horizontal="center"/>
      <protection hidden="1"/>
    </xf>
    <xf numFmtId="2" fontId="9" fillId="0" borderId="3" xfId="0" applyNumberFormat="1" applyFont="1" applyBorder="1" applyAlignment="1" applyProtection="1">
      <alignment horizontal="center"/>
      <protection locked="0" hidden="1"/>
    </xf>
    <xf numFmtId="0" fontId="9" fillId="0" borderId="3" xfId="0" applyFont="1" applyBorder="1" applyAlignment="1" applyProtection="1">
      <alignment horizontal="center"/>
      <protection locked="0" hidden="1"/>
    </xf>
    <xf numFmtId="0" fontId="3" fillId="0" borderId="3" xfId="0" applyFont="1" applyBorder="1" applyAlignment="1" applyProtection="1">
      <alignment horizontal="center"/>
      <protection hidden="1"/>
    </xf>
    <xf numFmtId="0" fontId="8" fillId="0" borderId="3" xfId="0" applyFont="1" applyBorder="1" applyAlignment="1" applyProtection="1">
      <alignment horizontal="center"/>
      <protection locked="0" hidden="1"/>
    </xf>
    <xf numFmtId="0" fontId="3" fillId="0" borderId="3" xfId="0" applyFont="1" applyBorder="1" applyAlignment="1" applyProtection="1">
      <alignment horizontal="center"/>
      <protection locked="0" hidden="1"/>
    </xf>
    <xf numFmtId="0" fontId="0" fillId="0" borderId="0" xfId="0" applyFont="1" applyProtection="1">
      <protection hidden="1"/>
    </xf>
    <xf numFmtId="0" fontId="1" fillId="0" borderId="0" xfId="0" applyFont="1" applyFill="1" applyProtection="1">
      <protection hidden="1"/>
    </xf>
    <xf numFmtId="0" fontId="1" fillId="0" borderId="0" xfId="0" applyFont="1" applyFill="1" applyAlignment="1" applyProtection="1">
      <alignment horizontal="center" vertical="center"/>
      <protection hidden="1"/>
    </xf>
    <xf numFmtId="0" fontId="2" fillId="4" borderId="3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2" fillId="5" borderId="3" xfId="0" applyFont="1" applyFill="1" applyBorder="1" applyAlignment="1" applyProtection="1">
      <alignment horizontal="center"/>
      <protection hidden="1"/>
    </xf>
    <xf numFmtId="0" fontId="3" fillId="0" borderId="3" xfId="0" applyFont="1" applyBorder="1" applyAlignment="1" applyProtection="1">
      <alignment horizontal="center"/>
      <protection hidden="1"/>
    </xf>
    <xf numFmtId="0" fontId="2" fillId="5" borderId="27" xfId="0" applyFont="1" applyFill="1" applyBorder="1" applyAlignment="1" applyProtection="1">
      <alignment horizontal="center"/>
      <protection hidden="1"/>
    </xf>
    <xf numFmtId="0" fontId="2" fillId="4" borderId="3" xfId="0" applyFont="1" applyFill="1" applyBorder="1" applyAlignment="1" applyProtection="1">
      <alignment horizontal="center"/>
      <protection hidden="1"/>
    </xf>
    <xf numFmtId="2" fontId="2" fillId="4" borderId="3" xfId="0" applyNumberFormat="1" applyFont="1" applyFill="1" applyBorder="1" applyAlignment="1" applyProtection="1">
      <alignment horizontal="center"/>
      <protection hidden="1"/>
    </xf>
    <xf numFmtId="2" fontId="2" fillId="4" borderId="23" xfId="0" applyNumberFormat="1" applyFont="1" applyFill="1" applyBorder="1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2" fontId="2" fillId="4" borderId="25" xfId="0" applyNumberFormat="1" applyFont="1" applyFill="1" applyBorder="1" applyAlignment="1" applyProtection="1">
      <alignment horizontal="center"/>
      <protection hidden="1"/>
    </xf>
    <xf numFmtId="2" fontId="2" fillId="4" borderId="30" xfId="0" applyNumberFormat="1" applyFont="1" applyFill="1" applyBorder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0" fontId="2" fillId="2" borderId="28" xfId="0" applyFont="1" applyFill="1" applyBorder="1" applyAlignment="1" applyProtection="1">
      <alignment horizontal="center"/>
      <protection hidden="1"/>
    </xf>
    <xf numFmtId="0" fontId="2" fillId="2" borderId="29" xfId="0" applyFont="1" applyFill="1" applyBorder="1" applyAlignment="1" applyProtection="1">
      <alignment horizontal="center"/>
      <protection hidden="1"/>
    </xf>
    <xf numFmtId="0" fontId="2" fillId="2" borderId="12" xfId="0" applyFont="1" applyFill="1" applyBorder="1" applyAlignment="1" applyProtection="1">
      <alignment horizontal="center"/>
      <protection hidden="1"/>
    </xf>
    <xf numFmtId="0" fontId="6" fillId="2" borderId="4" xfId="0" applyFont="1" applyFill="1" applyBorder="1" applyAlignment="1" applyProtection="1">
      <alignment horizontal="center" vertical="center"/>
      <protection hidden="1"/>
    </xf>
    <xf numFmtId="0" fontId="6" fillId="2" borderId="5" xfId="0" applyFont="1" applyFill="1" applyBorder="1" applyAlignment="1" applyProtection="1">
      <alignment horizontal="center" vertical="center"/>
      <protection hidden="1"/>
    </xf>
    <xf numFmtId="0" fontId="6" fillId="2" borderId="6" xfId="0" applyFont="1" applyFill="1" applyBorder="1" applyAlignment="1" applyProtection="1">
      <alignment horizontal="center" vertical="center"/>
      <protection hidden="1"/>
    </xf>
    <xf numFmtId="0" fontId="6" fillId="2" borderId="7" xfId="0" applyFont="1" applyFill="1" applyBorder="1" applyAlignment="1" applyProtection="1">
      <alignment horizontal="center" vertical="center"/>
      <protection hidden="1"/>
    </xf>
    <xf numFmtId="0" fontId="6" fillId="2" borderId="0" xfId="0" applyFont="1" applyFill="1" applyBorder="1" applyAlignment="1" applyProtection="1">
      <alignment horizontal="center" vertical="center"/>
      <protection hidden="1"/>
    </xf>
    <xf numFmtId="0" fontId="6" fillId="2" borderId="8" xfId="0" applyFont="1" applyFill="1" applyBorder="1" applyAlignment="1" applyProtection="1">
      <alignment horizontal="center" vertical="center"/>
      <protection hidden="1"/>
    </xf>
    <xf numFmtId="0" fontId="6" fillId="2" borderId="19" xfId="0" applyFont="1" applyFill="1" applyBorder="1" applyAlignment="1" applyProtection="1">
      <alignment horizontal="center" vertical="center"/>
      <protection hidden="1"/>
    </xf>
    <xf numFmtId="0" fontId="6" fillId="2" borderId="21" xfId="0" applyFont="1" applyFill="1" applyBorder="1" applyAlignment="1" applyProtection="1">
      <alignment horizontal="center" vertical="center"/>
      <protection hidden="1"/>
    </xf>
    <xf numFmtId="0" fontId="6" fillId="2" borderId="20" xfId="0" applyFont="1" applyFill="1" applyBorder="1" applyAlignment="1" applyProtection="1">
      <alignment horizontal="center" vertical="center"/>
      <protection hidden="1"/>
    </xf>
    <xf numFmtId="0" fontId="5" fillId="2" borderId="4" xfId="0" applyFont="1" applyFill="1" applyBorder="1" applyAlignment="1" applyProtection="1">
      <alignment horizontal="center" vertical="center"/>
      <protection hidden="1"/>
    </xf>
    <xf numFmtId="0" fontId="5" fillId="2" borderId="5" xfId="0" applyFont="1" applyFill="1" applyBorder="1" applyAlignment="1" applyProtection="1">
      <alignment horizontal="center" vertical="center"/>
      <protection hidden="1"/>
    </xf>
    <xf numFmtId="0" fontId="5" fillId="2" borderId="6" xfId="0" applyFont="1" applyFill="1" applyBorder="1" applyAlignment="1" applyProtection="1">
      <alignment horizontal="center" vertical="center"/>
      <protection hidden="1"/>
    </xf>
    <xf numFmtId="0" fontId="5" fillId="2" borderId="7" xfId="0" applyFont="1" applyFill="1" applyBorder="1" applyAlignment="1" applyProtection="1">
      <alignment horizontal="center" vertical="center"/>
      <protection hidden="1"/>
    </xf>
    <xf numFmtId="0" fontId="5" fillId="2" borderId="0" xfId="0" applyFont="1" applyFill="1" applyBorder="1" applyAlignment="1" applyProtection="1">
      <alignment horizontal="center" vertical="center"/>
      <protection hidden="1"/>
    </xf>
    <xf numFmtId="0" fontId="5" fillId="2" borderId="8" xfId="0" applyFont="1" applyFill="1" applyBorder="1" applyAlignment="1" applyProtection="1">
      <alignment horizontal="center" vertical="center"/>
      <protection hidden="1"/>
    </xf>
    <xf numFmtId="0" fontId="5" fillId="2" borderId="19" xfId="0" applyFont="1" applyFill="1" applyBorder="1" applyAlignment="1" applyProtection="1">
      <alignment horizontal="center" vertical="center"/>
      <protection hidden="1"/>
    </xf>
    <xf numFmtId="0" fontId="5" fillId="2" borderId="21" xfId="0" applyFont="1" applyFill="1" applyBorder="1" applyAlignment="1" applyProtection="1">
      <alignment horizontal="center" vertical="center"/>
      <protection hidden="1"/>
    </xf>
    <xf numFmtId="0" fontId="5" fillId="2" borderId="20" xfId="0" applyFont="1" applyFill="1" applyBorder="1" applyAlignment="1" applyProtection="1">
      <alignment horizontal="center" vertical="center"/>
      <protection hidden="1"/>
    </xf>
    <xf numFmtId="0" fontId="10" fillId="2" borderId="4" xfId="0" applyFont="1" applyFill="1" applyBorder="1" applyAlignment="1" applyProtection="1">
      <alignment horizontal="center" vertical="center"/>
      <protection hidden="1"/>
    </xf>
    <xf numFmtId="0" fontId="10" fillId="2" borderId="5" xfId="0" applyFont="1" applyFill="1" applyBorder="1" applyAlignment="1" applyProtection="1">
      <alignment horizontal="center" vertical="center"/>
      <protection hidden="1"/>
    </xf>
    <xf numFmtId="0" fontId="10" fillId="2" borderId="6" xfId="0" applyFont="1" applyFill="1" applyBorder="1" applyAlignment="1" applyProtection="1">
      <alignment horizontal="center" vertical="center"/>
      <protection hidden="1"/>
    </xf>
    <xf numFmtId="0" fontId="10" fillId="2" borderId="19" xfId="0" applyFont="1" applyFill="1" applyBorder="1" applyAlignment="1" applyProtection="1">
      <alignment horizontal="center" vertical="center"/>
      <protection hidden="1"/>
    </xf>
    <xf numFmtId="0" fontId="10" fillId="2" borderId="21" xfId="0" applyFont="1" applyFill="1" applyBorder="1" applyAlignment="1" applyProtection="1">
      <alignment horizontal="center" vertical="center"/>
      <protection hidden="1"/>
    </xf>
    <xf numFmtId="0" fontId="10" fillId="2" borderId="20" xfId="0" applyFont="1" applyFill="1" applyBorder="1" applyAlignment="1" applyProtection="1">
      <alignment horizontal="center" vertical="center"/>
      <protection hidden="1"/>
    </xf>
    <xf numFmtId="0" fontId="3" fillId="0" borderId="31" xfId="0" applyFont="1" applyBorder="1" applyAlignment="1" applyProtection="1">
      <alignment horizontal="center"/>
      <protection hidden="1"/>
    </xf>
    <xf numFmtId="0" fontId="3" fillId="0" borderId="32" xfId="0" applyFont="1" applyBorder="1" applyAlignment="1" applyProtection="1">
      <alignment horizontal="center"/>
      <protection hidden="1"/>
    </xf>
    <xf numFmtId="0" fontId="3" fillId="0" borderId="33" xfId="0" applyFont="1" applyBorder="1" applyAlignment="1" applyProtection="1">
      <alignment horizontal="center"/>
      <protection hidden="1"/>
    </xf>
    <xf numFmtId="0" fontId="2" fillId="5" borderId="3" xfId="0" applyFont="1" applyFill="1" applyBorder="1" applyAlignment="1" applyProtection="1">
      <alignment horizontal="center"/>
      <protection hidden="1"/>
    </xf>
    <xf numFmtId="2" fontId="2" fillId="5" borderId="3" xfId="0" applyNumberFormat="1" applyFont="1" applyFill="1" applyBorder="1" applyAlignment="1" applyProtection="1">
      <alignment horizontal="center"/>
      <protection hidden="1"/>
    </xf>
    <xf numFmtId="2" fontId="2" fillId="5" borderId="23" xfId="0" applyNumberFormat="1" applyFont="1" applyFill="1" applyBorder="1" applyProtection="1">
      <protection hidden="1"/>
    </xf>
    <xf numFmtId="0" fontId="10" fillId="2" borderId="17" xfId="0" applyFont="1" applyFill="1" applyBorder="1" applyAlignment="1" applyProtection="1">
      <alignment horizontal="center" vertical="center"/>
      <protection hidden="1"/>
    </xf>
    <xf numFmtId="0" fontId="10" fillId="2" borderId="9" xfId="0" applyFont="1" applyFill="1" applyBorder="1" applyAlignment="1" applyProtection="1">
      <alignment horizontal="center" vertical="center"/>
      <protection hidden="1"/>
    </xf>
    <xf numFmtId="0" fontId="10" fillId="2" borderId="18" xfId="0" applyFont="1" applyFill="1" applyBorder="1" applyAlignment="1" applyProtection="1">
      <alignment horizontal="center" vertical="center"/>
      <protection hidden="1"/>
    </xf>
    <xf numFmtId="0" fontId="10" fillId="2" borderId="26" xfId="0" applyFont="1" applyFill="1" applyBorder="1" applyAlignment="1" applyProtection="1">
      <alignment horizontal="center" vertical="center"/>
      <protection hidden="1"/>
    </xf>
    <xf numFmtId="0" fontId="10" fillId="2" borderId="27" xfId="0" applyFont="1" applyFill="1" applyBorder="1" applyAlignment="1" applyProtection="1">
      <alignment horizontal="center" vertical="center"/>
      <protection hidden="1"/>
    </xf>
    <xf numFmtId="0" fontId="10" fillId="2" borderId="34" xfId="0" applyFont="1" applyFill="1" applyBorder="1" applyAlignment="1" applyProtection="1">
      <alignment horizontal="center" vertical="center"/>
      <protection hidden="1"/>
    </xf>
    <xf numFmtId="0" fontId="3" fillId="0" borderId="3" xfId="0" applyFont="1" applyBorder="1" applyAlignment="1" applyProtection="1">
      <alignment horizontal="center"/>
      <protection hidden="1"/>
    </xf>
    <xf numFmtId="0" fontId="2" fillId="5" borderId="27" xfId="0" applyFont="1" applyFill="1" applyBorder="1" applyAlignment="1" applyProtection="1">
      <alignment horizontal="center"/>
      <protection hidden="1"/>
    </xf>
    <xf numFmtId="2" fontId="2" fillId="5" borderId="27" xfId="0" applyNumberFormat="1" applyFont="1" applyFill="1" applyBorder="1" applyAlignment="1" applyProtection="1">
      <alignment horizontal="center"/>
      <protection hidden="1"/>
    </xf>
    <xf numFmtId="2" fontId="2" fillId="5" borderId="34" xfId="0" applyNumberFormat="1" applyFont="1" applyFill="1" applyBorder="1" applyProtection="1">
      <protection hidden="1"/>
    </xf>
    <xf numFmtId="0" fontId="0" fillId="0" borderId="0" xfId="0" applyFont="1" applyAlignment="1" applyProtection="1">
      <alignment horizontal="center"/>
      <protection hidden="1"/>
    </xf>
    <xf numFmtId="0" fontId="11" fillId="2" borderId="17" xfId="0" applyFont="1" applyFill="1" applyBorder="1" applyAlignment="1" applyProtection="1">
      <alignment horizontal="center" vertical="center"/>
      <protection hidden="1"/>
    </xf>
    <xf numFmtId="0" fontId="11" fillId="2" borderId="9" xfId="0" applyFont="1" applyFill="1" applyBorder="1" applyAlignment="1" applyProtection="1">
      <alignment horizontal="center" vertical="center"/>
      <protection hidden="1"/>
    </xf>
    <xf numFmtId="0" fontId="11" fillId="2" borderId="18" xfId="0" applyFont="1" applyFill="1" applyBorder="1" applyAlignment="1" applyProtection="1">
      <alignment horizontal="center" vertical="center"/>
      <protection hidden="1"/>
    </xf>
    <xf numFmtId="0" fontId="11" fillId="2" borderId="26" xfId="0" applyFont="1" applyFill="1" applyBorder="1" applyAlignment="1" applyProtection="1">
      <alignment horizontal="center" vertical="center"/>
      <protection hidden="1"/>
    </xf>
    <xf numFmtId="0" fontId="11" fillId="2" borderId="27" xfId="0" applyFont="1" applyFill="1" applyBorder="1" applyAlignment="1" applyProtection="1">
      <alignment horizontal="center" vertical="center"/>
      <protection hidden="1"/>
    </xf>
    <xf numFmtId="0" fontId="11" fillId="2" borderId="34" xfId="0" applyFont="1" applyFill="1" applyBorder="1" applyAlignment="1" applyProtection="1">
      <alignment horizontal="center" vertical="center"/>
      <protection hidden="1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12" fillId="2" borderId="35" xfId="0" applyFont="1" applyFill="1" applyBorder="1" applyAlignment="1">
      <alignment horizontal="center" vertical="center"/>
    </xf>
    <xf numFmtId="0" fontId="12" fillId="2" borderId="36" xfId="0" applyFont="1" applyFill="1" applyBorder="1" applyAlignment="1">
      <alignment horizontal="center" vertical="center"/>
    </xf>
    <xf numFmtId="0" fontId="12" fillId="2" borderId="37" xfId="0" applyFont="1" applyFill="1" applyBorder="1" applyAlignment="1">
      <alignment horizontal="center" vertical="center"/>
    </xf>
    <xf numFmtId="0" fontId="12" fillId="2" borderId="38" xfId="0" applyFont="1" applyFill="1" applyBorder="1" applyAlignment="1">
      <alignment horizontal="center" vertical="center"/>
    </xf>
    <xf numFmtId="0" fontId="12" fillId="2" borderId="21" xfId="0" applyFont="1" applyFill="1" applyBorder="1" applyAlignment="1">
      <alignment horizontal="center" vertical="center"/>
    </xf>
    <xf numFmtId="0" fontId="12" fillId="2" borderId="39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4" fillId="0" borderId="0" xfId="0" applyFont="1" applyFill="1" applyProtection="1">
      <protection hidden="1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1]!MENU12" textlink="">
      <xdr:nvSpPr>
        <xdr:cNvPr id="2" name="Retângulo de cantos arredondados 1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1]!MENU12" textlink="">
      <xdr:nvSpPr>
        <xdr:cNvPr id="2" name="Retângulo de cantos arredondados 1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138111</xdr:colOff>
      <xdr:row>15</xdr:row>
      <xdr:rowOff>226558</xdr:rowOff>
    </xdr:from>
    <xdr:to>
      <xdr:col>16</xdr:col>
      <xdr:colOff>129267</xdr:colOff>
      <xdr:row>17</xdr:row>
      <xdr:rowOff>91168</xdr:rowOff>
    </xdr:to>
    <xdr:sp macro="[1]!MENU12" textlink="">
      <xdr:nvSpPr>
        <xdr:cNvPr id="2" name="Retângulo de cantos arredondados 1"/>
        <xdr:cNvSpPr/>
      </xdr:nvSpPr>
      <xdr:spPr>
        <a:xfrm>
          <a:off x="6220504" y="3165701"/>
          <a:ext cx="930049" cy="327253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165326</xdr:colOff>
      <xdr:row>16</xdr:row>
      <xdr:rowOff>45582</xdr:rowOff>
    </xdr:from>
    <xdr:to>
      <xdr:col>16</xdr:col>
      <xdr:colOff>159883</xdr:colOff>
      <xdr:row>17</xdr:row>
      <xdr:rowOff>182335</xdr:rowOff>
    </xdr:to>
    <xdr:sp macro="[1]!MENU12" textlink="">
      <xdr:nvSpPr>
        <xdr:cNvPr id="2" name="Retângulo de cantos arredondados 1"/>
        <xdr:cNvSpPr/>
      </xdr:nvSpPr>
      <xdr:spPr>
        <a:xfrm>
          <a:off x="6247719" y="3256868"/>
          <a:ext cx="933450" cy="327253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DRO/Downloads/Users/SANDRO/Downloads/Tabela%20-%201&#186;%20Torneio%20Socampeonato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Tabela - 1º Torneio Socampeonat"/>
      <sheetName val="MENU"/>
      <sheetName val="1ª FASE  - ELIMINATÓRIAS"/>
      <sheetName val="2ª FASE - GRUPOS A a H"/>
      <sheetName val="2ª FASE - GRUPOS I a P"/>
      <sheetName val="3ª FASE - GRUPOS Q a X"/>
      <sheetName val="4ª FASE - GRUPOS 1 a 8"/>
      <sheetName val="5ª FASE - GRUPOS I a IV"/>
      <sheetName val="6ª FASE - FINAIS"/>
    </sheetNames>
    <definedNames>
      <definedName name="MENU12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AG152"/>
  <sheetViews>
    <sheetView showGridLines="0" showRowColHeaders="0" tabSelected="1" topLeftCell="A16" zoomScale="70" zoomScaleNormal="70" workbookViewId="0">
      <selection activeCell="T46" sqref="T46"/>
    </sheetView>
  </sheetViews>
  <sheetFormatPr defaultRowHeight="15"/>
  <cols>
    <col min="1" max="3" width="4" style="38" customWidth="1"/>
    <col min="4" max="4" width="4.5703125" style="38" customWidth="1"/>
    <col min="5" max="5" width="27.28515625" style="38" customWidth="1"/>
    <col min="6" max="6" width="9.7109375" style="38" bestFit="1" customWidth="1"/>
    <col min="7" max="7" width="3.42578125" style="38" customWidth="1"/>
    <col min="8" max="8" width="9.7109375" style="38" bestFit="1" customWidth="1"/>
    <col min="9" max="9" width="5.140625" style="38" customWidth="1"/>
    <col min="10" max="10" width="3.5703125" style="38" customWidth="1"/>
    <col min="11" max="11" width="5.85546875" style="38" customWidth="1"/>
    <col min="12" max="12" width="3.28515625" style="38" customWidth="1"/>
    <col min="13" max="13" width="8" style="38" customWidth="1"/>
    <col min="14" max="14" width="4.42578125" style="38" customWidth="1"/>
    <col min="15" max="15" width="5" style="38" customWidth="1"/>
    <col min="16" max="16" width="4.5703125" style="38" customWidth="1"/>
    <col min="17" max="17" width="4.42578125" style="38" customWidth="1"/>
    <col min="18" max="18" width="4.140625" style="38" customWidth="1"/>
    <col min="19" max="19" width="5" style="38" customWidth="1"/>
    <col min="20" max="20" width="4.7109375" style="38" customWidth="1"/>
    <col min="21" max="21" width="4.5703125" style="38" customWidth="1"/>
    <col min="22" max="22" width="18.85546875" style="38" bestFit="1" customWidth="1"/>
    <col min="23" max="24" width="4.42578125" style="38" customWidth="1"/>
    <col min="25" max="25" width="5" style="38" bestFit="1" customWidth="1"/>
    <col min="26" max="26" width="6" style="38" bestFit="1" customWidth="1"/>
    <col min="27" max="27" width="13.140625" style="38" customWidth="1"/>
    <col min="28" max="28" width="14.85546875" style="38" bestFit="1" customWidth="1"/>
    <col min="29" max="29" width="7.85546875" style="38" bestFit="1" customWidth="1"/>
    <col min="30" max="30" width="3.7109375" style="38" customWidth="1"/>
    <col min="31" max="31" width="4" style="38" customWidth="1"/>
    <col min="32" max="32" width="2.85546875" style="38" customWidth="1"/>
    <col min="33" max="33" width="3.42578125" style="38" customWidth="1"/>
    <col min="34" max="16384" width="9.140625" style="38"/>
  </cols>
  <sheetData>
    <row r="1" spans="2:33" ht="15.75" thickBot="1"/>
    <row r="2" spans="2:33" ht="15" customHeight="1">
      <c r="B2" s="83" t="s">
        <v>46</v>
      </c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5"/>
    </row>
    <row r="3" spans="2:33" ht="15" customHeight="1">
      <c r="B3" s="86"/>
      <c r="C3" s="87"/>
      <c r="D3" s="87"/>
      <c r="E3" s="87"/>
      <c r="F3" s="87"/>
      <c r="G3" s="87"/>
      <c r="H3" s="87"/>
      <c r="I3" s="87"/>
      <c r="J3" s="87"/>
      <c r="K3" s="87"/>
      <c r="L3" s="87"/>
      <c r="M3" s="87"/>
      <c r="N3" s="87"/>
      <c r="O3" s="87"/>
      <c r="P3" s="87"/>
      <c r="Q3" s="88"/>
    </row>
    <row r="4" spans="2:33" ht="15" customHeight="1" thickBot="1">
      <c r="B4" s="89"/>
      <c r="C4" s="90"/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  <c r="O4" s="90"/>
      <c r="P4" s="90"/>
      <c r="Q4" s="91"/>
    </row>
    <row r="5" spans="2:33" ht="15.75" thickBot="1"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</row>
    <row r="6" spans="2:33" ht="15" customHeight="1">
      <c r="B6" s="83" t="s">
        <v>26</v>
      </c>
      <c r="C6" s="84"/>
      <c r="D6" s="84"/>
      <c r="E6" s="84"/>
      <c r="F6" s="84"/>
      <c r="G6" s="84"/>
      <c r="H6" s="84"/>
      <c r="I6" s="84"/>
      <c r="J6" s="84"/>
      <c r="K6" s="84"/>
      <c r="L6" s="84"/>
      <c r="M6" s="84"/>
      <c r="N6" s="84"/>
      <c r="O6" s="84"/>
      <c r="P6" s="84"/>
      <c r="Q6" s="85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</row>
    <row r="7" spans="2:33" ht="15" customHeight="1">
      <c r="B7" s="86"/>
      <c r="C7" s="87"/>
      <c r="D7" s="87"/>
      <c r="E7" s="87"/>
      <c r="F7" s="87"/>
      <c r="G7" s="87"/>
      <c r="H7" s="87"/>
      <c r="I7" s="87"/>
      <c r="J7" s="87"/>
      <c r="K7" s="87"/>
      <c r="L7" s="87"/>
      <c r="M7" s="87"/>
      <c r="N7" s="87"/>
      <c r="O7" s="87"/>
      <c r="P7" s="87"/>
      <c r="Q7" s="88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</row>
    <row r="8" spans="2:33" ht="15" customHeight="1" thickBot="1">
      <c r="B8" s="89"/>
      <c r="C8" s="90"/>
      <c r="D8" s="90"/>
      <c r="E8" s="90"/>
      <c r="F8" s="90"/>
      <c r="G8" s="90"/>
      <c r="H8" s="90"/>
      <c r="I8" s="90"/>
      <c r="J8" s="90"/>
      <c r="K8" s="90"/>
      <c r="L8" s="90"/>
      <c r="M8" s="90"/>
      <c r="N8" s="90"/>
      <c r="O8" s="90"/>
      <c r="P8" s="90"/>
      <c r="Q8" s="91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</row>
    <row r="9" spans="2:33" ht="15.75" thickBot="1"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</row>
    <row r="10" spans="2:33" ht="15" customHeight="1">
      <c r="D10" s="92" t="s">
        <v>1</v>
      </c>
      <c r="E10" s="93"/>
      <c r="F10" s="93"/>
      <c r="G10" s="93"/>
      <c r="H10" s="93"/>
      <c r="I10" s="93"/>
      <c r="J10" s="93"/>
      <c r="K10" s="93"/>
      <c r="L10" s="93"/>
      <c r="M10" s="93"/>
      <c r="N10" s="93"/>
      <c r="O10" s="93"/>
      <c r="P10" s="94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</row>
    <row r="11" spans="2:33" ht="15" customHeight="1">
      <c r="D11" s="95"/>
      <c r="E11" s="96"/>
      <c r="F11" s="96"/>
      <c r="G11" s="96"/>
      <c r="H11" s="96"/>
      <c r="I11" s="96"/>
      <c r="J11" s="96"/>
      <c r="K11" s="96"/>
      <c r="L11" s="96"/>
      <c r="M11" s="96"/>
      <c r="N11" s="96"/>
      <c r="O11" s="96"/>
      <c r="P11" s="97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</row>
    <row r="12" spans="2:33" ht="15" customHeight="1">
      <c r="D12" s="95"/>
      <c r="E12" s="96"/>
      <c r="F12" s="96"/>
      <c r="G12" s="96"/>
      <c r="H12" s="96"/>
      <c r="I12" s="96"/>
      <c r="J12" s="96"/>
      <c r="K12" s="96"/>
      <c r="L12" s="96"/>
      <c r="M12" s="96"/>
      <c r="N12" s="96"/>
      <c r="O12" s="96"/>
      <c r="P12" s="97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</row>
    <row r="13" spans="2:33" ht="15.75" customHeight="1" thickBot="1">
      <c r="D13" s="98"/>
      <c r="E13" s="99"/>
      <c r="F13" s="99"/>
      <c r="G13" s="99"/>
      <c r="H13" s="99"/>
      <c r="I13" s="99"/>
      <c r="J13" s="99"/>
      <c r="K13" s="99"/>
      <c r="L13" s="99"/>
      <c r="M13" s="99"/>
      <c r="N13" s="99"/>
      <c r="O13" s="99"/>
      <c r="P13" s="100"/>
      <c r="S13" s="39"/>
      <c r="T13" s="40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</row>
    <row r="14" spans="2:33" ht="15.75" customHeight="1"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1"/>
      <c r="O14" s="41"/>
      <c r="P14" s="41"/>
      <c r="S14" s="39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</row>
    <row r="15" spans="2:33" ht="15.75" customHeight="1">
      <c r="D15" s="42" t="s">
        <v>93</v>
      </c>
      <c r="E15" s="41"/>
      <c r="F15" s="41"/>
      <c r="G15" s="41"/>
      <c r="H15" s="41"/>
      <c r="I15" s="41"/>
      <c r="J15" s="41"/>
      <c r="K15" s="41"/>
      <c r="L15" s="41"/>
      <c r="M15" s="41"/>
      <c r="N15" s="41"/>
      <c r="O15" s="41"/>
      <c r="P15" s="41"/>
      <c r="S15" s="39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</row>
    <row r="16" spans="2:33" ht="21.75" customHeight="1" thickBot="1">
      <c r="D16" s="41"/>
      <c r="E16" s="41"/>
      <c r="F16" s="41"/>
      <c r="G16" s="41"/>
      <c r="H16" s="41"/>
      <c r="I16" s="41"/>
      <c r="J16" s="41"/>
      <c r="K16" s="41"/>
      <c r="L16" s="41"/>
      <c r="M16" s="41"/>
      <c r="S16" s="39"/>
      <c r="T16" s="40"/>
      <c r="U16" s="40"/>
      <c r="V16" s="154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</row>
    <row r="17" spans="4:33">
      <c r="D17" s="101" t="s">
        <v>2</v>
      </c>
      <c r="E17" s="102"/>
      <c r="F17" s="102"/>
      <c r="G17" s="102"/>
      <c r="H17" s="102"/>
      <c r="I17" s="102"/>
      <c r="J17" s="102"/>
      <c r="K17" s="102"/>
      <c r="L17" s="102"/>
      <c r="M17" s="103"/>
      <c r="S17" s="39"/>
      <c r="T17" s="39"/>
      <c r="U17" s="40"/>
      <c r="V17" s="154"/>
      <c r="W17" s="40"/>
      <c r="X17" s="40"/>
      <c r="Y17" s="40"/>
      <c r="Z17" s="40"/>
      <c r="AA17" s="40"/>
      <c r="AB17" s="40"/>
      <c r="AC17" s="40"/>
      <c r="AD17" s="40"/>
      <c r="AE17" s="40"/>
      <c r="AF17" s="40"/>
      <c r="AG17" s="40"/>
    </row>
    <row r="18" spans="4:33" ht="15.75" thickBot="1">
      <c r="D18" s="104"/>
      <c r="E18" s="105"/>
      <c r="F18" s="105"/>
      <c r="G18" s="105"/>
      <c r="H18" s="105"/>
      <c r="I18" s="105"/>
      <c r="J18" s="105"/>
      <c r="K18" s="105"/>
      <c r="L18" s="105"/>
      <c r="M18" s="106"/>
      <c r="S18" s="39"/>
      <c r="T18" s="40"/>
      <c r="U18" s="40"/>
      <c r="V18" s="154"/>
      <c r="W18" s="39"/>
      <c r="X18" s="39"/>
      <c r="Y18" s="39"/>
      <c r="Z18" s="39"/>
      <c r="AA18" s="39"/>
      <c r="AB18" s="39"/>
      <c r="AC18" s="39"/>
      <c r="AD18" s="40"/>
      <c r="AE18" s="40"/>
      <c r="AF18" s="40"/>
      <c r="AG18" s="40"/>
    </row>
    <row r="19" spans="4:33" ht="15.75" thickBot="1">
      <c r="D19" s="43" t="s">
        <v>3</v>
      </c>
      <c r="E19" s="44" t="s">
        <v>4</v>
      </c>
      <c r="F19" s="80" t="s">
        <v>5</v>
      </c>
      <c r="G19" s="81"/>
      <c r="H19" s="80" t="s">
        <v>6</v>
      </c>
      <c r="I19" s="81"/>
      <c r="J19" s="80" t="s">
        <v>7</v>
      </c>
      <c r="K19" s="81"/>
      <c r="L19" s="80" t="s">
        <v>8</v>
      </c>
      <c r="M19" s="82"/>
      <c r="O19" s="38" t="s">
        <v>9</v>
      </c>
      <c r="S19" s="39"/>
      <c r="T19" s="40"/>
      <c r="U19" s="45" t="s">
        <v>3</v>
      </c>
      <c r="V19" s="65" t="s">
        <v>10</v>
      </c>
      <c r="W19" s="45" t="s">
        <v>5</v>
      </c>
      <c r="X19" s="45" t="s">
        <v>11</v>
      </c>
      <c r="Y19" s="45" t="s">
        <v>12</v>
      </c>
      <c r="Z19" s="45" t="s">
        <v>13</v>
      </c>
      <c r="AA19" s="45" t="s">
        <v>14</v>
      </c>
      <c r="AB19" s="45" t="s">
        <v>15</v>
      </c>
      <c r="AC19" s="45" t="s">
        <v>16</v>
      </c>
      <c r="AD19" s="79"/>
      <c r="AE19" s="79"/>
      <c r="AF19" s="75"/>
      <c r="AG19" s="75"/>
    </row>
    <row r="20" spans="4:33">
      <c r="D20" s="46" t="s">
        <v>17</v>
      </c>
      <c r="E20" s="47" t="str">
        <f>VLOOKUP(AC20,$U$20:$AB$31,2)</f>
        <v>GustavoTFP</v>
      </c>
      <c r="F20" s="76">
        <f>VLOOKUP(AC20,$U$20:$AB$31,3)</f>
        <v>24</v>
      </c>
      <c r="G20" s="76"/>
      <c r="H20" s="77">
        <f>VLOOKUP(AC20,$U$20:$AB$31,4)</f>
        <v>493.81</v>
      </c>
      <c r="I20" s="77"/>
      <c r="J20" s="77">
        <f>VLOOKUP(AC20,$U$20:$AB$31,5)</f>
        <v>268.28000000000003</v>
      </c>
      <c r="K20" s="77"/>
      <c r="L20" s="77">
        <f>VLOOKUP(AC20,$U$20:$AB$31,6)</f>
        <v>225.52999999999997</v>
      </c>
      <c r="M20" s="78"/>
      <c r="O20" s="38" t="s">
        <v>18</v>
      </c>
      <c r="S20" s="39"/>
      <c r="T20" s="40"/>
      <c r="U20" s="45">
        <v>1</v>
      </c>
      <c r="V20" s="64" t="s">
        <v>132</v>
      </c>
      <c r="W20" s="39">
        <f>SUM(C38,Q46,Q60,C71,Q78,C91,Q98,C108,C128,C140)</f>
        <v>15</v>
      </c>
      <c r="X20" s="39">
        <f>SUM(F38,H46,H60,F71,H78,F91,H98,H120,F108,F128,F140)</f>
        <v>385.27000000000004</v>
      </c>
      <c r="Y20" s="39">
        <f>SUM(H38,F46,F60,H71,F78,H91,F98,H108,F120,H128,H140)</f>
        <v>310.54999999999995</v>
      </c>
      <c r="Z20" s="39">
        <f>X20-Y20</f>
        <v>74.720000000000084</v>
      </c>
      <c r="AA20" s="39">
        <f>(W20*10^10)+((Z20+5000)*10^6)+(X20*10)+U20</f>
        <v>155074723853.70001</v>
      </c>
      <c r="AB20" s="39">
        <f>LARGE($AA$20:$AA$31,U20)</f>
        <v>245225534948.10001</v>
      </c>
      <c r="AC20" s="48">
        <f>MATCH(AB20,$AA$20:$AA$31,0)</f>
        <v>10</v>
      </c>
      <c r="AD20" s="39"/>
      <c r="AE20" s="39"/>
      <c r="AF20" s="40"/>
      <c r="AG20" s="40"/>
    </row>
    <row r="21" spans="4:33">
      <c r="D21" s="49" t="s">
        <v>19</v>
      </c>
      <c r="E21" s="50" t="str">
        <f t="shared" ref="E21:E31" si="0">VLOOKUP(AC21,$U$20:$AB$31,2)</f>
        <v>Comicu</v>
      </c>
      <c r="F21" s="72">
        <f t="shared" ref="F21:F31" si="1">VLOOKUP(AC21,$U$20:$AB$31,3)</f>
        <v>21</v>
      </c>
      <c r="G21" s="72"/>
      <c r="H21" s="73">
        <f t="shared" ref="H21:H31" si="2">VLOOKUP(AC21,$U$20:$AB$31,4)</f>
        <v>394.51000000000005</v>
      </c>
      <c r="I21" s="73"/>
      <c r="J21" s="73">
        <f t="shared" ref="J21:J31" si="3">VLOOKUP(AC21,$U$20:$AB$31,5)</f>
        <v>273.36</v>
      </c>
      <c r="K21" s="73"/>
      <c r="L21" s="73">
        <f t="shared" ref="L21:L31" si="4">VLOOKUP(AC21,$U$20:$AB$31,6)</f>
        <v>121.15000000000003</v>
      </c>
      <c r="M21" s="74"/>
      <c r="O21" s="38" t="s">
        <v>20</v>
      </c>
      <c r="S21" s="39"/>
      <c r="T21" s="40"/>
      <c r="U21" s="45">
        <v>2</v>
      </c>
      <c r="V21" s="64" t="s">
        <v>131</v>
      </c>
      <c r="W21" s="39">
        <f>SUM(Q41,Q57,C69,C81,Q91,C50,C96,Q110,C118,C130,Q138)</f>
        <v>12</v>
      </c>
      <c r="X21" s="39">
        <f>SUM(H41,F50,H57,F69,F81,H91,F96,H110,F118,F130,H138)</f>
        <v>428.50999999999993</v>
      </c>
      <c r="Y21" s="39">
        <f>SUM(F41,H50,F57,H69,H81,F91,H96,F110,H118,H130,F138)</f>
        <v>387.33</v>
      </c>
      <c r="Z21" s="39">
        <f>X21-Y21</f>
        <v>41.17999999999995</v>
      </c>
      <c r="AA21" s="39">
        <f>(W21*10^10)+((Z21+5000)*10^6)+(X21*10)+U21</f>
        <v>125041184287.10001</v>
      </c>
      <c r="AB21" s="39">
        <f>LARGE($AA$20:$AA$31,U21)</f>
        <v>215121153956.10001</v>
      </c>
      <c r="AC21" s="48">
        <f t="shared" ref="AC21:AC31" si="5">MATCH(AB21,$AA$20:$AA$31,0)</f>
        <v>11</v>
      </c>
      <c r="AD21" s="39"/>
      <c r="AE21" s="39"/>
      <c r="AF21" s="40"/>
      <c r="AG21" s="40"/>
    </row>
    <row r="22" spans="4:33">
      <c r="D22" s="49" t="s">
        <v>21</v>
      </c>
      <c r="E22" s="50" t="str">
        <f t="shared" si="0"/>
        <v>Engenheirense</v>
      </c>
      <c r="F22" s="72">
        <f t="shared" si="1"/>
        <v>18</v>
      </c>
      <c r="G22" s="72"/>
      <c r="H22" s="73">
        <f t="shared" si="2"/>
        <v>368.19000000000005</v>
      </c>
      <c r="I22" s="73"/>
      <c r="J22" s="73">
        <f t="shared" si="3"/>
        <v>354.53</v>
      </c>
      <c r="K22" s="73"/>
      <c r="L22" s="73">
        <f t="shared" si="4"/>
        <v>13.660000000000082</v>
      </c>
      <c r="M22" s="74"/>
      <c r="O22" s="38" t="s">
        <v>22</v>
      </c>
      <c r="S22" s="39"/>
      <c r="T22" s="40"/>
      <c r="U22" s="45">
        <v>3</v>
      </c>
      <c r="V22" s="64" t="s">
        <v>134</v>
      </c>
      <c r="W22" s="39">
        <f>SUM(C39,Q50,C60,C67,C99,Q77,Q86,Q107,C121,Q129,C137)</f>
        <v>6</v>
      </c>
      <c r="X22" s="39">
        <f>SUM(F39,H50,F60,F67,H77,H86,F99,H107,F121,H129,F137)</f>
        <v>369.48</v>
      </c>
      <c r="Y22" s="39">
        <f>SUM(H39,F50,H60,H67,F77,F86,H99,F107,H121,F129,H137)</f>
        <v>436.41</v>
      </c>
      <c r="Z22" s="39">
        <f>X22-Y22</f>
        <v>-66.930000000000007</v>
      </c>
      <c r="AA22" s="39">
        <f t="shared" ref="AA22:AA31" si="6">(W22*10^10)+((Z22+5000)*10^6)+(X22*10)+U22</f>
        <v>64933073697.800003</v>
      </c>
      <c r="AB22" s="39">
        <f t="shared" ref="AB22:AB31" si="7">LARGE($AA$20:$AA$31,U22)</f>
        <v>185013663693.89999</v>
      </c>
      <c r="AC22" s="48">
        <f t="shared" si="5"/>
        <v>12</v>
      </c>
      <c r="AD22" s="39"/>
      <c r="AE22" s="39"/>
      <c r="AF22" s="40"/>
      <c r="AG22" s="40"/>
    </row>
    <row r="23" spans="4:33">
      <c r="D23" s="49" t="s">
        <v>23</v>
      </c>
      <c r="E23" s="50" t="str">
        <f t="shared" si="0"/>
        <v>Spada C.R.F.C</v>
      </c>
      <c r="F23" s="72">
        <f t="shared" si="1"/>
        <v>15</v>
      </c>
      <c r="G23" s="72"/>
      <c r="H23" s="73">
        <f t="shared" si="2"/>
        <v>388.11</v>
      </c>
      <c r="I23" s="73"/>
      <c r="J23" s="73">
        <f t="shared" si="3"/>
        <v>283.65000000000003</v>
      </c>
      <c r="K23" s="73"/>
      <c r="L23" s="73">
        <f t="shared" si="4"/>
        <v>104.45999999999998</v>
      </c>
      <c r="M23" s="74"/>
      <c r="S23" s="39"/>
      <c r="T23" s="40"/>
      <c r="U23" s="45">
        <v>4</v>
      </c>
      <c r="V23" s="64" t="s">
        <v>133</v>
      </c>
      <c r="W23" s="39">
        <f>SUM(C41,C46,C68,Q76,Q58,Q109,Q87,C101,Q121,C126,Q139)</f>
        <v>6</v>
      </c>
      <c r="X23" s="39">
        <f>SUM(F41,F46,H58,F68,H87,H109,H76,F101,H121,F126,H139)</f>
        <v>329.94</v>
      </c>
      <c r="Y23" s="39">
        <f>SUM(H41,H46,H68,F58,F76,F87,H101,F109,F121,H126,F139)</f>
        <v>365.13000000000005</v>
      </c>
      <c r="Z23" s="39">
        <f>X23-Y23</f>
        <v>-35.190000000000055</v>
      </c>
      <c r="AA23" s="39">
        <f t="shared" si="6"/>
        <v>64964813303.400002</v>
      </c>
      <c r="AB23" s="39">
        <f t="shared" si="7"/>
        <v>155104463888.10001</v>
      </c>
      <c r="AC23" s="48">
        <f t="shared" si="5"/>
        <v>7</v>
      </c>
      <c r="AD23" s="39"/>
      <c r="AE23" s="39"/>
      <c r="AF23" s="40"/>
      <c r="AG23" s="40"/>
    </row>
    <row r="24" spans="4:33">
      <c r="D24" s="51" t="s">
        <v>38</v>
      </c>
      <c r="E24" s="52" t="str">
        <f t="shared" si="0"/>
        <v>secapimenteira</v>
      </c>
      <c r="F24" s="110">
        <f t="shared" si="1"/>
        <v>15</v>
      </c>
      <c r="G24" s="110"/>
      <c r="H24" s="111">
        <f t="shared" si="2"/>
        <v>385.27000000000004</v>
      </c>
      <c r="I24" s="111"/>
      <c r="J24" s="111">
        <f t="shared" si="3"/>
        <v>310.54999999999995</v>
      </c>
      <c r="K24" s="111"/>
      <c r="L24" s="111">
        <f t="shared" si="4"/>
        <v>74.720000000000084</v>
      </c>
      <c r="M24" s="112"/>
      <c r="O24" s="38" t="s">
        <v>24</v>
      </c>
      <c r="S24" s="39"/>
      <c r="T24" s="40"/>
      <c r="U24" s="45">
        <v>5</v>
      </c>
      <c r="V24" s="64" t="s">
        <v>135</v>
      </c>
      <c r="W24" s="39">
        <f>SUM(Q36,C47,Q56,C70,Q79,C89,Q101,C107,Q118,C127,Q140)</f>
        <v>6</v>
      </c>
      <c r="X24" s="39">
        <f>SUM(H36,F47,H56,F70,H79,F89,H101,F107,H118,F127,H140)</f>
        <v>268.92</v>
      </c>
      <c r="Y24" s="39">
        <f>SUM(F36,H47,F56,H70,F79,H89,F101,H107,F118,H127,F140)</f>
        <v>397.70000000000005</v>
      </c>
      <c r="Z24" s="39">
        <f t="shared" ref="Z24:Z31" si="8">X24-Y24</f>
        <v>-128.78000000000003</v>
      </c>
      <c r="AA24" s="39">
        <f t="shared" si="6"/>
        <v>64871222694.199997</v>
      </c>
      <c r="AB24" s="39">
        <f t="shared" si="7"/>
        <v>155074723853.70001</v>
      </c>
      <c r="AC24" s="48">
        <f t="shared" si="5"/>
        <v>1</v>
      </c>
      <c r="AD24" s="39"/>
      <c r="AE24" s="39"/>
      <c r="AF24" s="40"/>
      <c r="AG24" s="40"/>
    </row>
    <row r="25" spans="4:33">
      <c r="D25" s="51" t="s">
        <v>39</v>
      </c>
      <c r="E25" s="52" t="str">
        <f t="shared" si="0"/>
        <v>SADYMENGO</v>
      </c>
      <c r="F25" s="110">
        <f t="shared" si="1"/>
        <v>12</v>
      </c>
      <c r="G25" s="110"/>
      <c r="H25" s="111">
        <f t="shared" si="2"/>
        <v>354.43000000000006</v>
      </c>
      <c r="I25" s="111"/>
      <c r="J25" s="111">
        <f t="shared" si="3"/>
        <v>312.89</v>
      </c>
      <c r="K25" s="111"/>
      <c r="L25" s="111">
        <f t="shared" si="4"/>
        <v>41.540000000000077</v>
      </c>
      <c r="M25" s="112"/>
      <c r="S25" s="39"/>
      <c r="T25" s="40"/>
      <c r="U25" s="45">
        <v>6</v>
      </c>
      <c r="V25" s="64" t="s">
        <v>140</v>
      </c>
      <c r="W25" s="39">
        <f>SUM(Q38,C49,C57,Q70,C76,Q90,C100,C111,Q117,C131,Q137)</f>
        <v>6</v>
      </c>
      <c r="X25" s="39">
        <f>SUM(H38,F49,F57,H70,F76,H90,F100,F111,H117,F131,H137)</f>
        <v>224.34</v>
      </c>
      <c r="Y25" s="39">
        <f>SUM(F38,H49,H57,F70,H76,F90,H100,H111,F117,H131,F137)</f>
        <v>388.09000000000003</v>
      </c>
      <c r="Z25" s="39">
        <f t="shared" si="8"/>
        <v>-163.75000000000003</v>
      </c>
      <c r="AA25" s="39">
        <f t="shared" si="6"/>
        <v>64836252249.400002</v>
      </c>
      <c r="AB25" s="39">
        <f t="shared" si="7"/>
        <v>125041543552.3</v>
      </c>
      <c r="AC25" s="48">
        <f t="shared" si="5"/>
        <v>8</v>
      </c>
      <c r="AD25" s="39"/>
      <c r="AE25" s="39"/>
      <c r="AF25" s="40"/>
      <c r="AG25" s="40"/>
    </row>
    <row r="26" spans="4:33">
      <c r="D26" s="51" t="s">
        <v>40</v>
      </c>
      <c r="E26" s="52" t="str">
        <f t="shared" si="0"/>
        <v>Vascaero FC</v>
      </c>
      <c r="F26" s="110">
        <f t="shared" si="1"/>
        <v>12</v>
      </c>
      <c r="G26" s="110"/>
      <c r="H26" s="111">
        <f t="shared" si="2"/>
        <v>428.50999999999993</v>
      </c>
      <c r="I26" s="111"/>
      <c r="J26" s="111">
        <f t="shared" si="3"/>
        <v>387.33</v>
      </c>
      <c r="K26" s="111"/>
      <c r="L26" s="111">
        <f t="shared" si="4"/>
        <v>41.17999999999995</v>
      </c>
      <c r="M26" s="112"/>
      <c r="S26" s="39"/>
      <c r="T26" s="40"/>
      <c r="U26" s="45">
        <v>7</v>
      </c>
      <c r="V26" s="64" t="s">
        <v>136</v>
      </c>
      <c r="W26" s="39">
        <f>SUM(Q40,Q47,C59,C66,Q81,C87,C98,Q111,Q119,C129,Q136)</f>
        <v>15</v>
      </c>
      <c r="X26" s="39">
        <f>SUM(H40,H47,F59,F66,H81,F87,F98,H111,H119,F129,H136)</f>
        <v>388.11</v>
      </c>
      <c r="Y26" s="39">
        <f>SUM(F40,F47,H59,H66,F81,H87,H98,F119,H129,F136)</f>
        <v>283.65000000000003</v>
      </c>
      <c r="Z26" s="39">
        <f t="shared" si="8"/>
        <v>104.45999999999998</v>
      </c>
      <c r="AA26" s="39">
        <f t="shared" si="6"/>
        <v>155104463888.10001</v>
      </c>
      <c r="AB26" s="39">
        <f t="shared" si="7"/>
        <v>125041184287.10001</v>
      </c>
      <c r="AC26" s="48">
        <f t="shared" si="5"/>
        <v>2</v>
      </c>
      <c r="AD26" s="39"/>
      <c r="AE26" s="39"/>
      <c r="AF26" s="40"/>
      <c r="AG26" s="40"/>
    </row>
    <row r="27" spans="4:33">
      <c r="D27" s="51" t="s">
        <v>41</v>
      </c>
      <c r="E27" s="52" t="str">
        <f t="shared" si="0"/>
        <v>Nao intendo futebol</v>
      </c>
      <c r="F27" s="110">
        <f t="shared" si="1"/>
        <v>6</v>
      </c>
      <c r="G27" s="110"/>
      <c r="H27" s="111">
        <f t="shared" si="2"/>
        <v>329.94</v>
      </c>
      <c r="I27" s="111"/>
      <c r="J27" s="111">
        <f t="shared" si="3"/>
        <v>365.13000000000005</v>
      </c>
      <c r="K27" s="111"/>
      <c r="L27" s="111">
        <f t="shared" si="4"/>
        <v>-35.190000000000055</v>
      </c>
      <c r="M27" s="112"/>
      <c r="S27" s="39"/>
      <c r="T27" s="40"/>
      <c r="U27" s="45">
        <v>8</v>
      </c>
      <c r="V27" s="64" t="s">
        <v>110</v>
      </c>
      <c r="W27" s="39">
        <f>SUM(Q39,Q48,C61,Q66,C79,C90,Q96,C106,C116,Q128,C139)</f>
        <v>12</v>
      </c>
      <c r="X27" s="39">
        <f>SUM(H39,H48,F61,H66,F79,F90,H96,F106,F116,H128,F139)</f>
        <v>354.43000000000006</v>
      </c>
      <c r="Y27" s="39">
        <f>SUM(F39,F48,F66,H61,H79,H90,F96,H106,H116,F128,H139)</f>
        <v>312.89</v>
      </c>
      <c r="Z27" s="39">
        <f t="shared" si="8"/>
        <v>41.540000000000077</v>
      </c>
      <c r="AA27" s="39">
        <f t="shared" si="6"/>
        <v>125041543552.3</v>
      </c>
      <c r="AB27" s="39">
        <f t="shared" si="7"/>
        <v>64964813303.400002</v>
      </c>
      <c r="AC27" s="48">
        <f t="shared" si="5"/>
        <v>4</v>
      </c>
      <c r="AD27" s="39"/>
      <c r="AE27" s="39"/>
      <c r="AF27" s="40"/>
      <c r="AG27" s="40"/>
    </row>
    <row r="28" spans="4:33">
      <c r="D28" s="51" t="s">
        <v>42</v>
      </c>
      <c r="E28" s="52" t="str">
        <f t="shared" si="0"/>
        <v>Tribe of Gypsies</v>
      </c>
      <c r="F28" s="110">
        <f t="shared" si="1"/>
        <v>6</v>
      </c>
      <c r="G28" s="110"/>
      <c r="H28" s="111">
        <f t="shared" si="2"/>
        <v>369.48</v>
      </c>
      <c r="I28" s="111"/>
      <c r="J28" s="111">
        <f t="shared" si="3"/>
        <v>436.41</v>
      </c>
      <c r="K28" s="111"/>
      <c r="L28" s="111">
        <f t="shared" si="4"/>
        <v>-66.930000000000007</v>
      </c>
      <c r="M28" s="112"/>
      <c r="S28" s="39"/>
      <c r="T28" s="40"/>
      <c r="U28" s="45">
        <v>9</v>
      </c>
      <c r="V28" s="64" t="s">
        <v>109</v>
      </c>
      <c r="W28" s="39">
        <f>SUM(C37,Q49,C56,Q69,C77,Q88,C97,Q106,C120,Q126,C136)</f>
        <v>3</v>
      </c>
      <c r="X28" s="39">
        <f>SUM(F37,H49,F56,H69,F77,H88,F97,H106,F120,H126,F136)</f>
        <v>243.20000000000002</v>
      </c>
      <c r="Y28" s="39">
        <f>SUM(H37,F49,H56,F69,H77,F88,H97,F106,H120,F126,H136)</f>
        <v>437.82000000000005</v>
      </c>
      <c r="Z28" s="39">
        <f t="shared" si="8"/>
        <v>-194.62000000000003</v>
      </c>
      <c r="AA28" s="39">
        <f t="shared" si="6"/>
        <v>34805382441</v>
      </c>
      <c r="AB28" s="39">
        <f t="shared" si="7"/>
        <v>64933073697.800003</v>
      </c>
      <c r="AC28" s="48">
        <f t="shared" si="5"/>
        <v>3</v>
      </c>
      <c r="AD28" s="39"/>
      <c r="AE28" s="39"/>
      <c r="AF28" s="40"/>
      <c r="AG28" s="40"/>
    </row>
    <row r="29" spans="4:33">
      <c r="D29" s="51" t="s">
        <v>43</v>
      </c>
      <c r="E29" s="52" t="str">
        <f t="shared" si="0"/>
        <v>Strenght a.L</v>
      </c>
      <c r="F29" s="110">
        <f t="shared" si="1"/>
        <v>6</v>
      </c>
      <c r="G29" s="110"/>
      <c r="H29" s="111">
        <f t="shared" si="2"/>
        <v>268.92</v>
      </c>
      <c r="I29" s="111"/>
      <c r="J29" s="111">
        <f t="shared" si="3"/>
        <v>397.70000000000005</v>
      </c>
      <c r="K29" s="111"/>
      <c r="L29" s="111">
        <f t="shared" si="4"/>
        <v>-128.78000000000003</v>
      </c>
      <c r="M29" s="112"/>
      <c r="S29" s="39"/>
      <c r="T29" s="40"/>
      <c r="U29" s="45">
        <v>10</v>
      </c>
      <c r="V29" s="64" t="s">
        <v>102</v>
      </c>
      <c r="W29" s="39">
        <f>SUM(Q37,C48,Q59,Q71,C80,Q89,Q99,C109,C117,Q130,Q141)</f>
        <v>24</v>
      </c>
      <c r="X29" s="39">
        <f>SUM(H37,F48,H59,H71,F80,H89,H99,F109,F117,H130,H141)</f>
        <v>493.81</v>
      </c>
      <c r="Y29" s="39">
        <f>SUM(F37,H48,F59,F71,H80,F89,F99,H109,H117,F130,F141)</f>
        <v>268.28000000000003</v>
      </c>
      <c r="Z29" s="39">
        <f t="shared" si="8"/>
        <v>225.52999999999997</v>
      </c>
      <c r="AA29" s="39">
        <f t="shared" si="6"/>
        <v>245225534948.10001</v>
      </c>
      <c r="AB29" s="39">
        <f t="shared" si="7"/>
        <v>64871222694.199997</v>
      </c>
      <c r="AC29" s="48">
        <f t="shared" si="5"/>
        <v>5</v>
      </c>
      <c r="AD29" s="39"/>
      <c r="AE29" s="39"/>
      <c r="AF29" s="40"/>
      <c r="AG29" s="40"/>
    </row>
    <row r="30" spans="4:33">
      <c r="D30" s="51" t="s">
        <v>44</v>
      </c>
      <c r="E30" s="52" t="str">
        <f t="shared" si="0"/>
        <v>A.A Perdido no Mato</v>
      </c>
      <c r="F30" s="110">
        <f t="shared" si="1"/>
        <v>6</v>
      </c>
      <c r="G30" s="110"/>
      <c r="H30" s="111">
        <f t="shared" si="2"/>
        <v>224.34</v>
      </c>
      <c r="I30" s="111"/>
      <c r="J30" s="111">
        <f t="shared" si="3"/>
        <v>388.09000000000003</v>
      </c>
      <c r="K30" s="111"/>
      <c r="L30" s="111">
        <f t="shared" si="4"/>
        <v>-163.75000000000003</v>
      </c>
      <c r="M30" s="112"/>
      <c r="S30" s="39"/>
      <c r="T30" s="40"/>
      <c r="U30" s="45">
        <v>11</v>
      </c>
      <c r="V30" s="64" t="s">
        <v>95</v>
      </c>
      <c r="W30" s="39">
        <f>SUM(C40,Q51,C58,Q67,C78,C88,Q100,C110,Q116,Q127,C141)</f>
        <v>21</v>
      </c>
      <c r="X30" s="39">
        <f>SUM(F40,H51,F58,H67,F78,H100,F110,H116,H127,F141,F88)</f>
        <v>394.51000000000005</v>
      </c>
      <c r="Y30" s="39">
        <f>SUM(H40,F51,H58,F67,H78,H88,F100,H110,F116,F127,H141)</f>
        <v>273.36</v>
      </c>
      <c r="Z30" s="39">
        <f t="shared" si="8"/>
        <v>121.15000000000003</v>
      </c>
      <c r="AA30" s="39">
        <f t="shared" si="6"/>
        <v>215121153956.10001</v>
      </c>
      <c r="AB30" s="39">
        <f t="shared" si="7"/>
        <v>64836252249.400002</v>
      </c>
      <c r="AC30" s="48">
        <f t="shared" si="5"/>
        <v>6</v>
      </c>
      <c r="AD30" s="39"/>
      <c r="AE30" s="39"/>
      <c r="AF30" s="40"/>
      <c r="AG30" s="40"/>
    </row>
    <row r="31" spans="4:33" ht="15.75" thickBot="1">
      <c r="D31" s="53" t="s">
        <v>45</v>
      </c>
      <c r="E31" s="54" t="str">
        <f t="shared" si="0"/>
        <v>Time de segunda FC</v>
      </c>
      <c r="F31" s="120">
        <f t="shared" si="1"/>
        <v>3</v>
      </c>
      <c r="G31" s="120"/>
      <c r="H31" s="121">
        <f t="shared" si="2"/>
        <v>243.20000000000002</v>
      </c>
      <c r="I31" s="121"/>
      <c r="J31" s="121">
        <f t="shared" si="3"/>
        <v>437.82000000000005</v>
      </c>
      <c r="K31" s="121"/>
      <c r="L31" s="121">
        <f t="shared" si="4"/>
        <v>-194.62000000000003</v>
      </c>
      <c r="M31" s="122"/>
      <c r="S31" s="39"/>
      <c r="T31" s="40"/>
      <c r="U31" s="45">
        <v>12</v>
      </c>
      <c r="V31" s="64" t="s">
        <v>94</v>
      </c>
      <c r="W31" s="39">
        <f>SUM(C36,C51,Q61,Q68,Q80,C86,Q97,Q108,C119,Q131,C138)</f>
        <v>18</v>
      </c>
      <c r="X31" s="39">
        <f>SUM(F36,F51,H61,H68,H80,F86,H97,H108,F119,H131,F138)</f>
        <v>368.19000000000005</v>
      </c>
      <c r="Y31" s="39">
        <f>SUM(H36,H51,F61,F68,F80,H86,F97,F108,H119,F131,H138)</f>
        <v>354.53</v>
      </c>
      <c r="Z31" s="39">
        <f t="shared" si="8"/>
        <v>13.660000000000082</v>
      </c>
      <c r="AA31" s="39">
        <f t="shared" si="6"/>
        <v>185013663693.89999</v>
      </c>
      <c r="AB31" s="39">
        <f t="shared" si="7"/>
        <v>34805382441</v>
      </c>
      <c r="AC31" s="48">
        <f t="shared" si="5"/>
        <v>9</v>
      </c>
      <c r="AD31" s="39"/>
      <c r="AE31" s="39"/>
      <c r="AF31" s="40"/>
      <c r="AG31" s="40"/>
    </row>
    <row r="32" spans="4:33" ht="15.75" thickBot="1">
      <c r="S32" s="39"/>
      <c r="T32" s="40"/>
      <c r="U32" s="39"/>
      <c r="V32" s="64"/>
      <c r="W32" s="39"/>
      <c r="X32" s="39"/>
      <c r="Y32" s="39"/>
      <c r="Z32" s="39"/>
      <c r="AA32" s="39"/>
      <c r="AB32" s="39"/>
      <c r="AC32" s="39"/>
      <c r="AD32" s="40"/>
      <c r="AE32" s="40"/>
      <c r="AF32" s="40"/>
      <c r="AG32" s="40"/>
    </row>
    <row r="33" spans="3:33">
      <c r="D33" s="113" t="s">
        <v>37</v>
      </c>
      <c r="E33" s="114"/>
      <c r="F33" s="114"/>
      <c r="G33" s="114"/>
      <c r="H33" s="114"/>
      <c r="I33" s="114"/>
      <c r="J33" s="114"/>
      <c r="K33" s="114"/>
      <c r="L33" s="114"/>
      <c r="M33" s="114"/>
      <c r="N33" s="114"/>
      <c r="O33" s="114"/>
      <c r="P33" s="115"/>
      <c r="S33" s="39"/>
      <c r="T33" s="40"/>
      <c r="U33" s="40"/>
      <c r="V33" s="154"/>
      <c r="W33" s="39"/>
      <c r="X33" s="39"/>
      <c r="Y33" s="39"/>
      <c r="Z33" s="39"/>
      <c r="AA33" s="39"/>
      <c r="AB33" s="39"/>
      <c r="AC33" s="39"/>
      <c r="AD33" s="40"/>
      <c r="AE33" s="40"/>
      <c r="AF33" s="40"/>
      <c r="AG33" s="40"/>
    </row>
    <row r="34" spans="3:33" ht="15.75" thickBot="1">
      <c r="D34" s="116"/>
      <c r="E34" s="117"/>
      <c r="F34" s="117"/>
      <c r="G34" s="117"/>
      <c r="H34" s="117"/>
      <c r="I34" s="117"/>
      <c r="J34" s="117"/>
      <c r="K34" s="117"/>
      <c r="L34" s="117"/>
      <c r="M34" s="117"/>
      <c r="N34" s="117"/>
      <c r="O34" s="117"/>
      <c r="P34" s="118"/>
      <c r="T34" s="40"/>
      <c r="U34" s="40"/>
      <c r="V34" s="154"/>
      <c r="W34" s="39"/>
      <c r="X34" s="39"/>
      <c r="Y34" s="39"/>
      <c r="Z34" s="39"/>
      <c r="AA34" s="39"/>
      <c r="AB34" s="39"/>
      <c r="AC34" s="39"/>
      <c r="AD34" s="40"/>
      <c r="AE34" s="40"/>
      <c r="AF34" s="40"/>
      <c r="AG34" s="40"/>
    </row>
    <row r="35" spans="3:33">
      <c r="D35" s="55"/>
      <c r="E35" s="55"/>
      <c r="F35" s="55"/>
      <c r="G35" s="55"/>
      <c r="H35" s="55"/>
      <c r="I35" s="55"/>
      <c r="J35" s="55"/>
      <c r="K35" s="55"/>
      <c r="L35" s="55"/>
      <c r="M35" s="55"/>
      <c r="N35" s="55"/>
      <c r="O35" s="55"/>
      <c r="P35" s="55"/>
      <c r="T35" s="39"/>
      <c r="V35" s="154"/>
      <c r="W35" s="39"/>
      <c r="X35" s="39"/>
      <c r="Y35" s="39"/>
      <c r="Z35" s="39"/>
      <c r="AA35" s="39"/>
      <c r="AB35" s="39"/>
      <c r="AC35" s="39"/>
      <c r="AD35" s="40"/>
      <c r="AE35" s="40"/>
      <c r="AF35" s="40"/>
      <c r="AG35" s="40"/>
    </row>
    <row r="36" spans="3:33">
      <c r="C36" s="39">
        <f>IF(OR(F36="",H36=""),"",IF(F36=H36,1,IF(F36&gt;H36,3,0)))</f>
        <v>3</v>
      </c>
      <c r="D36" s="107" t="str">
        <f>V31</f>
        <v>Engenheirense</v>
      </c>
      <c r="E36" s="108"/>
      <c r="F36" s="56">
        <v>67.03</v>
      </c>
      <c r="G36" s="57" t="s">
        <v>25</v>
      </c>
      <c r="H36" s="58">
        <v>64.56</v>
      </c>
      <c r="I36" s="107" t="str">
        <f>V24</f>
        <v>Strenght a.L</v>
      </c>
      <c r="J36" s="109"/>
      <c r="K36" s="109"/>
      <c r="L36" s="109"/>
      <c r="M36" s="109"/>
      <c r="N36" s="109"/>
      <c r="O36" s="109"/>
      <c r="P36" s="108"/>
      <c r="Q36" s="39">
        <f>IF(OR(H36="",F36=""),"",IF(H36=F36,1,IF(H36&gt;F36,3,0)))</f>
        <v>0</v>
      </c>
      <c r="T36" s="39"/>
      <c r="V36" s="154"/>
      <c r="W36" s="39"/>
      <c r="X36" s="39"/>
      <c r="Y36" s="39"/>
      <c r="Z36" s="39"/>
      <c r="AA36" s="39"/>
      <c r="AB36" s="39"/>
      <c r="AC36" s="39"/>
      <c r="AD36" s="40"/>
      <c r="AE36" s="40"/>
      <c r="AF36" s="40"/>
      <c r="AG36" s="40"/>
    </row>
    <row r="37" spans="3:33">
      <c r="C37" s="39">
        <f t="shared" ref="C37:C107" si="9">IF(OR(F37="",H37=""),"",IF(F37=H37,1,IF(F37&gt;H37,3,0)))</f>
        <v>0</v>
      </c>
      <c r="D37" s="119" t="str">
        <f>V28</f>
        <v>Time de segunda FC</v>
      </c>
      <c r="E37" s="119"/>
      <c r="F37" s="58">
        <v>20.29</v>
      </c>
      <c r="G37" s="57" t="s">
        <v>25</v>
      </c>
      <c r="H37" s="56">
        <v>68.28</v>
      </c>
      <c r="I37" s="119" t="str">
        <f>V29</f>
        <v>GustavoTFP</v>
      </c>
      <c r="J37" s="119"/>
      <c r="K37" s="119"/>
      <c r="L37" s="119"/>
      <c r="M37" s="119"/>
      <c r="N37" s="119"/>
      <c r="O37" s="119"/>
      <c r="P37" s="119"/>
      <c r="Q37" s="39">
        <f t="shared" ref="Q37:Q100" si="10">IF(OR(H37="",F37=""),"",IF(H37=F37,1,IF(H37&gt;F37,3,0)))</f>
        <v>3</v>
      </c>
      <c r="T37" s="39"/>
      <c r="V37" s="154"/>
      <c r="W37" s="39"/>
      <c r="X37" s="39"/>
      <c r="Y37" s="39"/>
      <c r="Z37" s="39"/>
      <c r="AA37" s="39"/>
      <c r="AB37" s="39"/>
      <c r="AC37" s="39"/>
      <c r="AD37" s="40"/>
      <c r="AE37" s="40"/>
      <c r="AF37" s="40"/>
      <c r="AG37" s="40"/>
    </row>
    <row r="38" spans="3:33">
      <c r="C38" s="39">
        <f t="shared" si="9"/>
        <v>3</v>
      </c>
      <c r="D38" s="107" t="str">
        <f>V20</f>
        <v>secapimenteira</v>
      </c>
      <c r="E38" s="108"/>
      <c r="F38" s="56">
        <v>66.510000000000005</v>
      </c>
      <c r="G38" s="57" t="s">
        <v>25</v>
      </c>
      <c r="H38" s="58">
        <v>21.52</v>
      </c>
      <c r="I38" s="107" t="str">
        <f>V25</f>
        <v>A.A Perdido no Mato</v>
      </c>
      <c r="J38" s="109"/>
      <c r="K38" s="109"/>
      <c r="L38" s="109"/>
      <c r="M38" s="109"/>
      <c r="N38" s="109"/>
      <c r="O38" s="109"/>
      <c r="P38" s="108"/>
      <c r="Q38" s="39">
        <f t="shared" si="10"/>
        <v>0</v>
      </c>
      <c r="V38" s="40"/>
      <c r="W38" s="39"/>
      <c r="X38" s="39"/>
      <c r="Y38" s="39"/>
      <c r="Z38" s="39"/>
      <c r="AA38" s="39"/>
      <c r="AB38" s="39"/>
      <c r="AC38" s="39"/>
      <c r="AD38" s="40"/>
      <c r="AE38" s="40"/>
      <c r="AF38" s="40"/>
      <c r="AG38" s="40"/>
    </row>
    <row r="39" spans="3:33">
      <c r="C39" s="39">
        <f t="shared" si="9"/>
        <v>0</v>
      </c>
      <c r="D39" s="119" t="str">
        <f>V22</f>
        <v>Tribe of Gypsies</v>
      </c>
      <c r="E39" s="119"/>
      <c r="F39" s="58">
        <v>37.880000000000003</v>
      </c>
      <c r="G39" s="57" t="s">
        <v>25</v>
      </c>
      <c r="H39" s="56">
        <v>51.56</v>
      </c>
      <c r="I39" s="119" t="str">
        <f>V27</f>
        <v>SADYMENGO</v>
      </c>
      <c r="J39" s="119"/>
      <c r="K39" s="119"/>
      <c r="L39" s="119"/>
      <c r="M39" s="119"/>
      <c r="N39" s="119"/>
      <c r="O39" s="119"/>
      <c r="P39" s="119"/>
      <c r="Q39" s="39">
        <f t="shared" si="10"/>
        <v>3</v>
      </c>
      <c r="V39" s="40"/>
      <c r="W39" s="39"/>
      <c r="X39" s="39"/>
      <c r="Y39" s="39"/>
      <c r="Z39" s="39"/>
      <c r="AA39" s="39"/>
      <c r="AB39" s="39"/>
      <c r="AC39" s="39"/>
    </row>
    <row r="40" spans="3:33">
      <c r="C40" s="39">
        <f t="shared" si="9"/>
        <v>3</v>
      </c>
      <c r="D40" s="119" t="str">
        <f>V30</f>
        <v>Comicu</v>
      </c>
      <c r="E40" s="119"/>
      <c r="F40" s="56">
        <v>55.83</v>
      </c>
      <c r="G40" s="57" t="s">
        <v>25</v>
      </c>
      <c r="H40" s="58">
        <v>52.01</v>
      </c>
      <c r="I40" s="119" t="str">
        <f>V26</f>
        <v>Spada C.R.F.C</v>
      </c>
      <c r="J40" s="119"/>
      <c r="K40" s="119"/>
      <c r="L40" s="119"/>
      <c r="M40" s="119"/>
      <c r="N40" s="119"/>
      <c r="O40" s="119"/>
      <c r="P40" s="119"/>
      <c r="Q40" s="39">
        <f t="shared" si="10"/>
        <v>0</v>
      </c>
      <c r="V40" s="40"/>
      <c r="W40" s="39"/>
      <c r="X40" s="39"/>
      <c r="Y40" s="39"/>
      <c r="Z40" s="39"/>
      <c r="AA40" s="39"/>
      <c r="AB40" s="39"/>
      <c r="AC40" s="39"/>
    </row>
    <row r="41" spans="3:33">
      <c r="C41" s="39">
        <f t="shared" si="9"/>
        <v>3</v>
      </c>
      <c r="D41" s="119" t="str">
        <f>V23</f>
        <v>Nao intendo futebol</v>
      </c>
      <c r="E41" s="119"/>
      <c r="F41" s="56">
        <v>90.01</v>
      </c>
      <c r="G41" s="57" t="s">
        <v>25</v>
      </c>
      <c r="H41" s="58">
        <v>84.86</v>
      </c>
      <c r="I41" s="119" t="str">
        <f>V21</f>
        <v>Vascaero FC</v>
      </c>
      <c r="J41" s="119"/>
      <c r="K41" s="119"/>
      <c r="L41" s="119"/>
      <c r="M41" s="119"/>
      <c r="N41" s="119"/>
      <c r="O41" s="119"/>
      <c r="P41" s="119"/>
      <c r="Q41" s="39">
        <f t="shared" si="10"/>
        <v>0</v>
      </c>
      <c r="V41" s="40"/>
      <c r="W41" s="39"/>
      <c r="X41" s="39"/>
      <c r="Y41" s="39"/>
      <c r="Z41" s="39"/>
      <c r="AA41" s="39"/>
      <c r="AB41" s="39"/>
      <c r="AC41" s="39"/>
    </row>
    <row r="42" spans="3:33" ht="15.75" thickBot="1">
      <c r="C42" s="39" t="str">
        <f t="shared" si="9"/>
        <v/>
      </c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39" t="str">
        <f t="shared" si="10"/>
        <v/>
      </c>
      <c r="V42" s="40"/>
      <c r="W42" s="39"/>
      <c r="X42" s="39"/>
      <c r="Y42" s="39"/>
      <c r="Z42" s="39"/>
      <c r="AA42" s="39"/>
      <c r="AB42" s="39"/>
      <c r="AC42" s="39"/>
    </row>
    <row r="43" spans="3:33">
      <c r="C43" s="39" t="str">
        <f t="shared" si="9"/>
        <v/>
      </c>
      <c r="D43" s="113" t="s">
        <v>36</v>
      </c>
      <c r="E43" s="114"/>
      <c r="F43" s="114"/>
      <c r="G43" s="114"/>
      <c r="H43" s="114"/>
      <c r="I43" s="114"/>
      <c r="J43" s="114"/>
      <c r="K43" s="114"/>
      <c r="L43" s="114"/>
      <c r="M43" s="114"/>
      <c r="N43" s="114"/>
      <c r="O43" s="114"/>
      <c r="P43" s="115"/>
      <c r="Q43" s="39" t="str">
        <f t="shared" si="10"/>
        <v/>
      </c>
      <c r="V43" s="40"/>
      <c r="W43" s="39"/>
      <c r="X43" s="39"/>
      <c r="Y43" s="39"/>
      <c r="Z43" s="39"/>
      <c r="AA43" s="39"/>
      <c r="AB43" s="39"/>
      <c r="AC43" s="39"/>
    </row>
    <row r="44" spans="3:33" ht="15.75" thickBot="1">
      <c r="C44" s="39" t="str">
        <f t="shared" si="9"/>
        <v/>
      </c>
      <c r="D44" s="116"/>
      <c r="E44" s="117"/>
      <c r="F44" s="117"/>
      <c r="G44" s="117"/>
      <c r="H44" s="117"/>
      <c r="I44" s="117"/>
      <c r="J44" s="117"/>
      <c r="K44" s="117"/>
      <c r="L44" s="117"/>
      <c r="M44" s="117"/>
      <c r="N44" s="117"/>
      <c r="O44" s="117"/>
      <c r="P44" s="118"/>
      <c r="Q44" s="39" t="str">
        <f t="shared" si="10"/>
        <v/>
      </c>
      <c r="V44" s="40"/>
      <c r="W44" s="39"/>
      <c r="X44" s="39"/>
      <c r="Y44" s="39"/>
      <c r="Z44" s="39"/>
      <c r="AA44" s="39"/>
      <c r="AB44" s="39"/>
      <c r="AC44" s="39"/>
    </row>
    <row r="45" spans="3:33">
      <c r="C45" s="39" t="str">
        <f t="shared" si="9"/>
        <v/>
      </c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39" t="str">
        <f t="shared" si="10"/>
        <v/>
      </c>
      <c r="V45" s="40"/>
      <c r="W45" s="39"/>
      <c r="X45" s="39"/>
      <c r="Y45" s="39"/>
      <c r="Z45" s="39"/>
      <c r="AA45" s="39"/>
      <c r="AB45" s="39"/>
      <c r="AC45" s="39"/>
    </row>
    <row r="46" spans="3:33">
      <c r="C46" s="39">
        <f t="shared" si="9"/>
        <v>0</v>
      </c>
      <c r="D46" s="107" t="str">
        <f>V23</f>
        <v>Nao intendo futebol</v>
      </c>
      <c r="E46" s="108"/>
      <c r="F46" s="59">
        <v>40.04</v>
      </c>
      <c r="G46" s="60" t="s">
        <v>25</v>
      </c>
      <c r="H46" s="61">
        <v>50.39</v>
      </c>
      <c r="I46" s="107" t="str">
        <f>V20</f>
        <v>secapimenteira</v>
      </c>
      <c r="J46" s="109"/>
      <c r="K46" s="109"/>
      <c r="L46" s="109"/>
      <c r="M46" s="109"/>
      <c r="N46" s="109"/>
      <c r="O46" s="109"/>
      <c r="P46" s="108"/>
      <c r="Q46" s="39">
        <f t="shared" si="10"/>
        <v>3</v>
      </c>
      <c r="V46" s="40"/>
      <c r="W46" s="39"/>
      <c r="X46" s="39"/>
      <c r="Y46" s="39"/>
      <c r="Z46" s="39"/>
      <c r="AA46" s="39"/>
      <c r="AB46" s="39"/>
      <c r="AC46" s="39"/>
    </row>
    <row r="47" spans="3:33">
      <c r="C47" s="39">
        <f t="shared" si="9"/>
        <v>0</v>
      </c>
      <c r="D47" s="119" t="str">
        <f>V24</f>
        <v>Strenght a.L</v>
      </c>
      <c r="E47" s="119"/>
      <c r="F47" s="59">
        <v>1.04</v>
      </c>
      <c r="G47" s="60" t="s">
        <v>25</v>
      </c>
      <c r="H47" s="61">
        <v>52.77</v>
      </c>
      <c r="I47" s="119" t="str">
        <f>V26</f>
        <v>Spada C.R.F.C</v>
      </c>
      <c r="J47" s="119"/>
      <c r="K47" s="119"/>
      <c r="L47" s="119"/>
      <c r="M47" s="119"/>
      <c r="N47" s="119"/>
      <c r="O47" s="119"/>
      <c r="P47" s="119"/>
      <c r="Q47" s="39">
        <f t="shared" si="10"/>
        <v>3</v>
      </c>
      <c r="V47" s="40"/>
      <c r="W47" s="39"/>
      <c r="X47" s="39"/>
      <c r="Y47" s="39"/>
      <c r="Z47" s="39"/>
      <c r="AA47" s="39"/>
      <c r="AB47" s="39"/>
      <c r="AC47" s="39"/>
    </row>
    <row r="48" spans="3:33">
      <c r="C48" s="39">
        <f t="shared" si="9"/>
        <v>3</v>
      </c>
      <c r="D48" s="107" t="str">
        <f>V29</f>
        <v>GustavoTFP</v>
      </c>
      <c r="E48" s="108"/>
      <c r="F48" s="61">
        <v>63.62</v>
      </c>
      <c r="G48" s="60" t="s">
        <v>25</v>
      </c>
      <c r="H48" s="59">
        <v>38.340000000000003</v>
      </c>
      <c r="I48" s="107" t="str">
        <f>V27</f>
        <v>SADYMENGO</v>
      </c>
      <c r="J48" s="109"/>
      <c r="K48" s="109"/>
      <c r="L48" s="109"/>
      <c r="M48" s="109"/>
      <c r="N48" s="109"/>
      <c r="O48" s="109"/>
      <c r="P48" s="108"/>
      <c r="Q48" s="39">
        <f t="shared" si="10"/>
        <v>0</v>
      </c>
      <c r="V48" s="40"/>
      <c r="W48" s="39"/>
      <c r="X48" s="39"/>
      <c r="Y48" s="39"/>
      <c r="Z48" s="39"/>
      <c r="AA48" s="39"/>
      <c r="AB48" s="39"/>
      <c r="AC48" s="39"/>
    </row>
    <row r="49" spans="3:29">
      <c r="C49" s="39">
        <f t="shared" si="9"/>
        <v>0</v>
      </c>
      <c r="D49" s="119" t="str">
        <f>V25</f>
        <v>A.A Perdido no Mato</v>
      </c>
      <c r="E49" s="119"/>
      <c r="F49" s="59">
        <v>39.270000000000003</v>
      </c>
      <c r="G49" s="60" t="s">
        <v>25</v>
      </c>
      <c r="H49" s="61">
        <v>63.45</v>
      </c>
      <c r="I49" s="119" t="str">
        <f>V28</f>
        <v>Time de segunda FC</v>
      </c>
      <c r="J49" s="119"/>
      <c r="K49" s="119"/>
      <c r="L49" s="119"/>
      <c r="M49" s="119"/>
      <c r="N49" s="119"/>
      <c r="O49" s="119"/>
      <c r="P49" s="119"/>
      <c r="Q49" s="39">
        <f t="shared" si="10"/>
        <v>3</v>
      </c>
      <c r="V49" s="40"/>
      <c r="W49" s="39"/>
      <c r="X49" s="39"/>
      <c r="Y49" s="39"/>
      <c r="Z49" s="39"/>
      <c r="AA49" s="39"/>
      <c r="AB49" s="39"/>
      <c r="AC49" s="39"/>
    </row>
    <row r="50" spans="3:29">
      <c r="C50" s="39">
        <f t="shared" si="9"/>
        <v>3</v>
      </c>
      <c r="D50" s="119" t="str">
        <f>V21</f>
        <v>Vascaero FC</v>
      </c>
      <c r="E50" s="119"/>
      <c r="F50" s="61">
        <v>74.290000000000006</v>
      </c>
      <c r="G50" s="60" t="s">
        <v>25</v>
      </c>
      <c r="H50" s="59">
        <v>45.37</v>
      </c>
      <c r="I50" s="119" t="str">
        <f>V22</f>
        <v>Tribe of Gypsies</v>
      </c>
      <c r="J50" s="119"/>
      <c r="K50" s="119"/>
      <c r="L50" s="119"/>
      <c r="M50" s="119"/>
      <c r="N50" s="119"/>
      <c r="O50" s="119"/>
      <c r="P50" s="119"/>
      <c r="Q50" s="39">
        <f t="shared" si="10"/>
        <v>0</v>
      </c>
      <c r="V50" s="40"/>
      <c r="W50" s="39"/>
      <c r="X50" s="39"/>
      <c r="Y50" s="39"/>
      <c r="Z50" s="39"/>
      <c r="AA50" s="39"/>
      <c r="AB50" s="39"/>
      <c r="AC50" s="39"/>
    </row>
    <row r="51" spans="3:29">
      <c r="C51" s="39">
        <f t="shared" si="9"/>
        <v>3</v>
      </c>
      <c r="D51" s="119" t="str">
        <f>V31</f>
        <v>Engenheirense</v>
      </c>
      <c r="E51" s="119"/>
      <c r="F51" s="61">
        <v>43.25</v>
      </c>
      <c r="G51" s="60" t="s">
        <v>25</v>
      </c>
      <c r="H51" s="59">
        <v>32.72</v>
      </c>
      <c r="I51" s="119" t="str">
        <f>V30</f>
        <v>Comicu</v>
      </c>
      <c r="J51" s="119"/>
      <c r="K51" s="119"/>
      <c r="L51" s="119"/>
      <c r="M51" s="119"/>
      <c r="N51" s="119"/>
      <c r="O51" s="119"/>
      <c r="P51" s="119"/>
      <c r="Q51" s="39">
        <f t="shared" si="10"/>
        <v>0</v>
      </c>
      <c r="V51" s="40"/>
      <c r="W51" s="39"/>
      <c r="X51" s="39"/>
      <c r="Y51" s="39"/>
      <c r="Z51" s="39"/>
      <c r="AA51" s="39"/>
      <c r="AB51" s="39"/>
      <c r="AC51" s="39"/>
    </row>
    <row r="52" spans="3:29" ht="15.75" thickBot="1">
      <c r="C52" s="39" t="str">
        <f t="shared" si="9"/>
        <v/>
      </c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39" t="str">
        <f t="shared" si="10"/>
        <v/>
      </c>
      <c r="V52" s="40"/>
      <c r="W52" s="39"/>
      <c r="X52" s="39"/>
      <c r="Y52" s="39"/>
      <c r="Z52" s="39"/>
      <c r="AA52" s="39"/>
      <c r="AB52" s="39"/>
      <c r="AC52" s="39"/>
    </row>
    <row r="53" spans="3:29">
      <c r="C53" s="39" t="str">
        <f t="shared" si="9"/>
        <v/>
      </c>
      <c r="D53" s="113" t="s">
        <v>35</v>
      </c>
      <c r="E53" s="114"/>
      <c r="F53" s="114"/>
      <c r="G53" s="114"/>
      <c r="H53" s="114"/>
      <c r="I53" s="114"/>
      <c r="J53" s="114"/>
      <c r="K53" s="114"/>
      <c r="L53" s="114"/>
      <c r="M53" s="114"/>
      <c r="N53" s="114"/>
      <c r="O53" s="114"/>
      <c r="P53" s="115"/>
      <c r="Q53" s="39" t="str">
        <f t="shared" si="10"/>
        <v/>
      </c>
      <c r="V53" s="40"/>
      <c r="W53" s="39"/>
      <c r="X53" s="39"/>
      <c r="Y53" s="39"/>
      <c r="Z53" s="39"/>
      <c r="AA53" s="39"/>
      <c r="AB53" s="39"/>
      <c r="AC53" s="39"/>
    </row>
    <row r="54" spans="3:29" ht="15.75" thickBot="1">
      <c r="C54" s="39" t="str">
        <f t="shared" si="9"/>
        <v/>
      </c>
      <c r="D54" s="116"/>
      <c r="E54" s="117"/>
      <c r="F54" s="117"/>
      <c r="G54" s="117"/>
      <c r="H54" s="117"/>
      <c r="I54" s="117"/>
      <c r="J54" s="117"/>
      <c r="K54" s="117"/>
      <c r="L54" s="117"/>
      <c r="M54" s="117"/>
      <c r="N54" s="117"/>
      <c r="O54" s="117"/>
      <c r="P54" s="118"/>
      <c r="Q54" s="39" t="str">
        <f t="shared" si="10"/>
        <v/>
      </c>
      <c r="V54" s="40"/>
      <c r="W54" s="39"/>
      <c r="X54" s="39"/>
      <c r="Y54" s="39"/>
      <c r="Z54" s="39"/>
      <c r="AA54" s="39"/>
      <c r="AB54" s="39"/>
      <c r="AC54" s="39"/>
    </row>
    <row r="55" spans="3:29">
      <c r="C55" s="39" t="str">
        <f t="shared" si="9"/>
        <v/>
      </c>
      <c r="D55" s="55"/>
      <c r="E55" s="55"/>
      <c r="F55" s="55"/>
      <c r="G55" s="55"/>
      <c r="H55" s="55"/>
      <c r="I55" s="55"/>
      <c r="J55" s="55"/>
      <c r="K55" s="55"/>
      <c r="L55" s="55"/>
      <c r="M55" s="55"/>
      <c r="N55" s="55"/>
      <c r="O55" s="55"/>
      <c r="P55" s="55"/>
      <c r="Q55" s="39" t="str">
        <f t="shared" si="10"/>
        <v/>
      </c>
      <c r="V55" s="40"/>
      <c r="W55" s="39"/>
      <c r="X55" s="39"/>
      <c r="Y55" s="39"/>
      <c r="Z55" s="39"/>
      <c r="AA55" s="39"/>
      <c r="AB55" s="39"/>
      <c r="AC55" s="39"/>
    </row>
    <row r="56" spans="3:29">
      <c r="C56" s="39">
        <f t="shared" si="9"/>
        <v>0</v>
      </c>
      <c r="D56" s="107" t="str">
        <f>V28</f>
        <v>Time de segunda FC</v>
      </c>
      <c r="E56" s="108"/>
      <c r="F56" s="58">
        <v>35.14</v>
      </c>
      <c r="G56" s="57" t="s">
        <v>25</v>
      </c>
      <c r="H56" s="56">
        <v>55.8</v>
      </c>
      <c r="I56" s="107" t="str">
        <f>V24</f>
        <v>Strenght a.L</v>
      </c>
      <c r="J56" s="109"/>
      <c r="K56" s="109"/>
      <c r="L56" s="109"/>
      <c r="M56" s="109"/>
      <c r="N56" s="109"/>
      <c r="O56" s="109"/>
      <c r="P56" s="108"/>
      <c r="Q56" s="39">
        <f t="shared" si="10"/>
        <v>3</v>
      </c>
      <c r="V56" s="40"/>
      <c r="W56" s="39"/>
      <c r="X56" s="39"/>
      <c r="Y56" s="39"/>
      <c r="Z56" s="39"/>
      <c r="AA56" s="39"/>
      <c r="AB56" s="39"/>
      <c r="AC56" s="39"/>
    </row>
    <row r="57" spans="3:29">
      <c r="C57" s="39">
        <f t="shared" si="9"/>
        <v>0</v>
      </c>
      <c r="D57" s="119" t="str">
        <f>V25</f>
        <v>A.A Perdido no Mato</v>
      </c>
      <c r="E57" s="119"/>
      <c r="F57" s="58">
        <v>37.54</v>
      </c>
      <c r="G57" s="57" t="s">
        <v>25</v>
      </c>
      <c r="H57" s="56">
        <v>42.34</v>
      </c>
      <c r="I57" s="119" t="str">
        <f>V21</f>
        <v>Vascaero FC</v>
      </c>
      <c r="J57" s="119"/>
      <c r="K57" s="119"/>
      <c r="L57" s="119"/>
      <c r="M57" s="119"/>
      <c r="N57" s="119"/>
      <c r="O57" s="119"/>
      <c r="P57" s="119"/>
      <c r="Q57" s="39">
        <f t="shared" si="10"/>
        <v>3</v>
      </c>
      <c r="V57" s="40"/>
      <c r="W57" s="39"/>
      <c r="X57" s="39"/>
      <c r="Y57" s="39"/>
      <c r="Z57" s="39"/>
      <c r="AA57" s="39"/>
      <c r="AB57" s="39"/>
      <c r="AC57" s="39"/>
    </row>
    <row r="58" spans="3:29">
      <c r="C58" s="39">
        <f t="shared" si="9"/>
        <v>3</v>
      </c>
      <c r="D58" s="107" t="str">
        <f>V30</f>
        <v>Comicu</v>
      </c>
      <c r="E58" s="108"/>
      <c r="F58" s="56">
        <v>55.6</v>
      </c>
      <c r="G58" s="57" t="s">
        <v>25</v>
      </c>
      <c r="H58" s="58">
        <v>37.39</v>
      </c>
      <c r="I58" s="107" t="str">
        <f>V23</f>
        <v>Nao intendo futebol</v>
      </c>
      <c r="J58" s="109"/>
      <c r="K58" s="109"/>
      <c r="L58" s="109"/>
      <c r="M58" s="109"/>
      <c r="N58" s="109"/>
      <c r="O58" s="109"/>
      <c r="P58" s="108"/>
      <c r="Q58" s="39">
        <f t="shared" si="10"/>
        <v>0</v>
      </c>
      <c r="V58" s="40"/>
      <c r="W58" s="39"/>
      <c r="X58" s="39"/>
      <c r="Y58" s="39"/>
      <c r="Z58" s="39"/>
      <c r="AA58" s="39"/>
      <c r="AB58" s="39"/>
      <c r="AC58" s="39"/>
    </row>
    <row r="59" spans="3:29">
      <c r="C59" s="39">
        <f t="shared" si="9"/>
        <v>0</v>
      </c>
      <c r="D59" s="119" t="str">
        <f>V26</f>
        <v>Spada C.R.F.C</v>
      </c>
      <c r="E59" s="119"/>
      <c r="F59" s="58">
        <v>60.2</v>
      </c>
      <c r="G59" s="57" t="s">
        <v>25</v>
      </c>
      <c r="H59" s="56">
        <v>74.180000000000007</v>
      </c>
      <c r="I59" s="119" t="str">
        <f>V29</f>
        <v>GustavoTFP</v>
      </c>
      <c r="J59" s="119"/>
      <c r="K59" s="119"/>
      <c r="L59" s="119"/>
      <c r="M59" s="119"/>
      <c r="N59" s="119"/>
      <c r="O59" s="119"/>
      <c r="P59" s="119"/>
      <c r="Q59" s="39">
        <f t="shared" si="10"/>
        <v>3</v>
      </c>
      <c r="V59" s="40"/>
      <c r="W59" s="39"/>
      <c r="X59" s="39"/>
      <c r="Y59" s="39"/>
      <c r="Z59" s="39"/>
      <c r="AA59" s="39"/>
      <c r="AB59" s="39"/>
      <c r="AC59" s="39"/>
    </row>
    <row r="60" spans="3:29">
      <c r="C60" s="39">
        <f t="shared" si="9"/>
        <v>0</v>
      </c>
      <c r="D60" s="119" t="str">
        <f>V22</f>
        <v>Tribe of Gypsies</v>
      </c>
      <c r="E60" s="119"/>
      <c r="F60" s="58">
        <v>48.3</v>
      </c>
      <c r="G60" s="57" t="s">
        <v>25</v>
      </c>
      <c r="H60" s="56">
        <v>58.18</v>
      </c>
      <c r="I60" s="119" t="str">
        <f>V20</f>
        <v>secapimenteira</v>
      </c>
      <c r="J60" s="119"/>
      <c r="K60" s="119"/>
      <c r="L60" s="119"/>
      <c r="M60" s="119"/>
      <c r="N60" s="119"/>
      <c r="O60" s="119"/>
      <c r="P60" s="119"/>
      <c r="Q60" s="39">
        <f t="shared" si="10"/>
        <v>3</v>
      </c>
      <c r="V60" s="40"/>
      <c r="W60" s="39"/>
      <c r="X60" s="39"/>
      <c r="Y60" s="39"/>
      <c r="Z60" s="39"/>
      <c r="AA60" s="39"/>
      <c r="AB60" s="39"/>
      <c r="AC60" s="39"/>
    </row>
    <row r="61" spans="3:29">
      <c r="C61" s="39">
        <f t="shared" si="9"/>
        <v>0</v>
      </c>
      <c r="D61" s="119" t="str">
        <f>V27</f>
        <v>SADYMENGO</v>
      </c>
      <c r="E61" s="119"/>
      <c r="F61" s="58">
        <v>39.299999999999997</v>
      </c>
      <c r="G61" s="57" t="s">
        <v>25</v>
      </c>
      <c r="H61" s="56">
        <v>44.04</v>
      </c>
      <c r="I61" s="119" t="str">
        <f>V31</f>
        <v>Engenheirense</v>
      </c>
      <c r="J61" s="119"/>
      <c r="K61" s="119"/>
      <c r="L61" s="119"/>
      <c r="M61" s="119"/>
      <c r="N61" s="119"/>
      <c r="O61" s="119"/>
      <c r="P61" s="119"/>
      <c r="Q61" s="39">
        <f t="shared" si="10"/>
        <v>3</v>
      </c>
      <c r="V61" s="40"/>
      <c r="W61" s="39"/>
      <c r="X61" s="39"/>
      <c r="Y61" s="39"/>
      <c r="Z61" s="39"/>
      <c r="AA61" s="39"/>
      <c r="AB61" s="39"/>
      <c r="AC61" s="39"/>
    </row>
    <row r="62" spans="3:29" ht="15.75" thickBot="1">
      <c r="C62" s="39" t="str">
        <f t="shared" si="9"/>
        <v/>
      </c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5"/>
      <c r="P62" s="55"/>
      <c r="Q62" s="39" t="str">
        <f t="shared" si="10"/>
        <v/>
      </c>
      <c r="V62" s="40"/>
      <c r="W62" s="39"/>
      <c r="X62" s="39"/>
      <c r="Y62" s="39"/>
      <c r="Z62" s="39"/>
      <c r="AA62" s="39"/>
      <c r="AB62" s="39"/>
      <c r="AC62" s="39"/>
    </row>
    <row r="63" spans="3:29">
      <c r="C63" s="39" t="str">
        <f t="shared" si="9"/>
        <v/>
      </c>
      <c r="D63" s="113" t="s">
        <v>34</v>
      </c>
      <c r="E63" s="114"/>
      <c r="F63" s="114"/>
      <c r="G63" s="114"/>
      <c r="H63" s="114"/>
      <c r="I63" s="114"/>
      <c r="J63" s="114"/>
      <c r="K63" s="114"/>
      <c r="L63" s="114"/>
      <c r="M63" s="114"/>
      <c r="N63" s="114"/>
      <c r="O63" s="114"/>
      <c r="P63" s="115"/>
      <c r="Q63" s="39" t="str">
        <f t="shared" si="10"/>
        <v/>
      </c>
      <c r="V63" s="40"/>
      <c r="W63" s="39"/>
      <c r="X63" s="39"/>
      <c r="Y63" s="39"/>
      <c r="Z63" s="39"/>
      <c r="AA63" s="39"/>
      <c r="AB63" s="39"/>
      <c r="AC63" s="39"/>
    </row>
    <row r="64" spans="3:29" ht="15.75" thickBot="1">
      <c r="C64" s="39" t="str">
        <f t="shared" si="9"/>
        <v/>
      </c>
      <c r="D64" s="116"/>
      <c r="E64" s="117"/>
      <c r="F64" s="117"/>
      <c r="G64" s="117"/>
      <c r="H64" s="117"/>
      <c r="I64" s="117"/>
      <c r="J64" s="117"/>
      <c r="K64" s="117"/>
      <c r="L64" s="117"/>
      <c r="M64" s="117"/>
      <c r="N64" s="117"/>
      <c r="O64" s="117"/>
      <c r="P64" s="118"/>
      <c r="Q64" s="39" t="str">
        <f t="shared" si="10"/>
        <v/>
      </c>
      <c r="V64" s="40"/>
      <c r="W64" s="39"/>
      <c r="X64" s="39"/>
      <c r="Y64" s="39"/>
      <c r="Z64" s="39"/>
      <c r="AA64" s="39"/>
      <c r="AB64" s="39"/>
      <c r="AC64" s="39"/>
    </row>
    <row r="65" spans="3:29">
      <c r="C65" s="39" t="str">
        <f t="shared" si="9"/>
        <v/>
      </c>
      <c r="D65" s="55"/>
      <c r="E65" s="55"/>
      <c r="F65" s="55"/>
      <c r="G65" s="55"/>
      <c r="H65" s="55"/>
      <c r="I65" s="55"/>
      <c r="J65" s="55"/>
      <c r="K65" s="55"/>
      <c r="L65" s="55"/>
      <c r="M65" s="55"/>
      <c r="N65" s="55"/>
      <c r="O65" s="55"/>
      <c r="P65" s="55"/>
      <c r="Q65" s="39" t="str">
        <f t="shared" si="10"/>
        <v/>
      </c>
      <c r="V65" s="40"/>
      <c r="W65" s="39"/>
      <c r="X65" s="39"/>
      <c r="Y65" s="39"/>
      <c r="Z65" s="39"/>
      <c r="AA65" s="39"/>
      <c r="AB65" s="39"/>
      <c r="AC65" s="39"/>
    </row>
    <row r="66" spans="3:29">
      <c r="C66" s="39">
        <f t="shared" si="9"/>
        <v>3</v>
      </c>
      <c r="D66" s="107" t="str">
        <f>V26</f>
        <v>Spada C.R.F.C</v>
      </c>
      <c r="E66" s="108"/>
      <c r="F66" s="61">
        <v>36.96</v>
      </c>
      <c r="G66" s="60" t="s">
        <v>25</v>
      </c>
      <c r="H66" s="59">
        <v>34.15</v>
      </c>
      <c r="I66" s="107" t="str">
        <f>V27</f>
        <v>SADYMENGO</v>
      </c>
      <c r="J66" s="109"/>
      <c r="K66" s="109"/>
      <c r="L66" s="109"/>
      <c r="M66" s="109"/>
      <c r="N66" s="109"/>
      <c r="O66" s="109"/>
      <c r="P66" s="108"/>
      <c r="Q66" s="39">
        <f t="shared" si="10"/>
        <v>0</v>
      </c>
      <c r="V66" s="40"/>
      <c r="W66" s="39"/>
      <c r="X66" s="39"/>
      <c r="Y66" s="39"/>
      <c r="Z66" s="39"/>
      <c r="AA66" s="39"/>
      <c r="AB66" s="39"/>
      <c r="AC66" s="39"/>
    </row>
    <row r="67" spans="3:29">
      <c r="C67" s="39">
        <f t="shared" si="9"/>
        <v>0</v>
      </c>
      <c r="D67" s="119" t="str">
        <f>V22</f>
        <v>Tribe of Gypsies</v>
      </c>
      <c r="E67" s="119"/>
      <c r="F67" s="59">
        <v>29.93</v>
      </c>
      <c r="G67" s="60" t="s">
        <v>25</v>
      </c>
      <c r="H67" s="61">
        <v>37.56</v>
      </c>
      <c r="I67" s="119" t="str">
        <f>V30</f>
        <v>Comicu</v>
      </c>
      <c r="J67" s="119"/>
      <c r="K67" s="119"/>
      <c r="L67" s="119"/>
      <c r="M67" s="119"/>
      <c r="N67" s="119"/>
      <c r="O67" s="119"/>
      <c r="P67" s="119"/>
      <c r="Q67" s="39">
        <f t="shared" si="10"/>
        <v>3</v>
      </c>
      <c r="V67" s="40"/>
      <c r="W67" s="39"/>
      <c r="X67" s="39"/>
      <c r="Y67" s="39"/>
      <c r="Z67" s="39"/>
      <c r="AA67" s="39"/>
      <c r="AB67" s="39"/>
      <c r="AC67" s="39"/>
    </row>
    <row r="68" spans="3:29">
      <c r="C68" s="39">
        <f t="shared" si="9"/>
        <v>0</v>
      </c>
      <c r="D68" s="107" t="str">
        <f>V23</f>
        <v>Nao intendo futebol</v>
      </c>
      <c r="E68" s="108"/>
      <c r="F68" s="59">
        <v>38.56</v>
      </c>
      <c r="G68" s="60" t="s">
        <v>25</v>
      </c>
      <c r="H68" s="61">
        <v>40.630000000000003</v>
      </c>
      <c r="I68" s="107" t="str">
        <f>V31</f>
        <v>Engenheirense</v>
      </c>
      <c r="J68" s="109"/>
      <c r="K68" s="109"/>
      <c r="L68" s="109"/>
      <c r="M68" s="109"/>
      <c r="N68" s="109"/>
      <c r="O68" s="109"/>
      <c r="P68" s="108"/>
      <c r="Q68" s="39">
        <f t="shared" si="10"/>
        <v>3</v>
      </c>
      <c r="V68" s="40"/>
      <c r="W68" s="39"/>
      <c r="X68" s="39"/>
      <c r="Y68" s="39"/>
      <c r="Z68" s="39"/>
      <c r="AA68" s="39"/>
      <c r="AB68" s="39"/>
      <c r="AC68" s="39"/>
    </row>
    <row r="69" spans="3:29">
      <c r="C69" s="39">
        <f t="shared" si="9"/>
        <v>3</v>
      </c>
      <c r="D69" s="119" t="str">
        <f>V21</f>
        <v>Vascaero FC</v>
      </c>
      <c r="E69" s="119"/>
      <c r="F69" s="61">
        <v>49.76</v>
      </c>
      <c r="G69" s="60" t="s">
        <v>25</v>
      </c>
      <c r="H69" s="59">
        <v>30.89</v>
      </c>
      <c r="I69" s="119" t="str">
        <f>V28</f>
        <v>Time de segunda FC</v>
      </c>
      <c r="J69" s="119"/>
      <c r="K69" s="119"/>
      <c r="L69" s="119"/>
      <c r="M69" s="119"/>
      <c r="N69" s="119"/>
      <c r="O69" s="119"/>
      <c r="P69" s="119"/>
      <c r="Q69" s="39">
        <f t="shared" si="10"/>
        <v>0</v>
      </c>
      <c r="V69" s="40"/>
      <c r="W69" s="39"/>
      <c r="X69" s="39"/>
      <c r="Y69" s="39"/>
      <c r="Z69" s="39"/>
      <c r="AA69" s="39"/>
      <c r="AB69" s="39"/>
      <c r="AC69" s="39"/>
    </row>
    <row r="70" spans="3:29">
      <c r="C70" s="39">
        <f t="shared" si="9"/>
        <v>0</v>
      </c>
      <c r="D70" s="119" t="str">
        <f>V24</f>
        <v>Strenght a.L</v>
      </c>
      <c r="E70" s="119"/>
      <c r="F70" s="59">
        <v>26.36</v>
      </c>
      <c r="G70" s="60" t="s">
        <v>25</v>
      </c>
      <c r="H70" s="61">
        <v>27.75</v>
      </c>
      <c r="I70" s="119" t="str">
        <f>V25</f>
        <v>A.A Perdido no Mato</v>
      </c>
      <c r="J70" s="119"/>
      <c r="K70" s="119"/>
      <c r="L70" s="119"/>
      <c r="M70" s="119"/>
      <c r="N70" s="119"/>
      <c r="O70" s="119"/>
      <c r="P70" s="119"/>
      <c r="Q70" s="39">
        <f t="shared" si="10"/>
        <v>3</v>
      </c>
      <c r="V70" s="40"/>
      <c r="W70" s="39"/>
      <c r="X70" s="39"/>
      <c r="Y70" s="39"/>
      <c r="Z70" s="39"/>
      <c r="AA70" s="39"/>
      <c r="AB70" s="39"/>
      <c r="AC70" s="39"/>
    </row>
    <row r="71" spans="3:29">
      <c r="C71" s="39">
        <f t="shared" si="9"/>
        <v>0</v>
      </c>
      <c r="D71" s="119" t="str">
        <f>V20</f>
        <v>secapimenteira</v>
      </c>
      <c r="E71" s="119"/>
      <c r="F71" s="59">
        <v>27.84</v>
      </c>
      <c r="G71" s="60" t="s">
        <v>25</v>
      </c>
      <c r="H71" s="61">
        <v>37.159999999999997</v>
      </c>
      <c r="I71" s="119" t="str">
        <f>V29</f>
        <v>GustavoTFP</v>
      </c>
      <c r="J71" s="119"/>
      <c r="K71" s="119"/>
      <c r="L71" s="119"/>
      <c r="M71" s="119"/>
      <c r="N71" s="119"/>
      <c r="O71" s="119"/>
      <c r="P71" s="119"/>
      <c r="Q71" s="39">
        <f t="shared" si="10"/>
        <v>3</v>
      </c>
      <c r="V71" s="40"/>
      <c r="W71" s="39"/>
      <c r="X71" s="39"/>
      <c r="Y71" s="39"/>
      <c r="Z71" s="39"/>
      <c r="AA71" s="39"/>
      <c r="AB71" s="39"/>
      <c r="AC71" s="39"/>
    </row>
    <row r="72" spans="3:29" ht="15.75" thickBot="1">
      <c r="C72" s="39" t="str">
        <f t="shared" si="9"/>
        <v/>
      </c>
      <c r="D72" s="55"/>
      <c r="E72" s="55"/>
      <c r="F72" s="55"/>
      <c r="G72" s="55"/>
      <c r="H72" s="55"/>
      <c r="I72" s="55"/>
      <c r="J72" s="55"/>
      <c r="K72" s="55"/>
      <c r="L72" s="55"/>
      <c r="M72" s="55"/>
      <c r="N72" s="55"/>
      <c r="O72" s="55"/>
      <c r="P72" s="55"/>
      <c r="Q72" s="39" t="str">
        <f t="shared" si="10"/>
        <v/>
      </c>
      <c r="V72" s="40"/>
      <c r="W72" s="39"/>
      <c r="X72" s="39"/>
      <c r="Y72" s="39"/>
      <c r="Z72" s="39"/>
      <c r="AA72" s="39"/>
      <c r="AB72" s="39"/>
      <c r="AC72" s="39"/>
    </row>
    <row r="73" spans="3:29">
      <c r="C73" s="39" t="str">
        <f t="shared" si="9"/>
        <v/>
      </c>
      <c r="D73" s="113" t="s">
        <v>33</v>
      </c>
      <c r="E73" s="114"/>
      <c r="F73" s="114"/>
      <c r="G73" s="114"/>
      <c r="H73" s="114"/>
      <c r="I73" s="114"/>
      <c r="J73" s="114"/>
      <c r="K73" s="114"/>
      <c r="L73" s="114"/>
      <c r="M73" s="114"/>
      <c r="N73" s="114"/>
      <c r="O73" s="114"/>
      <c r="P73" s="115"/>
      <c r="Q73" s="39" t="str">
        <f t="shared" si="10"/>
        <v/>
      </c>
      <c r="V73" s="40"/>
      <c r="W73" s="39"/>
      <c r="X73" s="39"/>
      <c r="Y73" s="39"/>
      <c r="Z73" s="39"/>
      <c r="AA73" s="39"/>
      <c r="AB73" s="39"/>
      <c r="AC73" s="39"/>
    </row>
    <row r="74" spans="3:29" ht="15.75" thickBot="1">
      <c r="C74" s="39" t="str">
        <f t="shared" si="9"/>
        <v/>
      </c>
      <c r="D74" s="116"/>
      <c r="E74" s="117"/>
      <c r="F74" s="117"/>
      <c r="G74" s="117"/>
      <c r="H74" s="117"/>
      <c r="I74" s="117"/>
      <c r="J74" s="117"/>
      <c r="K74" s="117"/>
      <c r="L74" s="117"/>
      <c r="M74" s="117"/>
      <c r="N74" s="117"/>
      <c r="O74" s="117"/>
      <c r="P74" s="118"/>
      <c r="Q74" s="39" t="str">
        <f t="shared" si="10"/>
        <v/>
      </c>
      <c r="V74" s="40"/>
      <c r="W74" s="39"/>
      <c r="X74" s="39"/>
      <c r="Y74" s="39"/>
      <c r="Z74" s="39"/>
      <c r="AA74" s="39"/>
      <c r="AB74" s="39"/>
      <c r="AC74" s="39"/>
    </row>
    <row r="75" spans="3:29">
      <c r="C75" s="39" t="str">
        <f t="shared" si="9"/>
        <v/>
      </c>
      <c r="D75" s="55"/>
      <c r="E75" s="55"/>
      <c r="F75" s="55"/>
      <c r="G75" s="55"/>
      <c r="H75" s="55"/>
      <c r="I75" s="55"/>
      <c r="J75" s="55"/>
      <c r="K75" s="55"/>
      <c r="L75" s="55"/>
      <c r="M75" s="55"/>
      <c r="N75" s="55"/>
      <c r="O75" s="55"/>
      <c r="P75" s="55"/>
      <c r="Q75" s="39" t="str">
        <f t="shared" si="10"/>
        <v/>
      </c>
      <c r="V75" s="40"/>
      <c r="W75" s="39"/>
      <c r="X75" s="39"/>
      <c r="Y75" s="39"/>
      <c r="Z75" s="39"/>
      <c r="AA75" s="39"/>
      <c r="AB75" s="39"/>
      <c r="AC75" s="39"/>
    </row>
    <row r="76" spans="3:29">
      <c r="C76" s="39">
        <f t="shared" si="9"/>
        <v>0</v>
      </c>
      <c r="D76" s="107" t="str">
        <f>V25</f>
        <v>A.A Perdido no Mato</v>
      </c>
      <c r="E76" s="108"/>
      <c r="F76" s="58">
        <v>9.7799999999999994</v>
      </c>
      <c r="G76" s="57" t="s">
        <v>25</v>
      </c>
      <c r="H76" s="56">
        <v>47.49</v>
      </c>
      <c r="I76" s="107" t="str">
        <f>V23</f>
        <v>Nao intendo futebol</v>
      </c>
      <c r="J76" s="109"/>
      <c r="K76" s="109"/>
      <c r="L76" s="109"/>
      <c r="M76" s="109"/>
      <c r="N76" s="109"/>
      <c r="O76" s="109"/>
      <c r="P76" s="108"/>
      <c r="Q76" s="39">
        <f t="shared" si="10"/>
        <v>3</v>
      </c>
      <c r="V76" s="40"/>
      <c r="W76" s="39"/>
      <c r="X76" s="39"/>
      <c r="Y76" s="39"/>
      <c r="Z76" s="39"/>
      <c r="AA76" s="39"/>
      <c r="AB76" s="39"/>
      <c r="AC76" s="39"/>
    </row>
    <row r="77" spans="3:29">
      <c r="C77" s="39">
        <f t="shared" si="9"/>
        <v>0</v>
      </c>
      <c r="D77" s="119" t="str">
        <f>V28</f>
        <v>Time de segunda FC</v>
      </c>
      <c r="E77" s="119"/>
      <c r="F77" s="58">
        <v>41.63</v>
      </c>
      <c r="G77" s="57" t="s">
        <v>25</v>
      </c>
      <c r="H77" s="56">
        <v>48.41</v>
      </c>
      <c r="I77" s="119" t="str">
        <f>V22</f>
        <v>Tribe of Gypsies</v>
      </c>
      <c r="J77" s="119"/>
      <c r="K77" s="119"/>
      <c r="L77" s="119"/>
      <c r="M77" s="119"/>
      <c r="N77" s="119"/>
      <c r="O77" s="119"/>
      <c r="P77" s="119"/>
      <c r="Q77" s="39">
        <f t="shared" si="10"/>
        <v>3</v>
      </c>
      <c r="V77" s="40"/>
      <c r="W77" s="39"/>
      <c r="X77" s="39"/>
      <c r="Y77" s="39"/>
      <c r="Z77" s="39"/>
      <c r="AA77" s="39"/>
      <c r="AB77" s="39"/>
      <c r="AC77" s="39"/>
    </row>
    <row r="78" spans="3:29">
      <c r="C78" s="39">
        <f t="shared" si="9"/>
        <v>3</v>
      </c>
      <c r="D78" s="107" t="str">
        <f>V30</f>
        <v>Comicu</v>
      </c>
      <c r="E78" s="108"/>
      <c r="F78" s="56">
        <v>38.450000000000003</v>
      </c>
      <c r="G78" s="57" t="s">
        <v>25</v>
      </c>
      <c r="H78" s="58">
        <v>38.42</v>
      </c>
      <c r="I78" s="107" t="str">
        <f>V20</f>
        <v>secapimenteira</v>
      </c>
      <c r="J78" s="109"/>
      <c r="K78" s="109"/>
      <c r="L78" s="109"/>
      <c r="M78" s="109"/>
      <c r="N78" s="109"/>
      <c r="O78" s="109"/>
      <c r="P78" s="108"/>
      <c r="Q78" s="39">
        <f t="shared" si="10"/>
        <v>0</v>
      </c>
      <c r="V78" s="40"/>
      <c r="W78" s="39"/>
      <c r="X78" s="39"/>
      <c r="Y78" s="39"/>
      <c r="Z78" s="39"/>
      <c r="AA78" s="39"/>
      <c r="AB78" s="39"/>
      <c r="AC78" s="39"/>
    </row>
    <row r="79" spans="3:29">
      <c r="C79" s="39">
        <f t="shared" si="9"/>
        <v>3</v>
      </c>
      <c r="D79" s="119" t="str">
        <f>V27</f>
        <v>SADYMENGO</v>
      </c>
      <c r="E79" s="119"/>
      <c r="F79" s="56">
        <v>66.56</v>
      </c>
      <c r="G79" s="57" t="s">
        <v>25</v>
      </c>
      <c r="H79" s="58">
        <v>44.72</v>
      </c>
      <c r="I79" s="119" t="str">
        <f>V24</f>
        <v>Strenght a.L</v>
      </c>
      <c r="J79" s="119"/>
      <c r="K79" s="119"/>
      <c r="L79" s="119"/>
      <c r="M79" s="119"/>
      <c r="N79" s="119"/>
      <c r="O79" s="119"/>
      <c r="P79" s="119"/>
      <c r="Q79" s="39">
        <f t="shared" si="10"/>
        <v>0</v>
      </c>
      <c r="V79" s="40"/>
      <c r="W79" s="39"/>
      <c r="X79" s="39"/>
      <c r="Y79" s="39"/>
      <c r="Z79" s="39"/>
      <c r="AA79" s="39"/>
      <c r="AB79" s="39"/>
      <c r="AC79" s="39"/>
    </row>
    <row r="80" spans="3:29">
      <c r="C80" s="39">
        <f t="shared" si="9"/>
        <v>3</v>
      </c>
      <c r="D80" s="119" t="str">
        <f>V29</f>
        <v>GustavoTFP</v>
      </c>
      <c r="E80" s="119"/>
      <c r="F80" s="56">
        <v>55.19</v>
      </c>
      <c r="G80" s="57" t="s">
        <v>25</v>
      </c>
      <c r="H80" s="58">
        <v>33.4</v>
      </c>
      <c r="I80" s="119" t="str">
        <f>V31</f>
        <v>Engenheirense</v>
      </c>
      <c r="J80" s="119"/>
      <c r="K80" s="119"/>
      <c r="L80" s="119"/>
      <c r="M80" s="119"/>
      <c r="N80" s="119"/>
      <c r="O80" s="119"/>
      <c r="P80" s="119"/>
      <c r="Q80" s="39">
        <f t="shared" si="10"/>
        <v>0</v>
      </c>
      <c r="V80" s="40"/>
      <c r="W80" s="39"/>
      <c r="X80" s="39"/>
      <c r="Y80" s="39"/>
      <c r="Z80" s="39"/>
      <c r="AA80" s="39"/>
      <c r="AB80" s="39"/>
      <c r="AC80" s="39"/>
    </row>
    <row r="81" spans="3:29">
      <c r="C81" s="39">
        <f t="shared" si="9"/>
        <v>0</v>
      </c>
      <c r="D81" s="119" t="str">
        <f>V21</f>
        <v>Vascaero FC</v>
      </c>
      <c r="E81" s="119"/>
      <c r="F81" s="58">
        <v>36.15</v>
      </c>
      <c r="G81" s="57" t="s">
        <v>25</v>
      </c>
      <c r="H81" s="56">
        <v>56.05</v>
      </c>
      <c r="I81" s="119" t="str">
        <f>V26</f>
        <v>Spada C.R.F.C</v>
      </c>
      <c r="J81" s="119"/>
      <c r="K81" s="119"/>
      <c r="L81" s="119"/>
      <c r="M81" s="119"/>
      <c r="N81" s="119"/>
      <c r="O81" s="119"/>
      <c r="P81" s="119"/>
      <c r="Q81" s="39">
        <f t="shared" si="10"/>
        <v>3</v>
      </c>
      <c r="V81" s="40"/>
      <c r="W81" s="39"/>
      <c r="X81" s="39"/>
      <c r="Y81" s="39"/>
      <c r="Z81" s="39"/>
      <c r="AA81" s="39"/>
      <c r="AB81" s="39"/>
      <c r="AC81" s="39"/>
    </row>
    <row r="82" spans="3:29" ht="15.75" thickBot="1">
      <c r="C82" s="39" t="str">
        <f t="shared" si="9"/>
        <v/>
      </c>
      <c r="D82" s="55"/>
      <c r="E82" s="55"/>
      <c r="F82" s="55"/>
      <c r="G82" s="55"/>
      <c r="H82" s="55"/>
      <c r="I82" s="55"/>
      <c r="J82" s="55"/>
      <c r="K82" s="55"/>
      <c r="L82" s="55"/>
      <c r="M82" s="55"/>
      <c r="N82" s="55"/>
      <c r="O82" s="55"/>
      <c r="P82" s="55"/>
      <c r="Q82" s="39" t="str">
        <f t="shared" si="10"/>
        <v/>
      </c>
      <c r="V82" s="40"/>
      <c r="W82" s="39"/>
      <c r="X82" s="39"/>
      <c r="Y82" s="39"/>
      <c r="Z82" s="39"/>
      <c r="AA82" s="39"/>
      <c r="AB82" s="39"/>
      <c r="AC82" s="39"/>
    </row>
    <row r="83" spans="3:29">
      <c r="C83" s="39" t="str">
        <f t="shared" si="9"/>
        <v/>
      </c>
      <c r="D83" s="113" t="s">
        <v>32</v>
      </c>
      <c r="E83" s="114"/>
      <c r="F83" s="114"/>
      <c r="G83" s="114"/>
      <c r="H83" s="114"/>
      <c r="I83" s="114"/>
      <c r="J83" s="114"/>
      <c r="K83" s="114"/>
      <c r="L83" s="114"/>
      <c r="M83" s="114"/>
      <c r="N83" s="114"/>
      <c r="O83" s="114"/>
      <c r="P83" s="115"/>
      <c r="Q83" s="39" t="str">
        <f t="shared" si="10"/>
        <v/>
      </c>
      <c r="V83" s="40"/>
      <c r="W83" s="39"/>
      <c r="X83" s="39"/>
      <c r="Y83" s="39"/>
      <c r="Z83" s="39"/>
      <c r="AA83" s="39"/>
      <c r="AB83" s="39"/>
      <c r="AC83" s="39"/>
    </row>
    <row r="84" spans="3:29" ht="15.75" thickBot="1">
      <c r="C84" s="39" t="str">
        <f t="shared" si="9"/>
        <v/>
      </c>
      <c r="D84" s="116"/>
      <c r="E84" s="117"/>
      <c r="F84" s="117"/>
      <c r="G84" s="117"/>
      <c r="H84" s="117"/>
      <c r="I84" s="117"/>
      <c r="J84" s="117"/>
      <c r="K84" s="117"/>
      <c r="L84" s="117"/>
      <c r="M84" s="117"/>
      <c r="N84" s="117"/>
      <c r="O84" s="117"/>
      <c r="P84" s="118"/>
      <c r="Q84" s="39" t="str">
        <f t="shared" si="10"/>
        <v/>
      </c>
      <c r="V84" s="40"/>
      <c r="W84" s="39"/>
      <c r="X84" s="39"/>
      <c r="Y84" s="39"/>
      <c r="Z84" s="39"/>
      <c r="AA84" s="39"/>
      <c r="AB84" s="39"/>
      <c r="AC84" s="39"/>
    </row>
    <row r="85" spans="3:29">
      <c r="C85" s="39" t="str">
        <f t="shared" si="9"/>
        <v/>
      </c>
      <c r="D85" s="55"/>
      <c r="E85" s="55"/>
      <c r="F85" s="55"/>
      <c r="G85" s="55"/>
      <c r="H85" s="55"/>
      <c r="I85" s="55"/>
      <c r="J85" s="55"/>
      <c r="K85" s="55"/>
      <c r="L85" s="55"/>
      <c r="M85" s="55"/>
      <c r="N85" s="55"/>
      <c r="O85" s="55"/>
      <c r="P85" s="55"/>
      <c r="Q85" s="39" t="str">
        <f t="shared" si="10"/>
        <v/>
      </c>
      <c r="V85" s="40"/>
      <c r="W85" s="39"/>
      <c r="X85" s="39"/>
      <c r="Y85" s="39"/>
      <c r="Z85" s="39"/>
      <c r="AA85" s="39"/>
      <c r="AB85" s="39"/>
      <c r="AC85" s="39"/>
    </row>
    <row r="86" spans="3:29">
      <c r="C86" s="39">
        <f t="shared" si="9"/>
        <v>3</v>
      </c>
      <c r="D86" s="107" t="str">
        <f>V31</f>
        <v>Engenheirense</v>
      </c>
      <c r="E86" s="108"/>
      <c r="F86" s="56">
        <v>60.89</v>
      </c>
      <c r="G86" s="57" t="s">
        <v>25</v>
      </c>
      <c r="H86" s="58">
        <v>43.07</v>
      </c>
      <c r="I86" s="107" t="str">
        <f>V22</f>
        <v>Tribe of Gypsies</v>
      </c>
      <c r="J86" s="109"/>
      <c r="K86" s="109"/>
      <c r="L86" s="109"/>
      <c r="M86" s="109"/>
      <c r="N86" s="109"/>
      <c r="O86" s="109"/>
      <c r="P86" s="108"/>
      <c r="Q86" s="39">
        <f t="shared" si="10"/>
        <v>0</v>
      </c>
      <c r="V86" s="40"/>
      <c r="W86" s="40"/>
      <c r="X86" s="40"/>
      <c r="Y86" s="40"/>
      <c r="Z86" s="40"/>
      <c r="AA86" s="40"/>
      <c r="AB86" s="40"/>
      <c r="AC86" s="40"/>
    </row>
    <row r="87" spans="3:29">
      <c r="C87" s="39">
        <f t="shared" si="9"/>
        <v>3</v>
      </c>
      <c r="D87" s="119" t="str">
        <f>V26</f>
        <v>Spada C.R.F.C</v>
      </c>
      <c r="E87" s="119"/>
      <c r="F87" s="56">
        <v>50.09</v>
      </c>
      <c r="G87" s="57" t="s">
        <v>25</v>
      </c>
      <c r="H87" s="58">
        <v>42.05</v>
      </c>
      <c r="I87" s="119" t="str">
        <f>V23</f>
        <v>Nao intendo futebol</v>
      </c>
      <c r="J87" s="119"/>
      <c r="K87" s="119"/>
      <c r="L87" s="119"/>
      <c r="M87" s="119"/>
      <c r="N87" s="119"/>
      <c r="O87" s="119"/>
      <c r="P87" s="119"/>
      <c r="Q87" s="39">
        <f t="shared" si="10"/>
        <v>0</v>
      </c>
      <c r="V87" s="40"/>
      <c r="W87" s="40"/>
      <c r="X87" s="40"/>
      <c r="Y87" s="40"/>
      <c r="Z87" s="40"/>
      <c r="AA87" s="40"/>
      <c r="AB87" s="40"/>
      <c r="AC87" s="40"/>
    </row>
    <row r="88" spans="3:29">
      <c r="C88" s="39">
        <f t="shared" si="9"/>
        <v>3</v>
      </c>
      <c r="D88" s="107" t="str">
        <f>V30</f>
        <v>Comicu</v>
      </c>
      <c r="E88" s="108"/>
      <c r="F88" s="56">
        <v>73.290000000000006</v>
      </c>
      <c r="G88" s="57" t="s">
        <v>25</v>
      </c>
      <c r="H88" s="58">
        <v>7.4</v>
      </c>
      <c r="I88" s="107" t="str">
        <f>V28</f>
        <v>Time de segunda FC</v>
      </c>
      <c r="J88" s="109"/>
      <c r="K88" s="109"/>
      <c r="L88" s="109"/>
      <c r="M88" s="109"/>
      <c r="N88" s="109"/>
      <c r="O88" s="109"/>
      <c r="P88" s="108"/>
      <c r="Q88" s="39">
        <f t="shared" si="10"/>
        <v>0</v>
      </c>
      <c r="V88" s="40"/>
    </row>
    <row r="89" spans="3:29">
      <c r="C89" s="39">
        <f t="shared" si="9"/>
        <v>0</v>
      </c>
      <c r="D89" s="119" t="str">
        <f>V24</f>
        <v>Strenght a.L</v>
      </c>
      <c r="E89" s="119"/>
      <c r="F89" s="58">
        <v>7.15</v>
      </c>
      <c r="G89" s="57" t="s">
        <v>25</v>
      </c>
      <c r="H89" s="56">
        <v>78.59</v>
      </c>
      <c r="I89" s="119" t="str">
        <f>V29</f>
        <v>GustavoTFP</v>
      </c>
      <c r="J89" s="119"/>
      <c r="K89" s="119"/>
      <c r="L89" s="119"/>
      <c r="M89" s="119"/>
      <c r="N89" s="119"/>
      <c r="O89" s="119"/>
      <c r="P89" s="119"/>
      <c r="Q89" s="39">
        <f t="shared" si="10"/>
        <v>3</v>
      </c>
      <c r="V89" s="40"/>
    </row>
    <row r="90" spans="3:29">
      <c r="C90" s="39">
        <f t="shared" si="9"/>
        <v>3</v>
      </c>
      <c r="D90" s="119" t="str">
        <f>V27</f>
        <v>SADYMENGO</v>
      </c>
      <c r="E90" s="119"/>
      <c r="F90" s="56">
        <v>48.21</v>
      </c>
      <c r="G90" s="57" t="s">
        <v>25</v>
      </c>
      <c r="H90" s="58">
        <v>24.75</v>
      </c>
      <c r="I90" s="119" t="str">
        <f>V25</f>
        <v>A.A Perdido no Mato</v>
      </c>
      <c r="J90" s="119"/>
      <c r="K90" s="119"/>
      <c r="L90" s="119"/>
      <c r="M90" s="119"/>
      <c r="N90" s="119"/>
      <c r="O90" s="119"/>
      <c r="P90" s="119"/>
      <c r="Q90" s="39">
        <f t="shared" si="10"/>
        <v>0</v>
      </c>
      <c r="V90" s="40"/>
    </row>
    <row r="91" spans="3:29">
      <c r="C91" s="39">
        <f t="shared" si="9"/>
        <v>3</v>
      </c>
      <c r="D91" s="119" t="str">
        <f>V20</f>
        <v>secapimenteira</v>
      </c>
      <c r="E91" s="119"/>
      <c r="F91" s="56">
        <v>58.05</v>
      </c>
      <c r="G91" s="57" t="s">
        <v>25</v>
      </c>
      <c r="H91" s="58">
        <v>54.89</v>
      </c>
      <c r="I91" s="119" t="str">
        <f>V21</f>
        <v>Vascaero FC</v>
      </c>
      <c r="J91" s="119"/>
      <c r="K91" s="119"/>
      <c r="L91" s="119"/>
      <c r="M91" s="119"/>
      <c r="N91" s="119"/>
      <c r="O91" s="119"/>
      <c r="P91" s="119"/>
      <c r="Q91" s="39">
        <f t="shared" si="10"/>
        <v>0</v>
      </c>
      <c r="V91" s="40"/>
    </row>
    <row r="92" spans="3:29" ht="15.75" thickBot="1">
      <c r="C92" s="39" t="str">
        <f t="shared" si="9"/>
        <v/>
      </c>
      <c r="D92" s="55"/>
      <c r="E92" s="55"/>
      <c r="F92" s="55"/>
      <c r="G92" s="55"/>
      <c r="H92" s="55"/>
      <c r="I92" s="55"/>
      <c r="J92" s="55"/>
      <c r="K92" s="55"/>
      <c r="L92" s="55"/>
      <c r="M92" s="55"/>
      <c r="N92" s="55"/>
      <c r="O92" s="55"/>
      <c r="P92" s="55"/>
      <c r="Q92" s="39" t="str">
        <f t="shared" si="10"/>
        <v/>
      </c>
      <c r="V92" s="40"/>
    </row>
    <row r="93" spans="3:29">
      <c r="C93" s="39" t="str">
        <f t="shared" si="9"/>
        <v/>
      </c>
      <c r="D93" s="113" t="s">
        <v>31</v>
      </c>
      <c r="E93" s="114"/>
      <c r="F93" s="114"/>
      <c r="G93" s="114"/>
      <c r="H93" s="114"/>
      <c r="I93" s="114"/>
      <c r="J93" s="114"/>
      <c r="K93" s="114"/>
      <c r="L93" s="114"/>
      <c r="M93" s="114"/>
      <c r="N93" s="114"/>
      <c r="O93" s="114"/>
      <c r="P93" s="115"/>
      <c r="Q93" s="39" t="str">
        <f t="shared" si="10"/>
        <v/>
      </c>
      <c r="V93" s="40"/>
    </row>
    <row r="94" spans="3:29" ht="15.75" thickBot="1">
      <c r="C94" s="39" t="str">
        <f t="shared" si="9"/>
        <v/>
      </c>
      <c r="D94" s="116"/>
      <c r="E94" s="117"/>
      <c r="F94" s="117"/>
      <c r="G94" s="117"/>
      <c r="H94" s="117"/>
      <c r="I94" s="117"/>
      <c r="J94" s="117"/>
      <c r="K94" s="117"/>
      <c r="L94" s="117"/>
      <c r="M94" s="117"/>
      <c r="N94" s="117"/>
      <c r="O94" s="117"/>
      <c r="P94" s="118"/>
      <c r="Q94" s="39" t="str">
        <f t="shared" si="10"/>
        <v/>
      </c>
      <c r="V94" s="40"/>
    </row>
    <row r="95" spans="3:29">
      <c r="C95" s="39" t="str">
        <f t="shared" si="9"/>
        <v/>
      </c>
      <c r="D95" s="55"/>
      <c r="E95" s="55"/>
      <c r="F95" s="55"/>
      <c r="G95" s="55"/>
      <c r="H95" s="55"/>
      <c r="I95" s="55"/>
      <c r="J95" s="55"/>
      <c r="K95" s="55"/>
      <c r="L95" s="55"/>
      <c r="M95" s="55"/>
      <c r="N95" s="55"/>
      <c r="O95" s="55"/>
      <c r="P95" s="55"/>
      <c r="Q95" s="39" t="str">
        <f t="shared" si="10"/>
        <v/>
      </c>
      <c r="V95" s="40"/>
    </row>
    <row r="96" spans="3:29">
      <c r="C96" s="39">
        <f t="shared" si="9"/>
        <v>3</v>
      </c>
      <c r="D96" s="107" t="str">
        <f>V21</f>
        <v>Vascaero FC</v>
      </c>
      <c r="E96" s="108"/>
      <c r="F96" s="56">
        <v>52.02</v>
      </c>
      <c r="G96" s="57" t="s">
        <v>25</v>
      </c>
      <c r="H96" s="58">
        <v>33.22</v>
      </c>
      <c r="I96" s="107" t="str">
        <f>V27</f>
        <v>SADYMENGO</v>
      </c>
      <c r="J96" s="109"/>
      <c r="K96" s="109"/>
      <c r="L96" s="109"/>
      <c r="M96" s="109"/>
      <c r="N96" s="109"/>
      <c r="O96" s="109"/>
      <c r="P96" s="108"/>
      <c r="Q96" s="39">
        <f t="shared" si="10"/>
        <v>0</v>
      </c>
      <c r="V96" s="40"/>
    </row>
    <row r="97" spans="3:22">
      <c r="C97" s="39">
        <f t="shared" si="9"/>
        <v>0</v>
      </c>
      <c r="D97" s="119" t="str">
        <f>V28</f>
        <v>Time de segunda FC</v>
      </c>
      <c r="E97" s="119"/>
      <c r="F97" s="58">
        <v>35.5</v>
      </c>
      <c r="G97" s="57" t="s">
        <v>25</v>
      </c>
      <c r="H97" s="56">
        <v>59.92</v>
      </c>
      <c r="I97" s="119" t="str">
        <f>V31</f>
        <v>Engenheirense</v>
      </c>
      <c r="J97" s="119"/>
      <c r="K97" s="119"/>
      <c r="L97" s="119"/>
      <c r="M97" s="119"/>
      <c r="N97" s="119"/>
      <c r="O97" s="119"/>
      <c r="P97" s="119"/>
      <c r="Q97" s="39">
        <f t="shared" si="10"/>
        <v>3</v>
      </c>
      <c r="V97" s="40"/>
    </row>
    <row r="98" spans="3:22">
      <c r="C98" s="39">
        <f t="shared" si="9"/>
        <v>3</v>
      </c>
      <c r="D98" s="107" t="str">
        <f>V26</f>
        <v>Spada C.R.F.C</v>
      </c>
      <c r="E98" s="108"/>
      <c r="F98" s="56">
        <v>51.16</v>
      </c>
      <c r="G98" s="57" t="s">
        <v>25</v>
      </c>
      <c r="H98" s="58">
        <v>40.25</v>
      </c>
      <c r="I98" s="107" t="str">
        <f>V20</f>
        <v>secapimenteira</v>
      </c>
      <c r="J98" s="109"/>
      <c r="K98" s="109"/>
      <c r="L98" s="109"/>
      <c r="M98" s="109"/>
      <c r="N98" s="109"/>
      <c r="O98" s="109"/>
      <c r="P98" s="108"/>
      <c r="Q98" s="39">
        <f t="shared" si="10"/>
        <v>0</v>
      </c>
      <c r="V98" s="40"/>
    </row>
    <row r="99" spans="3:22">
      <c r="C99" s="39">
        <f t="shared" si="9"/>
        <v>0</v>
      </c>
      <c r="D99" s="119" t="str">
        <f>V22</f>
        <v>Tribe of Gypsies</v>
      </c>
      <c r="E99" s="119"/>
      <c r="F99" s="58">
        <v>66.86</v>
      </c>
      <c r="G99" s="57" t="s">
        <v>25</v>
      </c>
      <c r="H99" s="56">
        <v>70.06</v>
      </c>
      <c r="I99" s="119" t="str">
        <f>V29</f>
        <v>GustavoTFP</v>
      </c>
      <c r="J99" s="119"/>
      <c r="K99" s="119"/>
      <c r="L99" s="119"/>
      <c r="M99" s="119"/>
      <c r="N99" s="119"/>
      <c r="O99" s="119"/>
      <c r="P99" s="119"/>
      <c r="Q99" s="39">
        <f t="shared" si="10"/>
        <v>3</v>
      </c>
      <c r="V99" s="40"/>
    </row>
    <row r="100" spans="3:22">
      <c r="C100" s="39">
        <f t="shared" si="9"/>
        <v>0</v>
      </c>
      <c r="D100" s="119" t="str">
        <f>V25</f>
        <v>A.A Perdido no Mato</v>
      </c>
      <c r="E100" s="119"/>
      <c r="F100" s="58">
        <v>30.76</v>
      </c>
      <c r="G100" s="57" t="s">
        <v>25</v>
      </c>
      <c r="H100" s="56">
        <v>64.86</v>
      </c>
      <c r="I100" s="119" t="str">
        <f>V30</f>
        <v>Comicu</v>
      </c>
      <c r="J100" s="119"/>
      <c r="K100" s="119"/>
      <c r="L100" s="119"/>
      <c r="M100" s="119"/>
      <c r="N100" s="119"/>
      <c r="O100" s="119"/>
      <c r="P100" s="119"/>
      <c r="Q100" s="39">
        <f t="shared" si="10"/>
        <v>3</v>
      </c>
      <c r="V100" s="40"/>
    </row>
    <row r="101" spans="3:22">
      <c r="C101" s="39">
        <f t="shared" si="9"/>
        <v>0</v>
      </c>
      <c r="D101" s="119" t="str">
        <f>V23</f>
        <v>Nao intendo futebol</v>
      </c>
      <c r="E101" s="119"/>
      <c r="F101" s="58">
        <v>20.2</v>
      </c>
      <c r="G101" s="57" t="s">
        <v>25</v>
      </c>
      <c r="H101" s="56">
        <v>27.05</v>
      </c>
      <c r="I101" s="119" t="str">
        <f>V24</f>
        <v>Strenght a.L</v>
      </c>
      <c r="J101" s="119"/>
      <c r="K101" s="119"/>
      <c r="L101" s="119"/>
      <c r="M101" s="119"/>
      <c r="N101" s="119"/>
      <c r="O101" s="119"/>
      <c r="P101" s="119"/>
      <c r="Q101" s="39">
        <f t="shared" ref="Q101:Q141" si="11">IF(OR(H101="",F101=""),"",IF(H101=F101,1,IF(H101&gt;F101,3,0)))</f>
        <v>3</v>
      </c>
      <c r="V101" s="40"/>
    </row>
    <row r="102" spans="3:22" ht="15.75" thickBot="1">
      <c r="C102" s="39" t="str">
        <f t="shared" si="9"/>
        <v/>
      </c>
      <c r="D102" s="55"/>
      <c r="E102" s="55"/>
      <c r="F102" s="55"/>
      <c r="G102" s="55"/>
      <c r="H102" s="55"/>
      <c r="I102" s="55"/>
      <c r="J102" s="55"/>
      <c r="K102" s="55"/>
      <c r="L102" s="55"/>
      <c r="M102" s="55"/>
      <c r="N102" s="55"/>
      <c r="O102" s="55"/>
      <c r="P102" s="55"/>
      <c r="Q102" s="39" t="str">
        <f t="shared" si="11"/>
        <v/>
      </c>
      <c r="V102" s="40"/>
    </row>
    <row r="103" spans="3:22">
      <c r="C103" s="39" t="str">
        <f t="shared" si="9"/>
        <v/>
      </c>
      <c r="D103" s="113" t="s">
        <v>30</v>
      </c>
      <c r="E103" s="114"/>
      <c r="F103" s="114"/>
      <c r="G103" s="114"/>
      <c r="H103" s="114"/>
      <c r="I103" s="114"/>
      <c r="J103" s="114"/>
      <c r="K103" s="114"/>
      <c r="L103" s="114"/>
      <c r="M103" s="114"/>
      <c r="N103" s="114"/>
      <c r="O103" s="114"/>
      <c r="P103" s="115"/>
      <c r="Q103" s="39" t="str">
        <f t="shared" si="11"/>
        <v/>
      </c>
      <c r="V103" s="40"/>
    </row>
    <row r="104" spans="3:22" ht="15.75" thickBot="1">
      <c r="C104" s="39" t="str">
        <f t="shared" si="9"/>
        <v/>
      </c>
      <c r="D104" s="116"/>
      <c r="E104" s="117"/>
      <c r="F104" s="117"/>
      <c r="G104" s="117"/>
      <c r="H104" s="117"/>
      <c r="I104" s="117"/>
      <c r="J104" s="117"/>
      <c r="K104" s="117"/>
      <c r="L104" s="117"/>
      <c r="M104" s="117"/>
      <c r="N104" s="117"/>
      <c r="O104" s="117"/>
      <c r="P104" s="118"/>
      <c r="Q104" s="39" t="str">
        <f t="shared" si="11"/>
        <v/>
      </c>
      <c r="V104" s="40"/>
    </row>
    <row r="105" spans="3:22">
      <c r="C105" s="39" t="str">
        <f t="shared" si="9"/>
        <v/>
      </c>
      <c r="D105" s="55"/>
      <c r="E105" s="55"/>
      <c r="F105" s="55"/>
      <c r="G105" s="55"/>
      <c r="H105" s="55"/>
      <c r="I105" s="55"/>
      <c r="J105" s="55"/>
      <c r="K105" s="55"/>
      <c r="L105" s="55"/>
      <c r="M105" s="55"/>
      <c r="N105" s="55"/>
      <c r="O105" s="55"/>
      <c r="P105" s="55"/>
      <c r="Q105" s="39" t="str">
        <f t="shared" si="11"/>
        <v/>
      </c>
      <c r="V105" s="40"/>
    </row>
    <row r="106" spans="3:22">
      <c r="C106" s="39">
        <f t="shared" si="9"/>
        <v>3</v>
      </c>
      <c r="D106" s="107" t="str">
        <f>V27</f>
        <v>SADYMENGO</v>
      </c>
      <c r="E106" s="108"/>
      <c r="F106" s="56">
        <v>43.09</v>
      </c>
      <c r="G106" s="57" t="s">
        <v>25</v>
      </c>
      <c r="H106" s="58">
        <v>8.9</v>
      </c>
      <c r="I106" s="107" t="str">
        <f>V28</f>
        <v>Time de segunda FC</v>
      </c>
      <c r="J106" s="109"/>
      <c r="K106" s="109"/>
      <c r="L106" s="109"/>
      <c r="M106" s="109"/>
      <c r="N106" s="109"/>
      <c r="O106" s="109"/>
      <c r="P106" s="108"/>
      <c r="Q106" s="39">
        <f t="shared" si="11"/>
        <v>0</v>
      </c>
      <c r="V106" s="39"/>
    </row>
    <row r="107" spans="3:22">
      <c r="C107" s="39">
        <f t="shared" si="9"/>
        <v>0</v>
      </c>
      <c r="D107" s="119" t="str">
        <f>V24</f>
        <v>Strenght a.L</v>
      </c>
      <c r="E107" s="119"/>
      <c r="F107" s="58">
        <v>42.24</v>
      </c>
      <c r="G107" s="57" t="s">
        <v>25</v>
      </c>
      <c r="H107" s="56">
        <v>49.66</v>
      </c>
      <c r="I107" s="119" t="str">
        <f>V22</f>
        <v>Tribe of Gypsies</v>
      </c>
      <c r="J107" s="119"/>
      <c r="K107" s="119"/>
      <c r="L107" s="119"/>
      <c r="M107" s="119"/>
      <c r="N107" s="119"/>
      <c r="O107" s="119"/>
      <c r="P107" s="119"/>
      <c r="Q107" s="39">
        <f t="shared" si="11"/>
        <v>3</v>
      </c>
      <c r="V107" s="39"/>
    </row>
    <row r="108" spans="3:22">
      <c r="C108" s="39">
        <f t="shared" ref="C108:C141" si="12">IF(OR(F108="",H108=""),"",IF(F108=H108,1,IF(F108&gt;H108,3,0)))</f>
        <v>3</v>
      </c>
      <c r="D108" s="107" t="str">
        <f>V20</f>
        <v>secapimenteira</v>
      </c>
      <c r="E108" s="108"/>
      <c r="F108" s="56">
        <v>45.63</v>
      </c>
      <c r="G108" s="57" t="s">
        <v>25</v>
      </c>
      <c r="H108" s="58">
        <v>19.03</v>
      </c>
      <c r="I108" s="107" t="str">
        <f>V31</f>
        <v>Engenheirense</v>
      </c>
      <c r="J108" s="109"/>
      <c r="K108" s="109"/>
      <c r="L108" s="109"/>
      <c r="M108" s="109"/>
      <c r="N108" s="109"/>
      <c r="O108" s="109"/>
      <c r="P108" s="108"/>
      <c r="Q108" s="39">
        <f t="shared" si="11"/>
        <v>0</v>
      </c>
    </row>
    <row r="109" spans="3:22">
      <c r="C109" s="39">
        <f t="shared" si="12"/>
        <v>3</v>
      </c>
      <c r="D109" s="119" t="str">
        <f>V29</f>
        <v>GustavoTFP</v>
      </c>
      <c r="E109" s="119"/>
      <c r="F109" s="56">
        <v>46.73</v>
      </c>
      <c r="G109" s="57" t="s">
        <v>25</v>
      </c>
      <c r="H109" s="58">
        <v>14.2</v>
      </c>
      <c r="I109" s="119" t="str">
        <f>V23</f>
        <v>Nao intendo futebol</v>
      </c>
      <c r="J109" s="119"/>
      <c r="K109" s="119"/>
      <c r="L109" s="119"/>
      <c r="M109" s="119"/>
      <c r="N109" s="119"/>
      <c r="O109" s="119"/>
      <c r="P109" s="119"/>
      <c r="Q109" s="39">
        <f t="shared" si="11"/>
        <v>0</v>
      </c>
    </row>
    <row r="110" spans="3:22">
      <c r="C110" s="39">
        <f t="shared" si="12"/>
        <v>3</v>
      </c>
      <c r="D110" s="119" t="str">
        <f>V30</f>
        <v>Comicu</v>
      </c>
      <c r="E110" s="119"/>
      <c r="F110" s="56">
        <v>36.200000000000003</v>
      </c>
      <c r="G110" s="57" t="s">
        <v>25</v>
      </c>
      <c r="H110" s="58">
        <v>34.200000000000003</v>
      </c>
      <c r="I110" s="119" t="str">
        <f>V21</f>
        <v>Vascaero FC</v>
      </c>
      <c r="J110" s="119"/>
      <c r="K110" s="119"/>
      <c r="L110" s="119"/>
      <c r="M110" s="119"/>
      <c r="N110" s="119"/>
      <c r="O110" s="119"/>
      <c r="P110" s="119"/>
      <c r="Q110" s="39">
        <f t="shared" si="11"/>
        <v>0</v>
      </c>
    </row>
    <row r="111" spans="3:22">
      <c r="C111" s="39">
        <f t="shared" si="12"/>
        <v>3</v>
      </c>
      <c r="D111" s="119" t="str">
        <f>V25</f>
        <v>A.A Perdido no Mato</v>
      </c>
      <c r="E111" s="119"/>
      <c r="F111" s="56">
        <v>32.97</v>
      </c>
      <c r="G111" s="57" t="s">
        <v>25</v>
      </c>
      <c r="H111" s="58">
        <v>28.87</v>
      </c>
      <c r="I111" s="119" t="str">
        <f>V26</f>
        <v>Spada C.R.F.C</v>
      </c>
      <c r="J111" s="119"/>
      <c r="K111" s="119"/>
      <c r="L111" s="119"/>
      <c r="M111" s="119"/>
      <c r="N111" s="119"/>
      <c r="O111" s="119"/>
      <c r="P111" s="119"/>
      <c r="Q111" s="39">
        <f t="shared" si="11"/>
        <v>0</v>
      </c>
    </row>
    <row r="112" spans="3:22" ht="15.75" thickBot="1">
      <c r="C112" s="39" t="str">
        <f t="shared" si="12"/>
        <v/>
      </c>
      <c r="D112" s="55"/>
      <c r="E112" s="55"/>
      <c r="F112" s="55"/>
      <c r="G112" s="55"/>
      <c r="H112" s="55"/>
      <c r="I112" s="55"/>
      <c r="J112" s="55"/>
      <c r="K112" s="55"/>
      <c r="L112" s="55"/>
      <c r="M112" s="55"/>
      <c r="N112" s="55"/>
      <c r="O112" s="55"/>
      <c r="P112" s="55"/>
      <c r="Q112" s="39" t="str">
        <f t="shared" si="11"/>
        <v/>
      </c>
    </row>
    <row r="113" spans="3:17">
      <c r="C113" s="39" t="str">
        <f t="shared" si="12"/>
        <v/>
      </c>
      <c r="D113" s="113" t="s">
        <v>29</v>
      </c>
      <c r="E113" s="114"/>
      <c r="F113" s="114"/>
      <c r="G113" s="114"/>
      <c r="H113" s="114"/>
      <c r="I113" s="114"/>
      <c r="J113" s="114"/>
      <c r="K113" s="114"/>
      <c r="L113" s="114"/>
      <c r="M113" s="114"/>
      <c r="N113" s="114"/>
      <c r="O113" s="114"/>
      <c r="P113" s="115"/>
      <c r="Q113" s="39" t="str">
        <f t="shared" si="11"/>
        <v/>
      </c>
    </row>
    <row r="114" spans="3:17" ht="15.75" thickBot="1">
      <c r="C114" s="39" t="str">
        <f t="shared" si="12"/>
        <v/>
      </c>
      <c r="D114" s="116"/>
      <c r="E114" s="117"/>
      <c r="F114" s="117"/>
      <c r="G114" s="117"/>
      <c r="H114" s="117"/>
      <c r="I114" s="117"/>
      <c r="J114" s="117"/>
      <c r="K114" s="117"/>
      <c r="L114" s="117"/>
      <c r="M114" s="117"/>
      <c r="N114" s="117"/>
      <c r="O114" s="117"/>
      <c r="P114" s="118"/>
      <c r="Q114" s="39" t="str">
        <f t="shared" si="11"/>
        <v/>
      </c>
    </row>
    <row r="115" spans="3:17">
      <c r="C115" s="39" t="str">
        <f t="shared" si="12"/>
        <v/>
      </c>
      <c r="D115" s="55"/>
      <c r="E115" s="55"/>
      <c r="F115" s="55"/>
      <c r="G115" s="55"/>
      <c r="H115" s="55"/>
      <c r="I115" s="55"/>
      <c r="J115" s="55"/>
      <c r="K115" s="55"/>
      <c r="L115" s="55"/>
      <c r="M115" s="55"/>
      <c r="N115" s="55"/>
      <c r="O115" s="55"/>
      <c r="P115" s="55"/>
      <c r="Q115" s="39" t="str">
        <f t="shared" si="11"/>
        <v/>
      </c>
    </row>
    <row r="116" spans="3:17">
      <c r="C116" s="39" t="str">
        <f t="shared" si="12"/>
        <v/>
      </c>
      <c r="D116" s="119" t="str">
        <f>V27</f>
        <v>SADYMENGO</v>
      </c>
      <c r="E116" s="119"/>
      <c r="F116" s="62"/>
      <c r="G116" s="60" t="s">
        <v>25</v>
      </c>
      <c r="H116" s="62"/>
      <c r="I116" s="119" t="str">
        <f>V30</f>
        <v>Comicu</v>
      </c>
      <c r="J116" s="119"/>
      <c r="K116" s="119"/>
      <c r="L116" s="119"/>
      <c r="M116" s="119"/>
      <c r="N116" s="119"/>
      <c r="O116" s="119"/>
      <c r="P116" s="119"/>
      <c r="Q116" s="39" t="str">
        <f t="shared" si="11"/>
        <v/>
      </c>
    </row>
    <row r="117" spans="3:17">
      <c r="C117" s="39" t="str">
        <f t="shared" si="12"/>
        <v/>
      </c>
      <c r="D117" s="119" t="str">
        <f>V29</f>
        <v>GustavoTFP</v>
      </c>
      <c r="E117" s="119"/>
      <c r="F117" s="62"/>
      <c r="G117" s="60" t="s">
        <v>25</v>
      </c>
      <c r="H117" s="62"/>
      <c r="I117" s="119" t="str">
        <f>V25</f>
        <v>A.A Perdido no Mato</v>
      </c>
      <c r="J117" s="119"/>
      <c r="K117" s="119"/>
      <c r="L117" s="119"/>
      <c r="M117" s="119"/>
      <c r="N117" s="119"/>
      <c r="O117" s="119"/>
      <c r="P117" s="119"/>
      <c r="Q117" s="39" t="str">
        <f t="shared" si="11"/>
        <v/>
      </c>
    </row>
    <row r="118" spans="3:17">
      <c r="C118" s="39" t="str">
        <f t="shared" si="12"/>
        <v/>
      </c>
      <c r="D118" s="119" t="str">
        <f>V21</f>
        <v>Vascaero FC</v>
      </c>
      <c r="E118" s="119"/>
      <c r="F118" s="62"/>
      <c r="G118" s="60" t="s">
        <v>25</v>
      </c>
      <c r="H118" s="62"/>
      <c r="I118" s="119" t="str">
        <f>V24</f>
        <v>Strenght a.L</v>
      </c>
      <c r="J118" s="119"/>
      <c r="K118" s="119"/>
      <c r="L118" s="119"/>
      <c r="M118" s="119"/>
      <c r="N118" s="119"/>
      <c r="O118" s="119"/>
      <c r="P118" s="119"/>
      <c r="Q118" s="39" t="str">
        <f t="shared" si="11"/>
        <v/>
      </c>
    </row>
    <row r="119" spans="3:17">
      <c r="C119" s="39" t="str">
        <f t="shared" si="12"/>
        <v/>
      </c>
      <c r="D119" s="119" t="str">
        <f>V31</f>
        <v>Engenheirense</v>
      </c>
      <c r="E119" s="119"/>
      <c r="F119" s="62"/>
      <c r="G119" s="60" t="s">
        <v>25</v>
      </c>
      <c r="H119" s="62"/>
      <c r="I119" s="119" t="str">
        <f>V26</f>
        <v>Spada C.R.F.C</v>
      </c>
      <c r="J119" s="119"/>
      <c r="K119" s="119"/>
      <c r="L119" s="119"/>
      <c r="M119" s="119"/>
      <c r="N119" s="119"/>
      <c r="O119" s="119"/>
      <c r="P119" s="119"/>
      <c r="Q119" s="39" t="str">
        <f t="shared" si="11"/>
        <v/>
      </c>
    </row>
    <row r="120" spans="3:17">
      <c r="C120" s="39" t="str">
        <f t="shared" si="12"/>
        <v/>
      </c>
      <c r="D120" s="119" t="str">
        <f>V28</f>
        <v>Time de segunda FC</v>
      </c>
      <c r="E120" s="119"/>
      <c r="F120" s="62"/>
      <c r="G120" s="60" t="s">
        <v>25</v>
      </c>
      <c r="H120" s="62"/>
      <c r="I120" s="119" t="str">
        <f>V20</f>
        <v>secapimenteira</v>
      </c>
      <c r="J120" s="119"/>
      <c r="K120" s="119"/>
      <c r="L120" s="119"/>
      <c r="M120" s="119"/>
      <c r="N120" s="119"/>
      <c r="O120" s="119"/>
      <c r="P120" s="119"/>
      <c r="Q120" s="39" t="str">
        <f t="shared" si="11"/>
        <v/>
      </c>
    </row>
    <row r="121" spans="3:17">
      <c r="C121" s="39" t="str">
        <f t="shared" si="12"/>
        <v/>
      </c>
      <c r="D121" s="119" t="str">
        <f>V22</f>
        <v>Tribe of Gypsies</v>
      </c>
      <c r="E121" s="119"/>
      <c r="F121" s="62"/>
      <c r="G121" s="60" t="s">
        <v>25</v>
      </c>
      <c r="H121" s="62"/>
      <c r="I121" s="119" t="str">
        <f>V23</f>
        <v>Nao intendo futebol</v>
      </c>
      <c r="J121" s="119"/>
      <c r="K121" s="119"/>
      <c r="L121" s="119"/>
      <c r="M121" s="119"/>
      <c r="N121" s="119"/>
      <c r="O121" s="119"/>
      <c r="P121" s="119"/>
      <c r="Q121" s="39" t="str">
        <f t="shared" si="11"/>
        <v/>
      </c>
    </row>
    <row r="122" spans="3:17" ht="15.75" thickBot="1">
      <c r="C122" s="39" t="str">
        <f t="shared" si="12"/>
        <v/>
      </c>
      <c r="D122" s="55"/>
      <c r="E122" s="55"/>
      <c r="F122" s="55"/>
      <c r="G122" s="55"/>
      <c r="H122" s="55"/>
      <c r="I122" s="55"/>
      <c r="J122" s="55"/>
      <c r="K122" s="55"/>
      <c r="L122" s="55"/>
      <c r="M122" s="55"/>
      <c r="N122" s="55"/>
      <c r="O122" s="55"/>
      <c r="P122" s="55"/>
      <c r="Q122" s="39" t="str">
        <f t="shared" si="11"/>
        <v/>
      </c>
    </row>
    <row r="123" spans="3:17">
      <c r="C123" s="39" t="str">
        <f t="shared" si="12"/>
        <v/>
      </c>
      <c r="D123" s="113" t="s">
        <v>27</v>
      </c>
      <c r="E123" s="114"/>
      <c r="F123" s="114"/>
      <c r="G123" s="114"/>
      <c r="H123" s="114"/>
      <c r="I123" s="114"/>
      <c r="J123" s="114"/>
      <c r="K123" s="114"/>
      <c r="L123" s="114"/>
      <c r="M123" s="114"/>
      <c r="N123" s="114"/>
      <c r="O123" s="114"/>
      <c r="P123" s="115"/>
      <c r="Q123" s="39" t="str">
        <f t="shared" si="11"/>
        <v/>
      </c>
    </row>
    <row r="124" spans="3:17" ht="15.75" thickBot="1">
      <c r="C124" s="39" t="str">
        <f t="shared" si="12"/>
        <v/>
      </c>
      <c r="D124" s="116"/>
      <c r="E124" s="117"/>
      <c r="F124" s="117"/>
      <c r="G124" s="117"/>
      <c r="H124" s="117"/>
      <c r="I124" s="117"/>
      <c r="J124" s="117"/>
      <c r="K124" s="117"/>
      <c r="L124" s="117"/>
      <c r="M124" s="117"/>
      <c r="N124" s="117"/>
      <c r="O124" s="117"/>
      <c r="P124" s="118"/>
      <c r="Q124" s="39" t="str">
        <f t="shared" si="11"/>
        <v/>
      </c>
    </row>
    <row r="125" spans="3:17">
      <c r="C125" s="39" t="str">
        <f t="shared" si="12"/>
        <v/>
      </c>
      <c r="D125" s="55"/>
      <c r="E125" s="55"/>
      <c r="F125" s="55"/>
      <c r="G125" s="55"/>
      <c r="H125" s="55"/>
      <c r="I125" s="55"/>
      <c r="J125" s="55"/>
      <c r="K125" s="55"/>
      <c r="L125" s="55"/>
      <c r="M125" s="55"/>
      <c r="N125" s="55"/>
      <c r="O125" s="55"/>
      <c r="P125" s="55"/>
      <c r="Q125" s="39" t="str">
        <f t="shared" si="11"/>
        <v/>
      </c>
    </row>
    <row r="126" spans="3:17">
      <c r="C126" s="39" t="str">
        <f t="shared" si="12"/>
        <v/>
      </c>
      <c r="D126" s="107" t="str">
        <f>V23</f>
        <v>Nao intendo futebol</v>
      </c>
      <c r="E126" s="108"/>
      <c r="F126" s="62"/>
      <c r="G126" s="60" t="s">
        <v>25</v>
      </c>
      <c r="H126" s="62"/>
      <c r="I126" s="107" t="str">
        <f>V28</f>
        <v>Time de segunda FC</v>
      </c>
      <c r="J126" s="109"/>
      <c r="K126" s="109"/>
      <c r="L126" s="109"/>
      <c r="M126" s="109"/>
      <c r="N126" s="109"/>
      <c r="O126" s="109"/>
      <c r="P126" s="108"/>
      <c r="Q126" s="39" t="str">
        <f t="shared" si="11"/>
        <v/>
      </c>
    </row>
    <row r="127" spans="3:17">
      <c r="C127" s="39" t="str">
        <f t="shared" si="12"/>
        <v/>
      </c>
      <c r="D127" s="119" t="str">
        <f>V24</f>
        <v>Strenght a.L</v>
      </c>
      <c r="E127" s="119"/>
      <c r="F127" s="62"/>
      <c r="G127" s="60" t="s">
        <v>25</v>
      </c>
      <c r="H127" s="62"/>
      <c r="I127" s="119" t="str">
        <f>V30</f>
        <v>Comicu</v>
      </c>
      <c r="J127" s="119"/>
      <c r="K127" s="119"/>
      <c r="L127" s="119"/>
      <c r="M127" s="119"/>
      <c r="N127" s="119"/>
      <c r="O127" s="119"/>
      <c r="P127" s="119"/>
      <c r="Q127" s="39" t="str">
        <f t="shared" si="11"/>
        <v/>
      </c>
    </row>
    <row r="128" spans="3:17">
      <c r="C128" s="39" t="str">
        <f t="shared" si="12"/>
        <v/>
      </c>
      <c r="D128" s="107" t="str">
        <f>V20</f>
        <v>secapimenteira</v>
      </c>
      <c r="E128" s="108"/>
      <c r="F128" s="62"/>
      <c r="G128" s="60" t="s">
        <v>25</v>
      </c>
      <c r="H128" s="62"/>
      <c r="I128" s="107" t="str">
        <f>V27</f>
        <v>SADYMENGO</v>
      </c>
      <c r="J128" s="109"/>
      <c r="K128" s="109"/>
      <c r="L128" s="109"/>
      <c r="M128" s="109"/>
      <c r="N128" s="109"/>
      <c r="O128" s="109"/>
      <c r="P128" s="108"/>
      <c r="Q128" s="39" t="str">
        <f t="shared" si="11"/>
        <v/>
      </c>
    </row>
    <row r="129" spans="3:17">
      <c r="C129" s="39" t="str">
        <f t="shared" si="12"/>
        <v/>
      </c>
      <c r="D129" s="119" t="str">
        <f>V26</f>
        <v>Spada C.R.F.C</v>
      </c>
      <c r="E129" s="119"/>
      <c r="F129" s="62"/>
      <c r="G129" s="60" t="s">
        <v>25</v>
      </c>
      <c r="H129" s="62"/>
      <c r="I129" s="119" t="str">
        <f>V22</f>
        <v>Tribe of Gypsies</v>
      </c>
      <c r="J129" s="119"/>
      <c r="K129" s="119"/>
      <c r="L129" s="119"/>
      <c r="M129" s="119"/>
      <c r="N129" s="119"/>
      <c r="O129" s="119"/>
      <c r="P129" s="119"/>
      <c r="Q129" s="39" t="str">
        <f t="shared" si="11"/>
        <v/>
      </c>
    </row>
    <row r="130" spans="3:17">
      <c r="C130" s="39" t="str">
        <f t="shared" si="12"/>
        <v/>
      </c>
      <c r="D130" s="119" t="str">
        <f>V21</f>
        <v>Vascaero FC</v>
      </c>
      <c r="E130" s="119"/>
      <c r="F130" s="62"/>
      <c r="G130" s="60" t="s">
        <v>25</v>
      </c>
      <c r="H130" s="62"/>
      <c r="I130" s="119" t="str">
        <f>V29</f>
        <v>GustavoTFP</v>
      </c>
      <c r="J130" s="119"/>
      <c r="K130" s="119"/>
      <c r="L130" s="119"/>
      <c r="M130" s="119"/>
      <c r="N130" s="119"/>
      <c r="O130" s="119"/>
      <c r="P130" s="119"/>
      <c r="Q130" s="39" t="str">
        <f t="shared" si="11"/>
        <v/>
      </c>
    </row>
    <row r="131" spans="3:17">
      <c r="C131" s="39" t="str">
        <f t="shared" si="12"/>
        <v/>
      </c>
      <c r="D131" s="119" t="str">
        <f>V25</f>
        <v>A.A Perdido no Mato</v>
      </c>
      <c r="E131" s="119"/>
      <c r="F131" s="62"/>
      <c r="G131" s="60" t="s">
        <v>25</v>
      </c>
      <c r="H131" s="62"/>
      <c r="I131" s="119" t="str">
        <f>V31</f>
        <v>Engenheirense</v>
      </c>
      <c r="J131" s="119"/>
      <c r="K131" s="119"/>
      <c r="L131" s="119"/>
      <c r="M131" s="119"/>
      <c r="N131" s="119"/>
      <c r="O131" s="119"/>
      <c r="P131" s="119"/>
      <c r="Q131" s="39" t="str">
        <f t="shared" si="11"/>
        <v/>
      </c>
    </row>
    <row r="132" spans="3:17" ht="15.75" thickBot="1">
      <c r="C132" s="39" t="str">
        <f t="shared" si="12"/>
        <v/>
      </c>
      <c r="D132" s="55"/>
      <c r="E132" s="55"/>
      <c r="F132" s="55"/>
      <c r="G132" s="55"/>
      <c r="H132" s="55"/>
      <c r="I132" s="55"/>
      <c r="J132" s="55"/>
      <c r="K132" s="55"/>
      <c r="L132" s="55"/>
      <c r="M132" s="55"/>
      <c r="N132" s="55"/>
      <c r="O132" s="55"/>
      <c r="P132" s="55"/>
      <c r="Q132" s="39" t="str">
        <f t="shared" si="11"/>
        <v/>
      </c>
    </row>
    <row r="133" spans="3:17">
      <c r="C133" s="39" t="str">
        <f t="shared" si="12"/>
        <v/>
      </c>
      <c r="D133" s="113" t="s">
        <v>28</v>
      </c>
      <c r="E133" s="114"/>
      <c r="F133" s="114"/>
      <c r="G133" s="114"/>
      <c r="H133" s="114"/>
      <c r="I133" s="114"/>
      <c r="J133" s="114"/>
      <c r="K133" s="114"/>
      <c r="L133" s="114"/>
      <c r="M133" s="114"/>
      <c r="N133" s="114"/>
      <c r="O133" s="114"/>
      <c r="P133" s="115"/>
      <c r="Q133" s="39" t="str">
        <f t="shared" si="11"/>
        <v/>
      </c>
    </row>
    <row r="134" spans="3:17" ht="15.75" thickBot="1">
      <c r="C134" s="39" t="str">
        <f t="shared" si="12"/>
        <v/>
      </c>
      <c r="D134" s="116"/>
      <c r="E134" s="117"/>
      <c r="F134" s="117"/>
      <c r="G134" s="117"/>
      <c r="H134" s="117"/>
      <c r="I134" s="117"/>
      <c r="J134" s="117"/>
      <c r="K134" s="117"/>
      <c r="L134" s="117"/>
      <c r="M134" s="117"/>
      <c r="N134" s="117"/>
      <c r="O134" s="117"/>
      <c r="P134" s="118"/>
      <c r="Q134" s="39" t="str">
        <f t="shared" si="11"/>
        <v/>
      </c>
    </row>
    <row r="135" spans="3:17">
      <c r="C135" s="39" t="str">
        <f t="shared" si="12"/>
        <v/>
      </c>
      <c r="D135" s="55"/>
      <c r="E135" s="55"/>
      <c r="F135" s="55"/>
      <c r="G135" s="55"/>
      <c r="H135" s="55"/>
      <c r="I135" s="55"/>
      <c r="J135" s="55"/>
      <c r="K135" s="55"/>
      <c r="L135" s="55"/>
      <c r="M135" s="55"/>
      <c r="N135" s="55"/>
      <c r="O135" s="55"/>
      <c r="P135" s="55"/>
      <c r="Q135" s="39" t="str">
        <f t="shared" si="11"/>
        <v/>
      </c>
    </row>
    <row r="136" spans="3:17">
      <c r="C136" s="39" t="str">
        <f t="shared" si="12"/>
        <v/>
      </c>
      <c r="D136" s="107" t="str">
        <f>V28</f>
        <v>Time de segunda FC</v>
      </c>
      <c r="E136" s="108"/>
      <c r="F136" s="62"/>
      <c r="G136" s="60" t="s">
        <v>25</v>
      </c>
      <c r="H136" s="62"/>
      <c r="I136" s="107" t="str">
        <f>V26</f>
        <v>Spada C.R.F.C</v>
      </c>
      <c r="J136" s="109"/>
      <c r="K136" s="109"/>
      <c r="L136" s="109"/>
      <c r="M136" s="109"/>
      <c r="N136" s="109"/>
      <c r="O136" s="109"/>
      <c r="P136" s="108"/>
      <c r="Q136" s="39" t="str">
        <f t="shared" si="11"/>
        <v/>
      </c>
    </row>
    <row r="137" spans="3:17">
      <c r="C137" s="39" t="str">
        <f t="shared" si="12"/>
        <v/>
      </c>
      <c r="D137" s="119" t="str">
        <f>V22</f>
        <v>Tribe of Gypsies</v>
      </c>
      <c r="E137" s="119"/>
      <c r="F137" s="62"/>
      <c r="G137" s="60" t="s">
        <v>25</v>
      </c>
      <c r="H137" s="62"/>
      <c r="I137" s="119" t="str">
        <f>V25</f>
        <v>A.A Perdido no Mato</v>
      </c>
      <c r="J137" s="119"/>
      <c r="K137" s="119"/>
      <c r="L137" s="119"/>
      <c r="M137" s="119"/>
      <c r="N137" s="119"/>
      <c r="O137" s="119"/>
      <c r="P137" s="119"/>
      <c r="Q137" s="39" t="str">
        <f t="shared" si="11"/>
        <v/>
      </c>
    </row>
    <row r="138" spans="3:17">
      <c r="C138" s="39" t="str">
        <f t="shared" si="12"/>
        <v/>
      </c>
      <c r="D138" s="107" t="str">
        <f>V31</f>
        <v>Engenheirense</v>
      </c>
      <c r="E138" s="108"/>
      <c r="F138" s="62"/>
      <c r="G138" s="60" t="s">
        <v>25</v>
      </c>
      <c r="H138" s="62"/>
      <c r="I138" s="107" t="str">
        <f>V21</f>
        <v>Vascaero FC</v>
      </c>
      <c r="J138" s="109"/>
      <c r="K138" s="109"/>
      <c r="L138" s="109"/>
      <c r="M138" s="109"/>
      <c r="N138" s="109"/>
      <c r="O138" s="109"/>
      <c r="P138" s="108"/>
      <c r="Q138" s="39" t="str">
        <f t="shared" si="11"/>
        <v/>
      </c>
    </row>
    <row r="139" spans="3:17">
      <c r="C139" s="39" t="str">
        <f t="shared" si="12"/>
        <v/>
      </c>
      <c r="D139" s="119" t="str">
        <f>V27</f>
        <v>SADYMENGO</v>
      </c>
      <c r="E139" s="119"/>
      <c r="F139" s="62"/>
      <c r="G139" s="60" t="s">
        <v>25</v>
      </c>
      <c r="H139" s="62"/>
      <c r="I139" s="119" t="str">
        <f>V23</f>
        <v>Nao intendo futebol</v>
      </c>
      <c r="J139" s="119"/>
      <c r="K139" s="119"/>
      <c r="L139" s="119"/>
      <c r="M139" s="119"/>
      <c r="N139" s="119"/>
      <c r="O139" s="119"/>
      <c r="P139" s="119"/>
      <c r="Q139" s="39" t="str">
        <f t="shared" si="11"/>
        <v/>
      </c>
    </row>
    <row r="140" spans="3:17">
      <c r="C140" s="39" t="str">
        <f t="shared" si="12"/>
        <v/>
      </c>
      <c r="D140" s="119" t="str">
        <f>V20</f>
        <v>secapimenteira</v>
      </c>
      <c r="E140" s="119"/>
      <c r="F140" s="62"/>
      <c r="G140" s="60" t="s">
        <v>25</v>
      </c>
      <c r="H140" s="62"/>
      <c r="I140" s="119" t="str">
        <f>V24</f>
        <v>Strenght a.L</v>
      </c>
      <c r="J140" s="119"/>
      <c r="K140" s="119"/>
      <c r="L140" s="119"/>
      <c r="M140" s="119"/>
      <c r="N140" s="119"/>
      <c r="O140" s="119"/>
      <c r="P140" s="119"/>
      <c r="Q140" s="39" t="str">
        <f t="shared" si="11"/>
        <v/>
      </c>
    </row>
    <row r="141" spans="3:17">
      <c r="C141" s="39" t="str">
        <f t="shared" si="12"/>
        <v/>
      </c>
      <c r="D141" s="119" t="str">
        <f>V30</f>
        <v>Comicu</v>
      </c>
      <c r="E141" s="119"/>
      <c r="F141" s="62"/>
      <c r="G141" s="60" t="s">
        <v>25</v>
      </c>
      <c r="H141" s="62"/>
      <c r="I141" s="119" t="str">
        <f>V29</f>
        <v>GustavoTFP</v>
      </c>
      <c r="J141" s="119"/>
      <c r="K141" s="119"/>
      <c r="L141" s="119"/>
      <c r="M141" s="119"/>
      <c r="N141" s="119"/>
      <c r="O141" s="119"/>
      <c r="P141" s="119"/>
      <c r="Q141" s="39" t="str">
        <f t="shared" si="11"/>
        <v/>
      </c>
    </row>
    <row r="142" spans="3:17">
      <c r="D142" s="55"/>
      <c r="E142" s="55"/>
      <c r="F142" s="55"/>
      <c r="G142" s="55"/>
      <c r="H142" s="55"/>
      <c r="I142" s="55"/>
      <c r="J142" s="55"/>
      <c r="K142" s="55"/>
      <c r="L142" s="55"/>
      <c r="M142" s="55"/>
      <c r="N142" s="55"/>
      <c r="O142" s="55"/>
      <c r="P142" s="55"/>
    </row>
    <row r="143" spans="3:17">
      <c r="D143" s="55"/>
      <c r="E143" s="55"/>
      <c r="F143" s="55"/>
      <c r="G143" s="55"/>
      <c r="H143" s="55"/>
      <c r="I143" s="55"/>
      <c r="J143" s="55"/>
      <c r="K143" s="55"/>
      <c r="L143" s="55"/>
      <c r="M143" s="55"/>
      <c r="N143" s="55"/>
      <c r="O143" s="55"/>
      <c r="P143" s="55"/>
    </row>
    <row r="144" spans="3:17">
      <c r="D144" s="55"/>
      <c r="E144" s="55"/>
      <c r="F144" s="55"/>
      <c r="G144" s="55"/>
      <c r="H144" s="55"/>
      <c r="I144" s="55"/>
      <c r="J144" s="55"/>
      <c r="K144" s="55"/>
      <c r="L144" s="55"/>
      <c r="M144" s="55"/>
      <c r="N144" s="55"/>
      <c r="O144" s="55"/>
      <c r="P144" s="55"/>
    </row>
    <row r="145" spans="4:16">
      <c r="D145" s="55"/>
      <c r="E145" s="55"/>
      <c r="F145" s="55"/>
      <c r="G145" s="55"/>
      <c r="H145" s="55"/>
      <c r="I145" s="55"/>
      <c r="J145" s="55"/>
      <c r="K145" s="55"/>
      <c r="L145" s="55"/>
      <c r="M145" s="55"/>
      <c r="N145" s="55"/>
      <c r="O145" s="55"/>
      <c r="P145" s="55"/>
    </row>
    <row r="146" spans="4:16">
      <c r="D146" s="55"/>
      <c r="E146" s="55"/>
      <c r="F146" s="55"/>
      <c r="G146" s="55"/>
      <c r="H146" s="55"/>
      <c r="I146" s="55"/>
      <c r="J146" s="55"/>
      <c r="K146" s="55"/>
      <c r="L146" s="55"/>
      <c r="M146" s="55"/>
      <c r="N146" s="55"/>
      <c r="O146" s="55"/>
      <c r="P146" s="55"/>
    </row>
    <row r="147" spans="4:16">
      <c r="D147" s="55"/>
      <c r="E147" s="55"/>
      <c r="F147" s="55"/>
      <c r="G147" s="55"/>
      <c r="H147" s="55"/>
      <c r="I147" s="55"/>
      <c r="J147" s="55"/>
      <c r="K147" s="55"/>
      <c r="L147" s="55"/>
      <c r="M147" s="55"/>
      <c r="N147" s="55"/>
      <c r="O147" s="55"/>
      <c r="P147" s="55"/>
    </row>
    <row r="148" spans="4:16">
      <c r="D148" s="55"/>
      <c r="E148" s="55"/>
      <c r="F148" s="55"/>
      <c r="G148" s="55"/>
      <c r="H148" s="55"/>
      <c r="I148" s="55"/>
      <c r="J148" s="55"/>
      <c r="K148" s="55"/>
      <c r="L148" s="55"/>
      <c r="M148" s="55"/>
      <c r="N148" s="55"/>
      <c r="O148" s="55"/>
      <c r="P148" s="55"/>
    </row>
    <row r="149" spans="4:16">
      <c r="D149" s="55"/>
      <c r="E149" s="55"/>
      <c r="F149" s="55"/>
      <c r="G149" s="55"/>
      <c r="H149" s="55"/>
      <c r="I149" s="55"/>
      <c r="J149" s="55"/>
      <c r="K149" s="55"/>
      <c r="L149" s="55"/>
      <c r="M149" s="55"/>
      <c r="N149" s="55"/>
      <c r="O149" s="55"/>
      <c r="P149" s="55"/>
    </row>
    <row r="150" spans="4:16">
      <c r="D150" s="55"/>
      <c r="E150" s="55"/>
      <c r="F150" s="55"/>
      <c r="G150" s="55"/>
      <c r="H150" s="55"/>
      <c r="I150" s="55"/>
      <c r="J150" s="55"/>
      <c r="K150" s="55"/>
      <c r="L150" s="55"/>
      <c r="M150" s="55"/>
      <c r="N150" s="55"/>
      <c r="O150" s="55"/>
      <c r="P150" s="55"/>
    </row>
    <row r="151" spans="4:16">
      <c r="D151" s="55"/>
      <c r="E151" s="55"/>
      <c r="F151" s="55"/>
      <c r="G151" s="55"/>
      <c r="H151" s="55"/>
      <c r="I151" s="55"/>
      <c r="J151" s="55"/>
      <c r="K151" s="55"/>
      <c r="L151" s="55"/>
      <c r="M151" s="55"/>
      <c r="N151" s="55"/>
      <c r="O151" s="55"/>
      <c r="P151" s="55"/>
    </row>
    <row r="152" spans="4:16">
      <c r="D152" s="55"/>
      <c r="E152" s="55"/>
      <c r="F152" s="55"/>
      <c r="G152" s="55"/>
      <c r="H152" s="55"/>
      <c r="I152" s="55"/>
      <c r="J152" s="55"/>
      <c r="K152" s="55"/>
      <c r="L152" s="55"/>
      <c r="M152" s="55"/>
      <c r="N152" s="55"/>
      <c r="O152" s="55"/>
      <c r="P152" s="55"/>
    </row>
  </sheetData>
  <sheetProtection password="D90E" sheet="1" objects="1" scenarios="1"/>
  <mergeCells count="201">
    <mergeCell ref="D37:E37"/>
    <mergeCell ref="I37:P37"/>
    <mergeCell ref="F30:G30"/>
    <mergeCell ref="H30:I30"/>
    <mergeCell ref="J30:K30"/>
    <mergeCell ref="L30:M30"/>
    <mergeCell ref="F31:G31"/>
    <mergeCell ref="H31:I31"/>
    <mergeCell ref="J31:K31"/>
    <mergeCell ref="L31:M31"/>
    <mergeCell ref="I138:P138"/>
    <mergeCell ref="D139:E139"/>
    <mergeCell ref="I139:P139"/>
    <mergeCell ref="D121:E121"/>
    <mergeCell ref="I121:P121"/>
    <mergeCell ref="D131:E131"/>
    <mergeCell ref="I131:P131"/>
    <mergeCell ref="D141:E141"/>
    <mergeCell ref="I141:P141"/>
    <mergeCell ref="I129:P129"/>
    <mergeCell ref="D130:E130"/>
    <mergeCell ref="I130:P130"/>
    <mergeCell ref="D133:P134"/>
    <mergeCell ref="D136:E136"/>
    <mergeCell ref="I136:P136"/>
    <mergeCell ref="D140:E140"/>
    <mergeCell ref="I140:P140"/>
    <mergeCell ref="D137:E137"/>
    <mergeCell ref="I137:P137"/>
    <mergeCell ref="D138:E138"/>
    <mergeCell ref="D128:E128"/>
    <mergeCell ref="I128:P128"/>
    <mergeCell ref="D129:E129"/>
    <mergeCell ref="D127:E127"/>
    <mergeCell ref="I127:P127"/>
    <mergeCell ref="I110:P110"/>
    <mergeCell ref="D113:P114"/>
    <mergeCell ref="D116:E116"/>
    <mergeCell ref="I116:P116"/>
    <mergeCell ref="D117:E117"/>
    <mergeCell ref="I118:P118"/>
    <mergeCell ref="D119:E119"/>
    <mergeCell ref="I119:P119"/>
    <mergeCell ref="D120:E120"/>
    <mergeCell ref="I120:P120"/>
    <mergeCell ref="I117:P117"/>
    <mergeCell ref="D111:E111"/>
    <mergeCell ref="I111:P111"/>
    <mergeCell ref="D118:E118"/>
    <mergeCell ref="D123:P124"/>
    <mergeCell ref="D126:E126"/>
    <mergeCell ref="I126:P126"/>
    <mergeCell ref="D93:P94"/>
    <mergeCell ref="D91:E91"/>
    <mergeCell ref="I91:P91"/>
    <mergeCell ref="D80:E80"/>
    <mergeCell ref="I80:P80"/>
    <mergeCell ref="D86:E86"/>
    <mergeCell ref="I86:P86"/>
    <mergeCell ref="D87:E87"/>
    <mergeCell ref="I87:P87"/>
    <mergeCell ref="D88:E88"/>
    <mergeCell ref="D83:P84"/>
    <mergeCell ref="D81:E81"/>
    <mergeCell ref="I81:P81"/>
    <mergeCell ref="I88:P88"/>
    <mergeCell ref="D78:E78"/>
    <mergeCell ref="I78:P78"/>
    <mergeCell ref="D79:E79"/>
    <mergeCell ref="I79:P79"/>
    <mergeCell ref="D89:E89"/>
    <mergeCell ref="I89:P89"/>
    <mergeCell ref="D90:E90"/>
    <mergeCell ref="I90:P90"/>
    <mergeCell ref="D77:E77"/>
    <mergeCell ref="I77:P77"/>
    <mergeCell ref="I71:P71"/>
    <mergeCell ref="I59:P59"/>
    <mergeCell ref="D60:E60"/>
    <mergeCell ref="I60:P60"/>
    <mergeCell ref="D63:P64"/>
    <mergeCell ref="D66:E66"/>
    <mergeCell ref="I66:P66"/>
    <mergeCell ref="D70:E70"/>
    <mergeCell ref="I70:P70"/>
    <mergeCell ref="D67:E67"/>
    <mergeCell ref="I67:P67"/>
    <mergeCell ref="D68:E68"/>
    <mergeCell ref="I39:P39"/>
    <mergeCell ref="D40:E40"/>
    <mergeCell ref="I40:P40"/>
    <mergeCell ref="D41:E41"/>
    <mergeCell ref="I41:P41"/>
    <mergeCell ref="I68:P68"/>
    <mergeCell ref="D73:P74"/>
    <mergeCell ref="D76:E76"/>
    <mergeCell ref="I76:P76"/>
    <mergeCell ref="D61:E61"/>
    <mergeCell ref="I61:P61"/>
    <mergeCell ref="D69:E69"/>
    <mergeCell ref="I69:P69"/>
    <mergeCell ref="D59:E59"/>
    <mergeCell ref="D49:E49"/>
    <mergeCell ref="I49:P49"/>
    <mergeCell ref="D50:E50"/>
    <mergeCell ref="I50:P50"/>
    <mergeCell ref="D53:P54"/>
    <mergeCell ref="D51:E51"/>
    <mergeCell ref="I51:P51"/>
    <mergeCell ref="D56:E56"/>
    <mergeCell ref="I56:P56"/>
    <mergeCell ref="D71:E71"/>
    <mergeCell ref="D96:E96"/>
    <mergeCell ref="I96:P96"/>
    <mergeCell ref="D97:E97"/>
    <mergeCell ref="I97:P97"/>
    <mergeCell ref="D100:E100"/>
    <mergeCell ref="I100:P100"/>
    <mergeCell ref="D108:E108"/>
    <mergeCell ref="I108:P108"/>
    <mergeCell ref="D101:E101"/>
    <mergeCell ref="I101:P101"/>
    <mergeCell ref="D106:E106"/>
    <mergeCell ref="I106:P106"/>
    <mergeCell ref="D109:E109"/>
    <mergeCell ref="I109:P109"/>
    <mergeCell ref="D110:E110"/>
    <mergeCell ref="D98:E98"/>
    <mergeCell ref="I98:P98"/>
    <mergeCell ref="D99:E99"/>
    <mergeCell ref="I99:P99"/>
    <mergeCell ref="D103:P104"/>
    <mergeCell ref="D107:E107"/>
    <mergeCell ref="I107:P107"/>
    <mergeCell ref="J25:K25"/>
    <mergeCell ref="L25:M25"/>
    <mergeCell ref="F26:G26"/>
    <mergeCell ref="H26:I26"/>
    <mergeCell ref="D57:E57"/>
    <mergeCell ref="I57:P57"/>
    <mergeCell ref="D58:E58"/>
    <mergeCell ref="I58:P58"/>
    <mergeCell ref="L27:M27"/>
    <mergeCell ref="F28:G28"/>
    <mergeCell ref="H28:I28"/>
    <mergeCell ref="J28:K28"/>
    <mergeCell ref="L28:M28"/>
    <mergeCell ref="F29:G29"/>
    <mergeCell ref="D43:P44"/>
    <mergeCell ref="D46:E46"/>
    <mergeCell ref="I46:P46"/>
    <mergeCell ref="D47:E47"/>
    <mergeCell ref="I47:P47"/>
    <mergeCell ref="D48:E48"/>
    <mergeCell ref="I48:P48"/>
    <mergeCell ref="D38:E38"/>
    <mergeCell ref="I38:P38"/>
    <mergeCell ref="D39:E39"/>
    <mergeCell ref="B2:Q4"/>
    <mergeCell ref="B6:Q8"/>
    <mergeCell ref="D10:P13"/>
    <mergeCell ref="D17:M18"/>
    <mergeCell ref="F19:G19"/>
    <mergeCell ref="D36:E36"/>
    <mergeCell ref="I36:P36"/>
    <mergeCell ref="F27:G27"/>
    <mergeCell ref="H27:I27"/>
    <mergeCell ref="J27:K27"/>
    <mergeCell ref="J21:K21"/>
    <mergeCell ref="L26:M26"/>
    <mergeCell ref="F24:G24"/>
    <mergeCell ref="H24:I24"/>
    <mergeCell ref="J24:K24"/>
    <mergeCell ref="L24:M24"/>
    <mergeCell ref="J26:K26"/>
    <mergeCell ref="F22:G22"/>
    <mergeCell ref="D33:P34"/>
    <mergeCell ref="H29:I29"/>
    <mergeCell ref="J29:K29"/>
    <mergeCell ref="L29:M29"/>
    <mergeCell ref="F25:G25"/>
    <mergeCell ref="H25:I25"/>
    <mergeCell ref="F23:G23"/>
    <mergeCell ref="H23:I23"/>
    <mergeCell ref="J23:K23"/>
    <mergeCell ref="L23:M23"/>
    <mergeCell ref="H22:I22"/>
    <mergeCell ref="J22:K22"/>
    <mergeCell ref="L22:M22"/>
    <mergeCell ref="H21:I21"/>
    <mergeCell ref="AF19:AG19"/>
    <mergeCell ref="F20:G20"/>
    <mergeCell ref="H20:I20"/>
    <mergeCell ref="J20:K20"/>
    <mergeCell ref="L20:M20"/>
    <mergeCell ref="L21:M21"/>
    <mergeCell ref="AD19:AE19"/>
    <mergeCell ref="J19:K19"/>
    <mergeCell ref="L19:M19"/>
    <mergeCell ref="F21:G21"/>
    <mergeCell ref="H19:I19"/>
  </mergeCells>
  <pageMargins left="0.511811024" right="0.511811024" top="0.78740157499999996" bottom="0.78740157499999996" header="0.31496062000000002" footer="0.31496062000000002"/>
  <pageSetup orientation="portrait" r:id="rId1"/>
  <ignoredErrors>
    <ignoredError sqref="I50 D57 I60 I80 I78 D118 D128 I129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B1:AH141"/>
  <sheetViews>
    <sheetView showGridLines="0" showRowColHeaders="0" topLeftCell="A7" zoomScale="70" zoomScaleNormal="70" workbookViewId="0">
      <selection activeCell="Z33" sqref="Z33"/>
    </sheetView>
  </sheetViews>
  <sheetFormatPr defaultRowHeight="15"/>
  <cols>
    <col min="1" max="3" width="4" style="38" customWidth="1"/>
    <col min="4" max="4" width="4.5703125" style="38" customWidth="1"/>
    <col min="5" max="5" width="27.28515625" style="38" customWidth="1"/>
    <col min="6" max="6" width="9.7109375" style="38" bestFit="1" customWidth="1"/>
    <col min="7" max="7" width="3.42578125" style="38" customWidth="1"/>
    <col min="8" max="8" width="9.85546875" style="38" bestFit="1" customWidth="1"/>
    <col min="9" max="9" width="5.140625" style="38" customWidth="1"/>
    <col min="10" max="10" width="3.5703125" style="38" customWidth="1"/>
    <col min="11" max="11" width="5.85546875" style="38" customWidth="1"/>
    <col min="12" max="12" width="3.28515625" style="38" customWidth="1"/>
    <col min="13" max="13" width="6.140625" style="38" customWidth="1"/>
    <col min="14" max="14" width="4.42578125" style="38" customWidth="1"/>
    <col min="15" max="15" width="5" style="38" customWidth="1"/>
    <col min="16" max="16" width="4.5703125" style="38" customWidth="1"/>
    <col min="17" max="17" width="4.42578125" style="38" customWidth="1"/>
    <col min="18" max="18" width="4.140625" style="38" customWidth="1"/>
    <col min="19" max="19" width="5" style="38" customWidth="1"/>
    <col min="20" max="20" width="4.7109375" style="38" customWidth="1"/>
    <col min="21" max="21" width="4.5703125" style="38" customWidth="1"/>
    <col min="22" max="22" width="18" style="38" bestFit="1" customWidth="1"/>
    <col min="23" max="24" width="4.42578125" style="38" customWidth="1"/>
    <col min="25" max="25" width="4.140625" style="38" bestFit="1" customWidth="1"/>
    <col min="26" max="26" width="4.85546875" style="38" bestFit="1" customWidth="1"/>
    <col min="27" max="27" width="13.140625" style="38" customWidth="1"/>
    <col min="28" max="28" width="12.140625" style="38" bestFit="1" customWidth="1"/>
    <col min="29" max="29" width="7.7109375" style="38" bestFit="1" customWidth="1"/>
    <col min="30" max="30" width="3.7109375" style="38" customWidth="1"/>
    <col min="31" max="31" width="4" style="38" customWidth="1"/>
    <col min="32" max="32" width="2.85546875" style="38" customWidth="1"/>
    <col min="33" max="33" width="3.42578125" style="38" customWidth="1"/>
    <col min="34" max="16384" width="9.140625" style="38"/>
  </cols>
  <sheetData>
    <row r="1" spans="2:34" ht="15.75" thickBot="1"/>
    <row r="2" spans="2:34" ht="15" customHeight="1">
      <c r="B2" s="83" t="s">
        <v>46</v>
      </c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5"/>
    </row>
    <row r="3" spans="2:34" ht="15" customHeight="1">
      <c r="B3" s="86"/>
      <c r="C3" s="87"/>
      <c r="D3" s="87"/>
      <c r="E3" s="87"/>
      <c r="F3" s="87"/>
      <c r="G3" s="87"/>
      <c r="H3" s="87"/>
      <c r="I3" s="87"/>
      <c r="J3" s="87"/>
      <c r="K3" s="87"/>
      <c r="L3" s="87"/>
      <c r="M3" s="87"/>
      <c r="N3" s="87"/>
      <c r="O3" s="87"/>
      <c r="P3" s="87"/>
      <c r="Q3" s="88"/>
    </row>
    <row r="4" spans="2:34" ht="15" customHeight="1" thickBot="1">
      <c r="B4" s="89"/>
      <c r="C4" s="90"/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  <c r="O4" s="90"/>
      <c r="P4" s="90"/>
      <c r="Q4" s="91"/>
    </row>
    <row r="5" spans="2:34" ht="15.75" thickBot="1"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</row>
    <row r="6" spans="2:34" ht="15" customHeight="1">
      <c r="B6" s="83" t="s">
        <v>26</v>
      </c>
      <c r="C6" s="84"/>
      <c r="D6" s="84"/>
      <c r="E6" s="84"/>
      <c r="F6" s="84"/>
      <c r="G6" s="84"/>
      <c r="H6" s="84"/>
      <c r="I6" s="84"/>
      <c r="J6" s="84"/>
      <c r="K6" s="84"/>
      <c r="L6" s="84"/>
      <c r="M6" s="84"/>
      <c r="N6" s="84"/>
      <c r="O6" s="84"/>
      <c r="P6" s="84"/>
      <c r="Q6" s="85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</row>
    <row r="7" spans="2:34" ht="15" customHeight="1">
      <c r="B7" s="86"/>
      <c r="C7" s="87"/>
      <c r="D7" s="87"/>
      <c r="E7" s="87"/>
      <c r="F7" s="87"/>
      <c r="G7" s="87"/>
      <c r="H7" s="87"/>
      <c r="I7" s="87"/>
      <c r="J7" s="87"/>
      <c r="K7" s="87"/>
      <c r="L7" s="87"/>
      <c r="M7" s="87"/>
      <c r="N7" s="87"/>
      <c r="O7" s="87"/>
      <c r="P7" s="87"/>
      <c r="Q7" s="88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</row>
    <row r="8" spans="2:34" ht="15" customHeight="1" thickBot="1">
      <c r="B8" s="89"/>
      <c r="C8" s="90"/>
      <c r="D8" s="90"/>
      <c r="E8" s="90"/>
      <c r="F8" s="90"/>
      <c r="G8" s="90"/>
      <c r="H8" s="90"/>
      <c r="I8" s="90"/>
      <c r="J8" s="90"/>
      <c r="K8" s="90"/>
      <c r="L8" s="90"/>
      <c r="M8" s="90"/>
      <c r="N8" s="90"/>
      <c r="O8" s="90"/>
      <c r="P8" s="90"/>
      <c r="Q8" s="91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</row>
    <row r="9" spans="2:34" ht="15.75" thickBot="1"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</row>
    <row r="10" spans="2:34" ht="15" customHeight="1">
      <c r="D10" s="92" t="s">
        <v>1</v>
      </c>
      <c r="E10" s="93"/>
      <c r="F10" s="93"/>
      <c r="G10" s="93"/>
      <c r="H10" s="93"/>
      <c r="I10" s="93"/>
      <c r="J10" s="93"/>
      <c r="K10" s="93"/>
      <c r="L10" s="93"/>
      <c r="M10" s="93"/>
      <c r="N10" s="93"/>
      <c r="O10" s="93"/>
      <c r="P10" s="94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</row>
    <row r="11" spans="2:34" ht="15" customHeight="1">
      <c r="D11" s="95"/>
      <c r="E11" s="96"/>
      <c r="F11" s="96"/>
      <c r="G11" s="96"/>
      <c r="H11" s="96"/>
      <c r="I11" s="96"/>
      <c r="J11" s="96"/>
      <c r="K11" s="96"/>
      <c r="L11" s="96"/>
      <c r="M11" s="96"/>
      <c r="N11" s="96"/>
      <c r="O11" s="96"/>
      <c r="P11" s="97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</row>
    <row r="12" spans="2:34" ht="15" customHeight="1">
      <c r="D12" s="95"/>
      <c r="E12" s="96"/>
      <c r="F12" s="96"/>
      <c r="G12" s="96"/>
      <c r="H12" s="96"/>
      <c r="I12" s="96"/>
      <c r="J12" s="96"/>
      <c r="K12" s="96"/>
      <c r="L12" s="96"/>
      <c r="M12" s="96"/>
      <c r="N12" s="96"/>
      <c r="O12" s="96"/>
      <c r="P12" s="97"/>
      <c r="S12" s="39"/>
      <c r="T12" s="39"/>
      <c r="U12" s="39"/>
      <c r="V12" s="40"/>
      <c r="W12" s="39"/>
      <c r="X12" s="39"/>
      <c r="Y12" s="39"/>
      <c r="Z12" s="39"/>
      <c r="AA12" s="39"/>
      <c r="AB12" s="39"/>
      <c r="AC12" s="39"/>
      <c r="AD12" s="39"/>
      <c r="AE12" s="39"/>
    </row>
    <row r="13" spans="2:34" ht="15.75" customHeight="1" thickBot="1">
      <c r="D13" s="98"/>
      <c r="E13" s="99"/>
      <c r="F13" s="99"/>
      <c r="G13" s="99"/>
      <c r="H13" s="99"/>
      <c r="I13" s="99"/>
      <c r="J13" s="99"/>
      <c r="K13" s="99"/>
      <c r="L13" s="99"/>
      <c r="M13" s="99"/>
      <c r="N13" s="99"/>
      <c r="O13" s="99"/>
      <c r="P13" s="100"/>
      <c r="S13" s="39"/>
      <c r="T13" s="40"/>
      <c r="U13" s="39"/>
      <c r="V13" s="40"/>
      <c r="W13" s="39"/>
      <c r="X13" s="39"/>
      <c r="Y13" s="39"/>
      <c r="Z13" s="39"/>
      <c r="AA13" s="39"/>
      <c r="AB13" s="39"/>
      <c r="AC13" s="39"/>
      <c r="AD13" s="39"/>
      <c r="AE13" s="39"/>
    </row>
    <row r="14" spans="2:34" ht="15.75" customHeight="1"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1"/>
      <c r="O14" s="41"/>
      <c r="P14" s="41"/>
      <c r="S14" s="39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</row>
    <row r="15" spans="2:34" ht="15.75" customHeight="1">
      <c r="D15" s="42" t="s">
        <v>93</v>
      </c>
      <c r="E15" s="41"/>
      <c r="F15" s="41"/>
      <c r="G15" s="41"/>
      <c r="H15" s="41"/>
      <c r="I15" s="41"/>
      <c r="J15" s="41"/>
      <c r="K15" s="41"/>
      <c r="L15" s="41"/>
      <c r="M15" s="41"/>
      <c r="N15" s="41"/>
      <c r="O15" s="41"/>
      <c r="P15" s="41"/>
      <c r="S15" s="39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</row>
    <row r="16" spans="2:34" ht="21.75" customHeight="1" thickBot="1">
      <c r="D16" s="41"/>
      <c r="E16" s="41"/>
      <c r="F16" s="41"/>
      <c r="G16" s="41"/>
      <c r="H16" s="41"/>
      <c r="I16" s="41"/>
      <c r="J16" s="41"/>
      <c r="K16" s="41"/>
      <c r="L16" s="41"/>
      <c r="M16" s="41"/>
      <c r="S16" s="39"/>
      <c r="T16" s="40"/>
      <c r="U16" s="39"/>
      <c r="V16" s="154"/>
      <c r="W16" s="39"/>
      <c r="X16" s="39"/>
      <c r="Y16" s="40"/>
      <c r="Z16" s="40"/>
      <c r="AA16" s="40"/>
      <c r="AB16" s="40"/>
      <c r="AC16" s="40"/>
      <c r="AD16" s="40"/>
      <c r="AE16" s="40"/>
      <c r="AF16" s="40"/>
      <c r="AG16" s="40"/>
      <c r="AH16" s="40"/>
    </row>
    <row r="17" spans="4:34">
      <c r="D17" s="101" t="s">
        <v>47</v>
      </c>
      <c r="E17" s="102"/>
      <c r="F17" s="102"/>
      <c r="G17" s="102"/>
      <c r="H17" s="102"/>
      <c r="I17" s="102"/>
      <c r="J17" s="102"/>
      <c r="K17" s="102"/>
      <c r="L17" s="102"/>
      <c r="M17" s="103"/>
      <c r="S17" s="39"/>
      <c r="T17" s="40"/>
      <c r="U17" s="39"/>
      <c r="V17" s="154"/>
      <c r="W17" s="39"/>
      <c r="X17" s="39"/>
      <c r="Y17" s="39"/>
      <c r="Z17" s="39"/>
      <c r="AA17" s="39"/>
      <c r="AB17" s="39"/>
      <c r="AC17" s="39"/>
      <c r="AD17" s="39"/>
      <c r="AE17" s="39"/>
      <c r="AF17" s="63"/>
      <c r="AG17" s="63"/>
      <c r="AH17" s="40"/>
    </row>
    <row r="18" spans="4:34" ht="15.75" thickBot="1">
      <c r="D18" s="104"/>
      <c r="E18" s="105"/>
      <c r="F18" s="105"/>
      <c r="G18" s="105"/>
      <c r="H18" s="105"/>
      <c r="I18" s="105"/>
      <c r="J18" s="105"/>
      <c r="K18" s="105"/>
      <c r="L18" s="105"/>
      <c r="M18" s="106"/>
      <c r="S18" s="39"/>
      <c r="T18" s="40"/>
      <c r="U18" s="39"/>
      <c r="V18" s="64"/>
      <c r="W18" s="39"/>
      <c r="X18" s="39"/>
      <c r="Y18" s="39"/>
      <c r="Z18" s="39"/>
      <c r="AA18" s="39"/>
      <c r="AB18" s="39"/>
      <c r="AC18" s="39"/>
      <c r="AD18" s="39"/>
      <c r="AE18" s="39"/>
      <c r="AF18" s="63"/>
      <c r="AG18" s="63"/>
      <c r="AH18" s="40"/>
    </row>
    <row r="19" spans="4:34" ht="15.75" thickBot="1">
      <c r="D19" s="43" t="s">
        <v>3</v>
      </c>
      <c r="E19" s="44" t="s">
        <v>4</v>
      </c>
      <c r="F19" s="80" t="s">
        <v>5</v>
      </c>
      <c r="G19" s="81"/>
      <c r="H19" s="80" t="s">
        <v>6</v>
      </c>
      <c r="I19" s="81"/>
      <c r="J19" s="80" t="s">
        <v>7</v>
      </c>
      <c r="K19" s="81"/>
      <c r="L19" s="80" t="s">
        <v>8</v>
      </c>
      <c r="M19" s="82"/>
      <c r="O19" s="38" t="s">
        <v>9</v>
      </c>
      <c r="S19" s="39"/>
      <c r="T19" s="40"/>
      <c r="U19" s="45" t="s">
        <v>3</v>
      </c>
      <c r="V19" s="65" t="s">
        <v>10</v>
      </c>
      <c r="W19" s="45" t="s">
        <v>5</v>
      </c>
      <c r="X19" s="45" t="s">
        <v>11</v>
      </c>
      <c r="Y19" s="45" t="s">
        <v>12</v>
      </c>
      <c r="Z19" s="45" t="s">
        <v>13</v>
      </c>
      <c r="AA19" s="45" t="s">
        <v>14</v>
      </c>
      <c r="AB19" s="45" t="s">
        <v>15</v>
      </c>
      <c r="AC19" s="45" t="s">
        <v>16</v>
      </c>
      <c r="AD19" s="79"/>
      <c r="AE19" s="79"/>
      <c r="AF19" s="123"/>
      <c r="AG19" s="123"/>
      <c r="AH19" s="40"/>
    </row>
    <row r="20" spans="4:34">
      <c r="D20" s="46" t="s">
        <v>17</v>
      </c>
      <c r="E20" s="47" t="str">
        <f>VLOOKUP(AC20,$U$20:$AB$31,2)</f>
        <v>FC Ladeira !!!</v>
      </c>
      <c r="F20" s="76">
        <f>VLOOKUP(AC20,$U$20:$AB$31,3)</f>
        <v>18</v>
      </c>
      <c r="G20" s="76"/>
      <c r="H20" s="77">
        <f>VLOOKUP(AC20,$U$20:$AB$31,4)</f>
        <v>421.58000000000004</v>
      </c>
      <c r="I20" s="77"/>
      <c r="J20" s="77">
        <f>VLOOKUP(AC20,$U$20:$AB$31,5)</f>
        <v>418.04999999999995</v>
      </c>
      <c r="K20" s="77"/>
      <c r="L20" s="77">
        <f>VLOOKUP(AC20,$U$20:$AB$31,6)</f>
        <v>3.5300000000000864</v>
      </c>
      <c r="M20" s="78"/>
      <c r="O20" s="38" t="s">
        <v>18</v>
      </c>
      <c r="S20" s="39"/>
      <c r="T20" s="40"/>
      <c r="U20" s="45">
        <v>1</v>
      </c>
      <c r="V20" s="64" t="s">
        <v>130</v>
      </c>
      <c r="W20" s="39">
        <f>SUM(C38,Q46,Q60,C71,Q78,C91,Q98,C108,C128,C140)</f>
        <v>18</v>
      </c>
      <c r="X20" s="39">
        <f>SUM(F38,H46,H60,F71,H78,F91,H98,H120,F108,F128,F140)</f>
        <v>421.58000000000004</v>
      </c>
      <c r="Y20" s="39">
        <f>SUM(H38,F46,F60,H71,F78,H91,F98,H108,F120,H128,H140)</f>
        <v>418.04999999999995</v>
      </c>
      <c r="Z20" s="39">
        <f>X20-Y20</f>
        <v>3.5300000000000864</v>
      </c>
      <c r="AA20" s="39">
        <f>(W20*10^10)+((Z20+5000)*10^6)+(X20*10)+U20</f>
        <v>185003534216.79999</v>
      </c>
      <c r="AB20" s="39">
        <f>LARGE($AA$20:$AA$31,U20)</f>
        <v>185003534216.79999</v>
      </c>
      <c r="AC20" s="48">
        <f>MATCH(AB20,$AA$20:$AA$31,0)</f>
        <v>1</v>
      </c>
      <c r="AD20" s="39"/>
      <c r="AE20" s="39"/>
      <c r="AF20" s="63"/>
      <c r="AG20" s="63"/>
      <c r="AH20" s="40"/>
    </row>
    <row r="21" spans="4:34">
      <c r="D21" s="49" t="s">
        <v>19</v>
      </c>
      <c r="E21" s="50" t="str">
        <f t="shared" ref="E21:E31" si="0">VLOOKUP(AC21,$U$20:$AB$31,2)</f>
        <v>hugofluzao</v>
      </c>
      <c r="F21" s="72">
        <f t="shared" ref="F21:F31" si="1">VLOOKUP(AC21,$U$20:$AB$31,3)</f>
        <v>15</v>
      </c>
      <c r="G21" s="72"/>
      <c r="H21" s="73">
        <f t="shared" ref="H21:H31" si="2">VLOOKUP(AC21,$U$20:$AB$31,4)</f>
        <v>419.5</v>
      </c>
      <c r="I21" s="73"/>
      <c r="J21" s="73">
        <f t="shared" ref="J21:J31" si="3">VLOOKUP(AC21,$U$20:$AB$31,5)</f>
        <v>290.48</v>
      </c>
      <c r="K21" s="73"/>
      <c r="L21" s="73">
        <f t="shared" ref="L21:L31" si="4">VLOOKUP(AC21,$U$20:$AB$31,6)</f>
        <v>129.01999999999998</v>
      </c>
      <c r="M21" s="74"/>
      <c r="O21" s="38" t="s">
        <v>20</v>
      </c>
      <c r="S21" s="39"/>
      <c r="T21" s="40"/>
      <c r="U21" s="45">
        <v>2</v>
      </c>
      <c r="V21" s="64" t="s">
        <v>125</v>
      </c>
      <c r="W21" s="39">
        <f>SUM(Q41,Q57,C69,C81,Q91,C50,C96,Q110,C118,C130,Q138)</f>
        <v>12</v>
      </c>
      <c r="X21" s="39">
        <f>SUM(H41,F50,H57,F69,F81,H91,F96,H110,F118,F130,H138)</f>
        <v>439.71</v>
      </c>
      <c r="Y21" s="39">
        <f>SUM(F41,H50,F57,H69,H81,F91,H96,F110,H118,H130,F138)</f>
        <v>371.38</v>
      </c>
      <c r="Z21" s="39">
        <f>X21-Y21</f>
        <v>68.329999999999984</v>
      </c>
      <c r="AA21" s="39">
        <f>(W21*10^10)+((Z21+5000)*10^6)+(X21*10)+U21</f>
        <v>125068334399.10001</v>
      </c>
      <c r="AB21" s="39">
        <f>LARGE($AA$20:$AA$31,U21)</f>
        <v>155129024202</v>
      </c>
      <c r="AC21" s="48">
        <f t="shared" ref="AC21:AC31" si="5">MATCH(AB21,$AA$20:$AA$31,0)</f>
        <v>7</v>
      </c>
      <c r="AD21" s="39"/>
      <c r="AE21" s="39"/>
      <c r="AF21" s="63"/>
      <c r="AG21" s="63"/>
      <c r="AH21" s="40"/>
    </row>
    <row r="22" spans="4:34">
      <c r="D22" s="49" t="s">
        <v>21</v>
      </c>
      <c r="E22" s="50" t="str">
        <f t="shared" si="0"/>
        <v>Us Karas</v>
      </c>
      <c r="F22" s="72">
        <f t="shared" si="1"/>
        <v>15</v>
      </c>
      <c r="G22" s="72"/>
      <c r="H22" s="73">
        <f t="shared" si="2"/>
        <v>434.33</v>
      </c>
      <c r="I22" s="73"/>
      <c r="J22" s="73">
        <f t="shared" si="3"/>
        <v>426.07</v>
      </c>
      <c r="K22" s="73"/>
      <c r="L22" s="73">
        <f t="shared" si="4"/>
        <v>8.2599999999999909</v>
      </c>
      <c r="M22" s="74"/>
      <c r="O22" s="38" t="s">
        <v>22</v>
      </c>
      <c r="S22" s="39"/>
      <c r="T22" s="40"/>
      <c r="U22" s="45">
        <v>3</v>
      </c>
      <c r="V22" s="64" t="s">
        <v>124</v>
      </c>
      <c r="W22" s="39">
        <f>SUM(C39,Q50,C60,C67,C99,Q77,Q86,Q107,C121,Q129,C137)</f>
        <v>12</v>
      </c>
      <c r="X22" s="39">
        <f>SUM(F39,H50,F60,F67,H77,H86,F99,H107,F121,H129,F137)</f>
        <v>300.16000000000003</v>
      </c>
      <c r="Y22" s="39">
        <f>SUM(H39,F50,H60,H67,F77,F86,H99,F107,H121,F129,H137)</f>
        <v>365.1</v>
      </c>
      <c r="Z22" s="39">
        <f>X22-Y22</f>
        <v>-64.94</v>
      </c>
      <c r="AA22" s="39">
        <f t="shared" ref="AA22:AA31" si="6">(W22*10^10)+((Z22+5000)*10^6)+(X22*10)+U22</f>
        <v>124935063004.60001</v>
      </c>
      <c r="AB22" s="39">
        <f t="shared" ref="AB22:AB31" si="7">LARGE($AA$20:$AA$31,U22)</f>
        <v>155008264351.29999</v>
      </c>
      <c r="AC22" s="48">
        <f t="shared" si="5"/>
        <v>8</v>
      </c>
      <c r="AD22" s="39"/>
      <c r="AE22" s="39"/>
      <c r="AF22" s="63"/>
      <c r="AG22" s="63"/>
      <c r="AH22" s="40"/>
    </row>
    <row r="23" spans="4:34">
      <c r="D23" s="49" t="s">
        <v>23</v>
      </c>
      <c r="E23" s="50" t="str">
        <f t="shared" si="0"/>
        <v>Família Timóteo FC</v>
      </c>
      <c r="F23" s="72">
        <f t="shared" si="1"/>
        <v>15</v>
      </c>
      <c r="G23" s="72"/>
      <c r="H23" s="73">
        <f t="shared" si="2"/>
        <v>409.29</v>
      </c>
      <c r="I23" s="73"/>
      <c r="J23" s="73">
        <f t="shared" si="3"/>
        <v>436.34999999999997</v>
      </c>
      <c r="K23" s="73"/>
      <c r="L23" s="73">
        <f t="shared" si="4"/>
        <v>-27.059999999999945</v>
      </c>
      <c r="M23" s="74"/>
      <c r="S23" s="39"/>
      <c r="T23" s="40"/>
      <c r="U23" s="45">
        <v>4</v>
      </c>
      <c r="V23" s="64" t="s">
        <v>137</v>
      </c>
      <c r="W23" s="39">
        <f>SUM(C41,C46,C68,Q76,Q58,Q109,Q87,C101,Q121,C126,Q139)</f>
        <v>3</v>
      </c>
      <c r="X23" s="39">
        <f>SUM(F41,F46,H58,F68,H87,H109,H76,F101,H121,F126,H139)</f>
        <v>306.29000000000002</v>
      </c>
      <c r="Y23" s="39">
        <f>SUM(H41,H46,H68,F58,F76,F87,H101,F109,F121,H126,F139)</f>
        <v>383.11</v>
      </c>
      <c r="Z23" s="39">
        <f>X23-Y23</f>
        <v>-76.819999999999993</v>
      </c>
      <c r="AA23" s="39">
        <f t="shared" si="6"/>
        <v>34923183066.900002</v>
      </c>
      <c r="AB23" s="39">
        <f t="shared" si="7"/>
        <v>154972944098.89999</v>
      </c>
      <c r="AC23" s="48">
        <f t="shared" si="5"/>
        <v>6</v>
      </c>
      <c r="AD23" s="39"/>
      <c r="AE23" s="39"/>
      <c r="AF23" s="63"/>
      <c r="AG23" s="63"/>
      <c r="AH23" s="40"/>
    </row>
    <row r="24" spans="4:34">
      <c r="D24" s="51" t="s">
        <v>38</v>
      </c>
      <c r="E24" s="52" t="str">
        <f t="shared" si="0"/>
        <v>Bruno Duim FC</v>
      </c>
      <c r="F24" s="110">
        <f t="shared" si="1"/>
        <v>12</v>
      </c>
      <c r="G24" s="110"/>
      <c r="H24" s="111">
        <f t="shared" si="2"/>
        <v>439.71</v>
      </c>
      <c r="I24" s="111"/>
      <c r="J24" s="111">
        <f t="shared" si="3"/>
        <v>371.38</v>
      </c>
      <c r="K24" s="111"/>
      <c r="L24" s="111">
        <f t="shared" si="4"/>
        <v>68.329999999999984</v>
      </c>
      <c r="M24" s="112"/>
      <c r="O24" s="38" t="s">
        <v>24</v>
      </c>
      <c r="S24" s="39"/>
      <c r="T24" s="40"/>
      <c r="U24" s="45">
        <v>5</v>
      </c>
      <c r="V24" s="64" t="s">
        <v>141</v>
      </c>
      <c r="W24" s="39">
        <f>SUM(Q36,C47,Q56,C70,Q79,C89,Q101,C107,Q118,C127,Q140)</f>
        <v>9</v>
      </c>
      <c r="X24" s="39">
        <f>SUM(H36,F47,H56,F70,H79,F89,H101,F107,H118,F127,H140)</f>
        <v>345.99</v>
      </c>
      <c r="Y24" s="39">
        <f>SUM(F36,H47,F56,H70,F79,H89,F101,H107,F118,H127,F140)</f>
        <v>395.46999999999997</v>
      </c>
      <c r="Z24" s="39">
        <f t="shared" ref="Z24:Z31" si="8">X24-Y24</f>
        <v>-49.479999999999961</v>
      </c>
      <c r="AA24" s="39">
        <f t="shared" si="6"/>
        <v>94950523464.899994</v>
      </c>
      <c r="AB24" s="39">
        <f t="shared" si="7"/>
        <v>125068334399.10001</v>
      </c>
      <c r="AC24" s="48">
        <f t="shared" si="5"/>
        <v>2</v>
      </c>
      <c r="AD24" s="39"/>
      <c r="AE24" s="39"/>
      <c r="AF24" s="63"/>
      <c r="AG24" s="63"/>
      <c r="AH24" s="40"/>
    </row>
    <row r="25" spans="4:34">
      <c r="D25" s="51" t="s">
        <v>39</v>
      </c>
      <c r="E25" s="52" t="str">
        <f t="shared" si="0"/>
        <v>Puro Malte F. C</v>
      </c>
      <c r="F25" s="110">
        <f t="shared" si="1"/>
        <v>12</v>
      </c>
      <c r="G25" s="110"/>
      <c r="H25" s="111">
        <f t="shared" si="2"/>
        <v>392.34000000000003</v>
      </c>
      <c r="I25" s="111"/>
      <c r="J25" s="111">
        <f t="shared" si="3"/>
        <v>351.34999999999997</v>
      </c>
      <c r="K25" s="111"/>
      <c r="L25" s="111">
        <f t="shared" si="4"/>
        <v>40.990000000000066</v>
      </c>
      <c r="M25" s="112"/>
      <c r="S25" s="39"/>
      <c r="T25" s="40"/>
      <c r="U25" s="45">
        <v>6</v>
      </c>
      <c r="V25" s="64" t="s">
        <v>117</v>
      </c>
      <c r="W25" s="39">
        <f>SUM(Q38,C49,C57,Q70,C76,Q90,C100,C111,Q117,C131,Q137)</f>
        <v>15</v>
      </c>
      <c r="X25" s="39">
        <f>SUM(H38,F49,F57,H70,F76,H90,F100,F111,H117,F131,H137)</f>
        <v>409.29</v>
      </c>
      <c r="Y25" s="39">
        <f>SUM(F38,H49,H57,F70,H76,F90,H100,H111,F117,H131,F137)</f>
        <v>436.34999999999997</v>
      </c>
      <c r="Z25" s="39">
        <f t="shared" si="8"/>
        <v>-27.059999999999945</v>
      </c>
      <c r="AA25" s="39">
        <f t="shared" si="6"/>
        <v>154972944098.89999</v>
      </c>
      <c r="AB25" s="39">
        <f t="shared" si="7"/>
        <v>125040993934.39999</v>
      </c>
      <c r="AC25" s="48">
        <f t="shared" si="5"/>
        <v>11</v>
      </c>
      <c r="AD25" s="39"/>
      <c r="AE25" s="39"/>
      <c r="AF25" s="63"/>
      <c r="AG25" s="63"/>
      <c r="AH25" s="40"/>
    </row>
    <row r="26" spans="4:34">
      <c r="D26" s="51" t="s">
        <v>40</v>
      </c>
      <c r="E26" s="52" t="str">
        <f t="shared" si="0"/>
        <v>Lucca Mengão</v>
      </c>
      <c r="F26" s="110">
        <f t="shared" si="1"/>
        <v>12</v>
      </c>
      <c r="G26" s="110"/>
      <c r="H26" s="111">
        <f t="shared" si="2"/>
        <v>405.55</v>
      </c>
      <c r="I26" s="111"/>
      <c r="J26" s="111">
        <f t="shared" si="3"/>
        <v>370.31000000000006</v>
      </c>
      <c r="K26" s="111"/>
      <c r="L26" s="111">
        <f t="shared" si="4"/>
        <v>35.239999999999952</v>
      </c>
      <c r="M26" s="112"/>
      <c r="S26" s="39"/>
      <c r="T26" s="40"/>
      <c r="U26" s="45">
        <v>7</v>
      </c>
      <c r="V26" s="64" t="s">
        <v>116</v>
      </c>
      <c r="W26" s="39">
        <f>SUM(Q40,Q47,C59,C66,Q81,C87,C98,Q111,Q119,C129,Q136)</f>
        <v>15</v>
      </c>
      <c r="X26" s="39">
        <f>SUM(H40,H47,F59,F66,H81,F87,F98,H111,H119,F129,H136)</f>
        <v>419.5</v>
      </c>
      <c r="Y26" s="39">
        <f>SUM(F40,F47,H59,H66,F81,H87,H98,F119,H129,F136)</f>
        <v>290.48</v>
      </c>
      <c r="Z26" s="39">
        <f t="shared" si="8"/>
        <v>129.01999999999998</v>
      </c>
      <c r="AA26" s="39">
        <f t="shared" si="6"/>
        <v>155129024202</v>
      </c>
      <c r="AB26" s="39">
        <f t="shared" si="7"/>
        <v>125035244067.5</v>
      </c>
      <c r="AC26" s="48">
        <f t="shared" si="5"/>
        <v>12</v>
      </c>
      <c r="AD26" s="39"/>
      <c r="AE26" s="39"/>
      <c r="AF26" s="63"/>
      <c r="AG26" s="63"/>
      <c r="AH26" s="40"/>
    </row>
    <row r="27" spans="4:34">
      <c r="D27" s="51" t="s">
        <v>41</v>
      </c>
      <c r="E27" s="52" t="str">
        <f t="shared" si="0"/>
        <v>Family paz f.c</v>
      </c>
      <c r="F27" s="110">
        <f t="shared" si="1"/>
        <v>12</v>
      </c>
      <c r="G27" s="110"/>
      <c r="H27" s="111">
        <f t="shared" si="2"/>
        <v>434.58</v>
      </c>
      <c r="I27" s="111"/>
      <c r="J27" s="111">
        <f t="shared" si="3"/>
        <v>454.98</v>
      </c>
      <c r="K27" s="111"/>
      <c r="L27" s="111">
        <f t="shared" si="4"/>
        <v>-20.400000000000034</v>
      </c>
      <c r="M27" s="112"/>
      <c r="S27" s="39"/>
      <c r="T27" s="40"/>
      <c r="U27" s="45">
        <v>8</v>
      </c>
      <c r="V27" s="64" t="s">
        <v>111</v>
      </c>
      <c r="W27" s="39">
        <f>SUM(Q39,Q48,C61,Q66,C79,C90,Q96,C106,C116,Q128,C139)</f>
        <v>15</v>
      </c>
      <c r="X27" s="39">
        <f>SUM(H39,H48,F61,H66,F79,F90,H96,F106,F116,H128,F139)</f>
        <v>434.33</v>
      </c>
      <c r="Y27" s="39">
        <f>SUM(F39,F48,F66,H61,H79,H90,F96,H106,H116,F128,H139)</f>
        <v>426.07</v>
      </c>
      <c r="Z27" s="39">
        <f t="shared" si="8"/>
        <v>8.2599999999999909</v>
      </c>
      <c r="AA27" s="39">
        <f t="shared" si="6"/>
        <v>155008264351.29999</v>
      </c>
      <c r="AB27" s="39">
        <f t="shared" si="7"/>
        <v>124979604355.8</v>
      </c>
      <c r="AC27" s="48">
        <f t="shared" si="5"/>
        <v>10</v>
      </c>
      <c r="AD27" s="39"/>
      <c r="AE27" s="39"/>
      <c r="AF27" s="63"/>
      <c r="AG27" s="63"/>
      <c r="AH27" s="40"/>
    </row>
    <row r="28" spans="4:34">
      <c r="D28" s="51" t="s">
        <v>42</v>
      </c>
      <c r="E28" s="52" t="str">
        <f t="shared" si="0"/>
        <v>PAPAMIKE F.C.</v>
      </c>
      <c r="F28" s="110">
        <f t="shared" si="1"/>
        <v>12</v>
      </c>
      <c r="G28" s="110"/>
      <c r="H28" s="111">
        <f t="shared" si="2"/>
        <v>300.16000000000003</v>
      </c>
      <c r="I28" s="111"/>
      <c r="J28" s="111">
        <f t="shared" si="3"/>
        <v>365.1</v>
      </c>
      <c r="K28" s="111"/>
      <c r="L28" s="111">
        <f t="shared" si="4"/>
        <v>-64.94</v>
      </c>
      <c r="M28" s="112"/>
      <c r="S28" s="39"/>
      <c r="T28" s="40"/>
      <c r="U28" s="45">
        <v>9</v>
      </c>
      <c r="V28" s="64" t="s">
        <v>108</v>
      </c>
      <c r="W28" s="39">
        <f>SUM(C37,Q49,C56,Q69,C77,Q88,C97,Q106,C120,Q126,C136)</f>
        <v>9</v>
      </c>
      <c r="X28" s="39">
        <f>SUM(F37,H49,F56,H69,F77,H88,F97,H106,F120,H126,F136)</f>
        <v>328.71</v>
      </c>
      <c r="Y28" s="39">
        <f>SUM(H37,F49,H56,F69,H77,F88,H97,F106,H120,F126,H136)</f>
        <v>321.70999999999998</v>
      </c>
      <c r="Z28" s="39">
        <f t="shared" si="8"/>
        <v>7</v>
      </c>
      <c r="AA28" s="39">
        <f t="shared" si="6"/>
        <v>95007003296.100006</v>
      </c>
      <c r="AB28" s="39">
        <f t="shared" si="7"/>
        <v>124935063004.60001</v>
      </c>
      <c r="AC28" s="48">
        <f t="shared" si="5"/>
        <v>3</v>
      </c>
      <c r="AD28" s="39"/>
      <c r="AE28" s="39"/>
      <c r="AF28" s="63"/>
      <c r="AG28" s="63"/>
      <c r="AH28" s="40"/>
    </row>
    <row r="29" spans="4:34">
      <c r="D29" s="51" t="s">
        <v>43</v>
      </c>
      <c r="E29" s="52" t="str">
        <f t="shared" si="0"/>
        <v>Stars United C.F</v>
      </c>
      <c r="F29" s="110">
        <f t="shared" si="1"/>
        <v>9</v>
      </c>
      <c r="G29" s="110"/>
      <c r="H29" s="111">
        <f t="shared" si="2"/>
        <v>328.71</v>
      </c>
      <c r="I29" s="111"/>
      <c r="J29" s="111">
        <f t="shared" si="3"/>
        <v>321.70999999999998</v>
      </c>
      <c r="K29" s="111"/>
      <c r="L29" s="111">
        <f t="shared" si="4"/>
        <v>7</v>
      </c>
      <c r="M29" s="112"/>
      <c r="S29" s="39"/>
      <c r="T29" s="40"/>
      <c r="U29" s="45">
        <v>10</v>
      </c>
      <c r="V29" s="64" t="s">
        <v>103</v>
      </c>
      <c r="W29" s="39">
        <f>SUM(Q37,C48,Q59,Q71,C80,Q89,Q99,C109,C117,Q130,Q141)</f>
        <v>12</v>
      </c>
      <c r="X29" s="39">
        <f>SUM(H37,F48,H59,H71,F80,H89,H99,F109,F117,H130,H141)</f>
        <v>434.58</v>
      </c>
      <c r="Y29" s="39">
        <f>SUM(F37,H48,F59,F71,H80,F89,F99,H109,H117,F130,F141)</f>
        <v>454.98</v>
      </c>
      <c r="Z29" s="39">
        <f t="shared" si="8"/>
        <v>-20.400000000000034</v>
      </c>
      <c r="AA29" s="39">
        <f t="shared" si="6"/>
        <v>124979604355.8</v>
      </c>
      <c r="AB29" s="39">
        <f t="shared" si="7"/>
        <v>95007003296.100006</v>
      </c>
      <c r="AC29" s="48">
        <f t="shared" si="5"/>
        <v>9</v>
      </c>
      <c r="AD29" s="39"/>
      <c r="AE29" s="39"/>
      <c r="AF29" s="63"/>
      <c r="AG29" s="63"/>
      <c r="AH29" s="40"/>
    </row>
    <row r="30" spans="4:34">
      <c r="D30" s="51" t="s">
        <v>44</v>
      </c>
      <c r="E30" s="52" t="str">
        <f t="shared" si="0"/>
        <v>C.R RedBull FC</v>
      </c>
      <c r="F30" s="110">
        <f t="shared" si="1"/>
        <v>9</v>
      </c>
      <c r="G30" s="110"/>
      <c r="H30" s="111">
        <f t="shared" si="2"/>
        <v>345.99</v>
      </c>
      <c r="I30" s="111"/>
      <c r="J30" s="111">
        <f t="shared" si="3"/>
        <v>395.46999999999997</v>
      </c>
      <c r="K30" s="111"/>
      <c r="L30" s="111">
        <f t="shared" si="4"/>
        <v>-49.479999999999961</v>
      </c>
      <c r="M30" s="112"/>
      <c r="S30" s="39"/>
      <c r="T30" s="40"/>
      <c r="U30" s="45">
        <v>11</v>
      </c>
      <c r="V30" s="64" t="s">
        <v>101</v>
      </c>
      <c r="W30" s="39">
        <f>SUM(C40,Q51,C58,Q67,C78,C88,Q100,C110,Q116,Q127,C141)</f>
        <v>12</v>
      </c>
      <c r="X30" s="39">
        <f>SUM(F40,H51,F58,H67,F78,H100,F110,H116,H127,F141,F88)</f>
        <v>392.34000000000003</v>
      </c>
      <c r="Y30" s="39">
        <f>SUM(H40,F51,H58,F67,H78,H88,F100,H110,F116,F127,H141)</f>
        <v>351.34999999999997</v>
      </c>
      <c r="Z30" s="39">
        <f t="shared" si="8"/>
        <v>40.990000000000066</v>
      </c>
      <c r="AA30" s="39">
        <f t="shared" si="6"/>
        <v>125040993934.39999</v>
      </c>
      <c r="AB30" s="39">
        <f t="shared" si="7"/>
        <v>94950523464.899994</v>
      </c>
      <c r="AC30" s="48">
        <f t="shared" si="5"/>
        <v>5</v>
      </c>
      <c r="AD30" s="39"/>
      <c r="AE30" s="39"/>
      <c r="AF30" s="63"/>
      <c r="AG30" s="63"/>
      <c r="AH30" s="40"/>
    </row>
    <row r="31" spans="4:34" ht="15.75" thickBot="1">
      <c r="D31" s="53" t="s">
        <v>45</v>
      </c>
      <c r="E31" s="54" t="str">
        <f t="shared" si="0"/>
        <v>Monet FC</v>
      </c>
      <c r="F31" s="120">
        <f t="shared" si="1"/>
        <v>3</v>
      </c>
      <c r="G31" s="120"/>
      <c r="H31" s="121">
        <f t="shared" si="2"/>
        <v>306.29000000000002</v>
      </c>
      <c r="I31" s="121"/>
      <c r="J31" s="121">
        <f t="shared" si="3"/>
        <v>383.11</v>
      </c>
      <c r="K31" s="121"/>
      <c r="L31" s="121">
        <f t="shared" si="4"/>
        <v>-76.819999999999993</v>
      </c>
      <c r="M31" s="122"/>
      <c r="S31" s="39"/>
      <c r="T31" s="40"/>
      <c r="U31" s="45">
        <v>12</v>
      </c>
      <c r="V31" s="64" t="s">
        <v>96</v>
      </c>
      <c r="W31" s="39">
        <f>SUM(C36,C51,Q61,Q68,Q80,C86,Q97,Q108,C119,Q131,C138)</f>
        <v>12</v>
      </c>
      <c r="X31" s="39">
        <f>SUM(F36,F51,H61,H68,H80,F86,H97,H108,F119,H131,F138)</f>
        <v>405.55</v>
      </c>
      <c r="Y31" s="39">
        <f>SUM(H36,H51,F61,F68,F80,H86,F97,F108,H119,F131,H138)</f>
        <v>370.31000000000006</v>
      </c>
      <c r="Z31" s="39">
        <f t="shared" si="8"/>
        <v>35.239999999999952</v>
      </c>
      <c r="AA31" s="39">
        <f t="shared" si="6"/>
        <v>125035244067.5</v>
      </c>
      <c r="AB31" s="39">
        <f t="shared" si="7"/>
        <v>34923183066.900002</v>
      </c>
      <c r="AC31" s="48">
        <f t="shared" si="5"/>
        <v>4</v>
      </c>
      <c r="AD31" s="39"/>
      <c r="AE31" s="39"/>
      <c r="AF31" s="63"/>
      <c r="AG31" s="63"/>
      <c r="AH31" s="40"/>
    </row>
    <row r="32" spans="4:34" ht="15.75" thickBot="1">
      <c r="S32" s="39"/>
      <c r="T32" s="40"/>
      <c r="U32" s="39"/>
      <c r="V32" s="154"/>
      <c r="W32" s="39"/>
      <c r="X32" s="39"/>
      <c r="Y32" s="39"/>
      <c r="Z32" s="39"/>
      <c r="AA32" s="39"/>
      <c r="AB32" s="39"/>
      <c r="AC32" s="39"/>
      <c r="AD32" s="39"/>
      <c r="AE32" s="39"/>
      <c r="AF32" s="63"/>
      <c r="AG32" s="63"/>
      <c r="AH32" s="40"/>
    </row>
    <row r="33" spans="3:34">
      <c r="D33" s="113" t="s">
        <v>37</v>
      </c>
      <c r="E33" s="114"/>
      <c r="F33" s="114"/>
      <c r="G33" s="114"/>
      <c r="H33" s="114"/>
      <c r="I33" s="114"/>
      <c r="J33" s="114"/>
      <c r="K33" s="114"/>
      <c r="L33" s="114"/>
      <c r="M33" s="114"/>
      <c r="N33" s="114"/>
      <c r="O33" s="114"/>
      <c r="P33" s="115"/>
      <c r="S33" s="39"/>
      <c r="T33" s="40"/>
      <c r="U33" s="39"/>
      <c r="V33" s="40"/>
      <c r="W33" s="39"/>
      <c r="X33" s="39"/>
      <c r="Y33" s="39"/>
      <c r="Z33" s="39"/>
      <c r="AA33" s="39"/>
      <c r="AB33" s="39"/>
      <c r="AC33" s="39"/>
      <c r="AD33" s="39"/>
      <c r="AE33" s="39"/>
      <c r="AF33" s="63"/>
      <c r="AG33" s="63"/>
      <c r="AH33" s="40"/>
    </row>
    <row r="34" spans="3:34" ht="15.75" thickBot="1">
      <c r="D34" s="116"/>
      <c r="E34" s="117"/>
      <c r="F34" s="117"/>
      <c r="G34" s="117"/>
      <c r="H34" s="117"/>
      <c r="I34" s="117"/>
      <c r="J34" s="117"/>
      <c r="K34" s="117"/>
      <c r="L34" s="117"/>
      <c r="M34" s="117"/>
      <c r="N34" s="117"/>
      <c r="O34" s="117"/>
      <c r="P34" s="118"/>
      <c r="T34" s="40"/>
      <c r="U34" s="39"/>
      <c r="V34" s="40"/>
      <c r="W34" s="39"/>
      <c r="X34" s="39"/>
      <c r="Y34" s="39"/>
      <c r="Z34" s="39"/>
      <c r="AA34" s="39"/>
      <c r="AB34" s="39"/>
      <c r="AC34" s="39"/>
      <c r="AD34" s="39"/>
      <c r="AE34" s="39"/>
      <c r="AF34" s="63"/>
      <c r="AG34" s="63"/>
      <c r="AH34" s="40"/>
    </row>
    <row r="35" spans="3:34">
      <c r="D35" s="55"/>
      <c r="E35" s="55"/>
      <c r="F35" s="55"/>
      <c r="G35" s="55"/>
      <c r="H35" s="55"/>
      <c r="I35" s="55"/>
      <c r="J35" s="55"/>
      <c r="K35" s="55"/>
      <c r="L35" s="55"/>
      <c r="M35" s="55"/>
      <c r="N35" s="55"/>
      <c r="O35" s="55"/>
      <c r="P35" s="55"/>
      <c r="T35" s="40"/>
      <c r="U35" s="39"/>
      <c r="V35" s="40"/>
      <c r="W35" s="39"/>
      <c r="X35" s="39"/>
      <c r="Y35" s="39"/>
      <c r="Z35" s="39"/>
      <c r="AA35" s="39"/>
      <c r="AB35" s="39"/>
      <c r="AC35" s="39"/>
      <c r="AD35" s="39"/>
      <c r="AE35" s="39"/>
      <c r="AF35" s="63"/>
      <c r="AG35" s="63"/>
      <c r="AH35" s="40"/>
    </row>
    <row r="36" spans="3:34">
      <c r="C36" s="39">
        <f>IF(OR(F36="",H36=""),"",IF(F36=H36,1,IF(F36&gt;H36,3,0)))</f>
        <v>3</v>
      </c>
      <c r="D36" s="107" t="str">
        <f>V31</f>
        <v>Lucca Mengão</v>
      </c>
      <c r="E36" s="108"/>
      <c r="F36" s="56">
        <v>69.03</v>
      </c>
      <c r="G36" s="57" t="s">
        <v>25</v>
      </c>
      <c r="H36" s="58">
        <v>33.79</v>
      </c>
      <c r="I36" s="107" t="str">
        <f>V24</f>
        <v>C.R RedBull FC</v>
      </c>
      <c r="J36" s="109"/>
      <c r="K36" s="109"/>
      <c r="L36" s="109"/>
      <c r="M36" s="109"/>
      <c r="N36" s="109"/>
      <c r="O36" s="109"/>
      <c r="P36" s="108"/>
      <c r="Q36" s="39">
        <f>IF(OR(H36="",F36=""),"",IF(H36=F36,1,IF(H36&gt;F36,3,0)))</f>
        <v>0</v>
      </c>
      <c r="T36" s="40"/>
      <c r="U36" s="39"/>
      <c r="V36" s="40"/>
      <c r="W36" s="39"/>
      <c r="X36" s="39"/>
      <c r="Y36" s="39"/>
      <c r="Z36" s="39"/>
      <c r="AA36" s="39"/>
      <c r="AB36" s="39"/>
      <c r="AC36" s="39"/>
      <c r="AD36" s="39"/>
      <c r="AE36" s="39"/>
      <c r="AF36" s="63"/>
      <c r="AG36" s="63"/>
    </row>
    <row r="37" spans="3:34">
      <c r="C37" s="39">
        <f t="shared" ref="C37:C107" si="9">IF(OR(F37="",H37=""),"",IF(F37=H37,1,IF(F37&gt;H37,3,0)))</f>
        <v>0</v>
      </c>
      <c r="D37" s="119" t="str">
        <f>V28</f>
        <v>Stars United C.F</v>
      </c>
      <c r="E37" s="119"/>
      <c r="F37" s="58">
        <v>52.41</v>
      </c>
      <c r="G37" s="57" t="s">
        <v>25</v>
      </c>
      <c r="H37" s="56">
        <v>55.82</v>
      </c>
      <c r="I37" s="119" t="str">
        <f>V29</f>
        <v>Family paz f.c</v>
      </c>
      <c r="J37" s="119"/>
      <c r="K37" s="119"/>
      <c r="L37" s="119"/>
      <c r="M37" s="119"/>
      <c r="N37" s="119"/>
      <c r="O37" s="119"/>
      <c r="P37" s="119"/>
      <c r="Q37" s="39">
        <f t="shared" ref="Q37:Q100" si="10">IF(OR(H37="",F37=""),"",IF(H37=F37,1,IF(H37&gt;F37,3,0)))</f>
        <v>3</v>
      </c>
      <c r="T37" s="40"/>
      <c r="U37" s="39"/>
      <c r="V37" s="40"/>
      <c r="W37" s="39"/>
      <c r="X37" s="39"/>
      <c r="Y37" s="39"/>
      <c r="Z37" s="39"/>
      <c r="AA37" s="39"/>
      <c r="AB37" s="39"/>
      <c r="AC37" s="39"/>
      <c r="AD37" s="39"/>
      <c r="AE37" s="39"/>
      <c r="AF37" s="63"/>
      <c r="AG37" s="63"/>
    </row>
    <row r="38" spans="3:34">
      <c r="C38" s="39">
        <f t="shared" si="9"/>
        <v>3</v>
      </c>
      <c r="D38" s="107" t="str">
        <f>V20</f>
        <v>FC Ladeira !!!</v>
      </c>
      <c r="E38" s="108"/>
      <c r="F38" s="56">
        <v>67.78</v>
      </c>
      <c r="G38" s="57" t="s">
        <v>25</v>
      </c>
      <c r="H38" s="58">
        <v>52.01</v>
      </c>
      <c r="I38" s="107" t="str">
        <f>V25</f>
        <v>Família Timóteo FC</v>
      </c>
      <c r="J38" s="109"/>
      <c r="K38" s="109"/>
      <c r="L38" s="109"/>
      <c r="M38" s="109"/>
      <c r="N38" s="109"/>
      <c r="O38" s="109"/>
      <c r="P38" s="108"/>
      <c r="Q38" s="39">
        <f t="shared" si="10"/>
        <v>0</v>
      </c>
      <c r="T38" s="40"/>
      <c r="U38" s="39"/>
      <c r="V38" s="40"/>
      <c r="W38" s="39"/>
      <c r="X38" s="39"/>
      <c r="Y38" s="39"/>
      <c r="Z38" s="39"/>
      <c r="AA38" s="39"/>
      <c r="AB38" s="39"/>
      <c r="AC38" s="39"/>
      <c r="AD38" s="39"/>
      <c r="AE38" s="39"/>
      <c r="AF38" s="63"/>
      <c r="AG38" s="63"/>
    </row>
    <row r="39" spans="3:34">
      <c r="C39" s="39">
        <f t="shared" si="9"/>
        <v>0</v>
      </c>
      <c r="D39" s="119" t="str">
        <f>V22</f>
        <v>PAPAMIKE F.C.</v>
      </c>
      <c r="E39" s="119"/>
      <c r="F39" s="58">
        <v>56.63</v>
      </c>
      <c r="G39" s="57" t="s">
        <v>25</v>
      </c>
      <c r="H39" s="56">
        <v>56.72</v>
      </c>
      <c r="I39" s="119" t="str">
        <f>V27</f>
        <v>Us Karas</v>
      </c>
      <c r="J39" s="119"/>
      <c r="K39" s="119"/>
      <c r="L39" s="119"/>
      <c r="M39" s="119"/>
      <c r="N39" s="119"/>
      <c r="O39" s="119"/>
      <c r="P39" s="119"/>
      <c r="Q39" s="39">
        <f t="shared" si="10"/>
        <v>3</v>
      </c>
      <c r="T39" s="40"/>
      <c r="U39" s="39"/>
      <c r="V39" s="40"/>
      <c r="W39" s="39"/>
      <c r="X39" s="39"/>
      <c r="Y39" s="39"/>
      <c r="Z39" s="39"/>
      <c r="AA39" s="39"/>
      <c r="AB39" s="39"/>
      <c r="AC39" s="39"/>
      <c r="AD39" s="39"/>
      <c r="AE39" s="39"/>
      <c r="AF39" s="63"/>
      <c r="AG39" s="63"/>
    </row>
    <row r="40" spans="3:34">
      <c r="C40" s="39">
        <f t="shared" si="9"/>
        <v>3</v>
      </c>
      <c r="D40" s="119" t="str">
        <f>V30</f>
        <v>Puro Malte F. C</v>
      </c>
      <c r="E40" s="119"/>
      <c r="F40" s="56">
        <v>52.31</v>
      </c>
      <c r="G40" s="57" t="s">
        <v>25</v>
      </c>
      <c r="H40" s="58">
        <v>45.03</v>
      </c>
      <c r="I40" s="119" t="str">
        <f>V26</f>
        <v>hugofluzao</v>
      </c>
      <c r="J40" s="119"/>
      <c r="K40" s="119"/>
      <c r="L40" s="119"/>
      <c r="M40" s="119"/>
      <c r="N40" s="119"/>
      <c r="O40" s="119"/>
      <c r="P40" s="119"/>
      <c r="Q40" s="39">
        <f t="shared" si="10"/>
        <v>0</v>
      </c>
      <c r="T40" s="40"/>
      <c r="U40" s="39"/>
      <c r="V40" s="40"/>
      <c r="W40" s="39"/>
      <c r="X40" s="39"/>
      <c r="Y40" s="39"/>
      <c r="Z40" s="39"/>
      <c r="AA40" s="39"/>
      <c r="AB40" s="39"/>
      <c r="AC40" s="39"/>
      <c r="AD40" s="39"/>
      <c r="AE40" s="39"/>
      <c r="AF40" s="63"/>
      <c r="AG40" s="63"/>
    </row>
    <row r="41" spans="3:34">
      <c r="C41" s="39">
        <f t="shared" si="9"/>
        <v>3</v>
      </c>
      <c r="D41" s="119" t="str">
        <f>V23</f>
        <v>Monet FC</v>
      </c>
      <c r="E41" s="119"/>
      <c r="F41" s="56">
        <v>68.53</v>
      </c>
      <c r="G41" s="57" t="s">
        <v>25</v>
      </c>
      <c r="H41" s="58">
        <v>49.13</v>
      </c>
      <c r="I41" s="119" t="str">
        <f>V21</f>
        <v>Bruno Duim FC</v>
      </c>
      <c r="J41" s="119"/>
      <c r="K41" s="119"/>
      <c r="L41" s="119"/>
      <c r="M41" s="119"/>
      <c r="N41" s="119"/>
      <c r="O41" s="119"/>
      <c r="P41" s="119"/>
      <c r="Q41" s="39">
        <f t="shared" si="10"/>
        <v>0</v>
      </c>
      <c r="T41" s="40"/>
      <c r="U41" s="39"/>
      <c r="V41" s="40"/>
      <c r="W41" s="39"/>
      <c r="X41" s="39"/>
      <c r="Y41" s="39"/>
      <c r="Z41" s="39"/>
      <c r="AA41" s="39"/>
      <c r="AB41" s="39"/>
      <c r="AC41" s="39"/>
      <c r="AD41" s="39"/>
      <c r="AE41" s="39"/>
      <c r="AF41" s="63"/>
      <c r="AG41" s="63"/>
    </row>
    <row r="42" spans="3:34" ht="15.75" thickBot="1">
      <c r="C42" s="39" t="str">
        <f t="shared" si="9"/>
        <v/>
      </c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39" t="str">
        <f t="shared" si="10"/>
        <v/>
      </c>
      <c r="T42" s="40"/>
      <c r="U42" s="39"/>
      <c r="V42" s="40"/>
      <c r="W42" s="39"/>
      <c r="X42" s="39"/>
      <c r="Y42" s="39"/>
      <c r="Z42" s="39"/>
      <c r="AA42" s="39"/>
      <c r="AB42" s="39"/>
      <c r="AC42" s="39"/>
      <c r="AD42" s="39"/>
      <c r="AE42" s="39"/>
      <c r="AF42" s="63"/>
      <c r="AG42" s="63"/>
    </row>
    <row r="43" spans="3:34">
      <c r="C43" s="39" t="str">
        <f t="shared" si="9"/>
        <v/>
      </c>
      <c r="D43" s="113" t="s">
        <v>36</v>
      </c>
      <c r="E43" s="114"/>
      <c r="F43" s="114"/>
      <c r="G43" s="114"/>
      <c r="H43" s="114"/>
      <c r="I43" s="114"/>
      <c r="J43" s="114"/>
      <c r="K43" s="114"/>
      <c r="L43" s="114"/>
      <c r="M43" s="114"/>
      <c r="N43" s="114"/>
      <c r="O43" s="114"/>
      <c r="P43" s="115"/>
      <c r="Q43" s="39" t="str">
        <f t="shared" si="10"/>
        <v/>
      </c>
      <c r="T43" s="40"/>
      <c r="U43" s="39"/>
      <c r="V43" s="40"/>
      <c r="W43" s="39"/>
      <c r="X43" s="39"/>
      <c r="Y43" s="39"/>
      <c r="Z43" s="39"/>
      <c r="AA43" s="39"/>
      <c r="AB43" s="39"/>
      <c r="AC43" s="39"/>
      <c r="AD43" s="39"/>
      <c r="AE43" s="39"/>
      <c r="AF43" s="63"/>
      <c r="AG43" s="63"/>
    </row>
    <row r="44" spans="3:34" ht="15.75" thickBot="1">
      <c r="C44" s="39" t="str">
        <f t="shared" si="9"/>
        <v/>
      </c>
      <c r="D44" s="116"/>
      <c r="E44" s="117"/>
      <c r="F44" s="117"/>
      <c r="G44" s="117"/>
      <c r="H44" s="117"/>
      <c r="I44" s="117"/>
      <c r="J44" s="117"/>
      <c r="K44" s="117"/>
      <c r="L44" s="117"/>
      <c r="M44" s="117"/>
      <c r="N44" s="117"/>
      <c r="O44" s="117"/>
      <c r="P44" s="118"/>
      <c r="Q44" s="39" t="str">
        <f t="shared" si="10"/>
        <v/>
      </c>
      <c r="T44" s="40"/>
      <c r="U44" s="39"/>
      <c r="V44" s="40"/>
      <c r="W44" s="39"/>
      <c r="X44" s="39"/>
      <c r="Y44" s="39"/>
      <c r="Z44" s="39"/>
      <c r="AA44" s="39"/>
      <c r="AB44" s="39"/>
      <c r="AC44" s="39"/>
      <c r="AD44" s="39"/>
      <c r="AE44" s="39"/>
      <c r="AF44" s="63"/>
      <c r="AG44" s="63"/>
    </row>
    <row r="45" spans="3:34">
      <c r="C45" s="39" t="str">
        <f t="shared" si="9"/>
        <v/>
      </c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39" t="str">
        <f t="shared" si="10"/>
        <v/>
      </c>
      <c r="T45" s="40"/>
      <c r="U45" s="39"/>
      <c r="V45" s="40"/>
      <c r="W45" s="39"/>
      <c r="X45" s="39"/>
      <c r="Y45" s="39"/>
      <c r="Z45" s="39"/>
      <c r="AA45" s="39"/>
      <c r="AB45" s="39"/>
      <c r="AC45" s="39"/>
      <c r="AD45" s="39"/>
      <c r="AE45" s="39"/>
      <c r="AF45" s="63"/>
      <c r="AG45" s="63"/>
    </row>
    <row r="46" spans="3:34">
      <c r="C46" s="39">
        <f t="shared" si="9"/>
        <v>0</v>
      </c>
      <c r="D46" s="107" t="str">
        <f>V23</f>
        <v>Monet FC</v>
      </c>
      <c r="E46" s="108"/>
      <c r="F46" s="59">
        <v>20.22</v>
      </c>
      <c r="G46" s="60" t="s">
        <v>25</v>
      </c>
      <c r="H46" s="61">
        <v>28.69</v>
      </c>
      <c r="I46" s="107" t="str">
        <f>V20</f>
        <v>FC Ladeira !!!</v>
      </c>
      <c r="J46" s="109"/>
      <c r="K46" s="109"/>
      <c r="L46" s="109"/>
      <c r="M46" s="109"/>
      <c r="N46" s="109"/>
      <c r="O46" s="109"/>
      <c r="P46" s="108"/>
      <c r="Q46" s="39">
        <f t="shared" si="10"/>
        <v>3</v>
      </c>
      <c r="T46" s="40"/>
      <c r="U46" s="39"/>
      <c r="V46" s="40"/>
      <c r="W46" s="39"/>
      <c r="X46" s="39"/>
      <c r="Y46" s="39"/>
      <c r="Z46" s="39"/>
      <c r="AA46" s="39"/>
      <c r="AB46" s="39"/>
      <c r="AC46" s="39"/>
      <c r="AD46" s="39"/>
      <c r="AE46" s="39"/>
      <c r="AF46" s="63"/>
      <c r="AG46" s="63"/>
    </row>
    <row r="47" spans="3:34">
      <c r="C47" s="39">
        <f t="shared" si="9"/>
        <v>0</v>
      </c>
      <c r="D47" s="119" t="str">
        <f>V24</f>
        <v>C.R RedBull FC</v>
      </c>
      <c r="E47" s="119"/>
      <c r="F47" s="59">
        <v>43.52</v>
      </c>
      <c r="G47" s="60" t="s">
        <v>25</v>
      </c>
      <c r="H47" s="61">
        <v>59.57</v>
      </c>
      <c r="I47" s="119" t="str">
        <f>V26</f>
        <v>hugofluzao</v>
      </c>
      <c r="J47" s="119"/>
      <c r="K47" s="119"/>
      <c r="L47" s="119"/>
      <c r="M47" s="119"/>
      <c r="N47" s="119"/>
      <c r="O47" s="119"/>
      <c r="P47" s="119"/>
      <c r="Q47" s="39">
        <f t="shared" si="10"/>
        <v>3</v>
      </c>
      <c r="T47" s="40"/>
      <c r="U47" s="39"/>
      <c r="V47" s="40"/>
      <c r="W47" s="39"/>
      <c r="X47" s="39"/>
      <c r="Y47" s="39"/>
      <c r="Z47" s="39"/>
      <c r="AA47" s="39"/>
      <c r="AB47" s="39"/>
      <c r="AC47" s="39"/>
      <c r="AD47" s="39"/>
      <c r="AE47" s="39"/>
      <c r="AF47" s="63"/>
      <c r="AG47" s="63"/>
    </row>
    <row r="48" spans="3:34">
      <c r="C48" s="39">
        <f t="shared" si="9"/>
        <v>0</v>
      </c>
      <c r="D48" s="107" t="str">
        <f>V29</f>
        <v>Family paz f.c</v>
      </c>
      <c r="E48" s="108"/>
      <c r="F48" s="59">
        <v>62.17</v>
      </c>
      <c r="G48" s="60" t="s">
        <v>25</v>
      </c>
      <c r="H48" s="61">
        <v>83.69</v>
      </c>
      <c r="I48" s="107" t="str">
        <f>V27</f>
        <v>Us Karas</v>
      </c>
      <c r="J48" s="109"/>
      <c r="K48" s="109"/>
      <c r="L48" s="109"/>
      <c r="M48" s="109"/>
      <c r="N48" s="109"/>
      <c r="O48" s="109"/>
      <c r="P48" s="108"/>
      <c r="Q48" s="39">
        <f t="shared" si="10"/>
        <v>3</v>
      </c>
      <c r="T48" s="40"/>
      <c r="U48" s="39"/>
      <c r="V48" s="40"/>
      <c r="W48" s="39"/>
      <c r="X48" s="39"/>
      <c r="Y48" s="39"/>
      <c r="Z48" s="39"/>
      <c r="AA48" s="39"/>
      <c r="AB48" s="39"/>
      <c r="AC48" s="39"/>
      <c r="AD48" s="39"/>
      <c r="AE48" s="39"/>
      <c r="AF48" s="63"/>
      <c r="AG48" s="63"/>
    </row>
    <row r="49" spans="3:33">
      <c r="C49" s="39">
        <f t="shared" si="9"/>
        <v>3</v>
      </c>
      <c r="D49" s="119" t="str">
        <f>V25</f>
        <v>Família Timóteo FC</v>
      </c>
      <c r="E49" s="119"/>
      <c r="F49" s="61">
        <v>50.82</v>
      </c>
      <c r="G49" s="60" t="s">
        <v>25</v>
      </c>
      <c r="H49" s="59">
        <v>38.049999999999997</v>
      </c>
      <c r="I49" s="119" t="str">
        <f>V28</f>
        <v>Stars United C.F</v>
      </c>
      <c r="J49" s="119"/>
      <c r="K49" s="119"/>
      <c r="L49" s="119"/>
      <c r="M49" s="119"/>
      <c r="N49" s="119"/>
      <c r="O49" s="119"/>
      <c r="P49" s="119"/>
      <c r="Q49" s="39">
        <f t="shared" si="10"/>
        <v>0</v>
      </c>
      <c r="T49" s="40"/>
      <c r="U49" s="39"/>
      <c r="V49" s="40"/>
      <c r="W49" s="39"/>
      <c r="X49" s="39"/>
      <c r="Y49" s="39"/>
      <c r="Z49" s="39"/>
      <c r="AA49" s="39"/>
      <c r="AB49" s="39"/>
      <c r="AC49" s="39"/>
      <c r="AD49" s="39"/>
      <c r="AE49" s="39"/>
      <c r="AF49" s="63"/>
      <c r="AG49" s="63"/>
    </row>
    <row r="50" spans="3:33">
      <c r="C50" s="39">
        <f t="shared" si="9"/>
        <v>3</v>
      </c>
      <c r="D50" s="119" t="str">
        <f>V21</f>
        <v>Bruno Duim FC</v>
      </c>
      <c r="E50" s="119"/>
      <c r="F50" s="61">
        <v>66.75</v>
      </c>
      <c r="G50" s="60" t="s">
        <v>25</v>
      </c>
      <c r="H50" s="59">
        <v>13.39</v>
      </c>
      <c r="I50" s="119" t="str">
        <f>V22</f>
        <v>PAPAMIKE F.C.</v>
      </c>
      <c r="J50" s="119"/>
      <c r="K50" s="119"/>
      <c r="L50" s="119"/>
      <c r="M50" s="119"/>
      <c r="N50" s="119"/>
      <c r="O50" s="119"/>
      <c r="P50" s="119"/>
      <c r="Q50" s="39">
        <f t="shared" si="10"/>
        <v>0</v>
      </c>
      <c r="T50" s="40"/>
      <c r="U50" s="39"/>
      <c r="V50" s="40"/>
      <c r="W50" s="39"/>
      <c r="X50" s="39"/>
      <c r="Y50" s="39"/>
      <c r="Z50" s="39"/>
      <c r="AA50" s="39"/>
      <c r="AB50" s="39"/>
      <c r="AC50" s="39"/>
      <c r="AD50" s="39"/>
      <c r="AE50" s="39"/>
      <c r="AF50" s="63"/>
      <c r="AG50" s="63"/>
    </row>
    <row r="51" spans="3:33">
      <c r="C51" s="39">
        <f t="shared" si="9"/>
        <v>0</v>
      </c>
      <c r="D51" s="119" t="str">
        <f>V31</f>
        <v>Lucca Mengão</v>
      </c>
      <c r="E51" s="119"/>
      <c r="F51" s="59">
        <v>33.65</v>
      </c>
      <c r="G51" s="60" t="s">
        <v>25</v>
      </c>
      <c r="H51" s="61">
        <v>53.14</v>
      </c>
      <c r="I51" s="119" t="str">
        <f>V30</f>
        <v>Puro Malte F. C</v>
      </c>
      <c r="J51" s="119"/>
      <c r="K51" s="119"/>
      <c r="L51" s="119"/>
      <c r="M51" s="119"/>
      <c r="N51" s="119"/>
      <c r="O51" s="119"/>
      <c r="P51" s="119"/>
      <c r="Q51" s="39">
        <f t="shared" si="10"/>
        <v>3</v>
      </c>
      <c r="T51" s="40"/>
      <c r="U51" s="39"/>
      <c r="V51" s="40"/>
      <c r="W51" s="39"/>
      <c r="X51" s="39"/>
      <c r="Y51" s="39"/>
      <c r="Z51" s="39"/>
      <c r="AA51" s="39"/>
      <c r="AB51" s="39"/>
      <c r="AC51" s="39"/>
      <c r="AD51" s="39"/>
      <c r="AE51" s="39"/>
      <c r="AF51" s="63"/>
      <c r="AG51" s="63"/>
    </row>
    <row r="52" spans="3:33" ht="15.75" thickBot="1">
      <c r="C52" s="39" t="str">
        <f t="shared" si="9"/>
        <v/>
      </c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39" t="str">
        <f t="shared" si="10"/>
        <v/>
      </c>
      <c r="T52" s="40"/>
      <c r="U52" s="39"/>
      <c r="V52" s="40"/>
      <c r="W52" s="39"/>
      <c r="X52" s="39"/>
      <c r="Y52" s="39"/>
      <c r="Z52" s="39"/>
      <c r="AA52" s="39"/>
      <c r="AB52" s="39"/>
      <c r="AC52" s="39"/>
      <c r="AD52" s="39"/>
      <c r="AE52" s="39"/>
      <c r="AF52" s="63"/>
      <c r="AG52" s="63"/>
    </row>
    <row r="53" spans="3:33">
      <c r="C53" s="39" t="str">
        <f t="shared" si="9"/>
        <v/>
      </c>
      <c r="D53" s="113" t="s">
        <v>35</v>
      </c>
      <c r="E53" s="114"/>
      <c r="F53" s="114"/>
      <c r="G53" s="114"/>
      <c r="H53" s="114"/>
      <c r="I53" s="114"/>
      <c r="J53" s="114"/>
      <c r="K53" s="114"/>
      <c r="L53" s="114"/>
      <c r="M53" s="114"/>
      <c r="N53" s="114"/>
      <c r="O53" s="114"/>
      <c r="P53" s="115"/>
      <c r="Q53" s="39" t="str">
        <f t="shared" si="10"/>
        <v/>
      </c>
      <c r="T53" s="40"/>
      <c r="U53" s="39"/>
      <c r="V53" s="40"/>
      <c r="W53" s="39"/>
      <c r="X53" s="39"/>
      <c r="Y53" s="39"/>
      <c r="Z53" s="39"/>
      <c r="AA53" s="39"/>
      <c r="AB53" s="39"/>
      <c r="AC53" s="39"/>
      <c r="AD53" s="39"/>
      <c r="AE53" s="39"/>
      <c r="AF53" s="63"/>
      <c r="AG53" s="63"/>
    </row>
    <row r="54" spans="3:33" ht="15.75" thickBot="1">
      <c r="C54" s="39" t="str">
        <f t="shared" si="9"/>
        <v/>
      </c>
      <c r="D54" s="116"/>
      <c r="E54" s="117"/>
      <c r="F54" s="117"/>
      <c r="G54" s="117"/>
      <c r="H54" s="117"/>
      <c r="I54" s="117"/>
      <c r="J54" s="117"/>
      <c r="K54" s="117"/>
      <c r="L54" s="117"/>
      <c r="M54" s="117"/>
      <c r="N54" s="117"/>
      <c r="O54" s="117"/>
      <c r="P54" s="118"/>
      <c r="Q54" s="39" t="str">
        <f t="shared" si="10"/>
        <v/>
      </c>
      <c r="T54" s="40"/>
      <c r="U54" s="39"/>
      <c r="V54" s="40"/>
      <c r="W54" s="39"/>
      <c r="X54" s="39"/>
      <c r="Y54" s="39"/>
      <c r="Z54" s="39"/>
      <c r="AA54" s="39"/>
      <c r="AB54" s="39"/>
      <c r="AC54" s="39"/>
      <c r="AD54" s="39"/>
      <c r="AE54" s="39"/>
      <c r="AF54" s="63"/>
      <c r="AG54" s="63"/>
    </row>
    <row r="55" spans="3:33">
      <c r="C55" s="39" t="str">
        <f t="shared" si="9"/>
        <v/>
      </c>
      <c r="D55" s="55"/>
      <c r="E55" s="55"/>
      <c r="F55" s="55"/>
      <c r="G55" s="55"/>
      <c r="H55" s="55"/>
      <c r="I55" s="55"/>
      <c r="J55" s="55"/>
      <c r="K55" s="55"/>
      <c r="L55" s="55"/>
      <c r="M55" s="55"/>
      <c r="N55" s="55"/>
      <c r="O55" s="55"/>
      <c r="P55" s="55"/>
      <c r="Q55" s="39" t="str">
        <f t="shared" si="10"/>
        <v/>
      </c>
      <c r="T55" s="40"/>
      <c r="U55" s="39"/>
      <c r="V55" s="40"/>
      <c r="W55" s="39"/>
      <c r="X55" s="39"/>
      <c r="Y55" s="39"/>
      <c r="Z55" s="39"/>
      <c r="AA55" s="39"/>
      <c r="AB55" s="39"/>
      <c r="AC55" s="39"/>
      <c r="AD55" s="39"/>
      <c r="AE55" s="39"/>
      <c r="AF55" s="63"/>
      <c r="AG55" s="63"/>
    </row>
    <row r="56" spans="3:33">
      <c r="C56" s="39">
        <f t="shared" si="9"/>
        <v>0</v>
      </c>
      <c r="D56" s="107" t="str">
        <f>V28</f>
        <v>Stars United C.F</v>
      </c>
      <c r="E56" s="108"/>
      <c r="F56" s="58">
        <v>33.14</v>
      </c>
      <c r="G56" s="57" t="s">
        <v>25</v>
      </c>
      <c r="H56" s="56">
        <v>44</v>
      </c>
      <c r="I56" s="107" t="str">
        <f>V24</f>
        <v>C.R RedBull FC</v>
      </c>
      <c r="J56" s="109"/>
      <c r="K56" s="109"/>
      <c r="L56" s="109"/>
      <c r="M56" s="109"/>
      <c r="N56" s="109"/>
      <c r="O56" s="109"/>
      <c r="P56" s="108"/>
      <c r="Q56" s="39">
        <f t="shared" si="10"/>
        <v>3</v>
      </c>
      <c r="T56" s="40"/>
      <c r="U56" s="39"/>
      <c r="V56" s="40"/>
      <c r="W56" s="39"/>
      <c r="X56" s="39"/>
      <c r="Y56" s="39"/>
      <c r="Z56" s="39"/>
      <c r="AA56" s="39"/>
      <c r="AB56" s="39"/>
      <c r="AC56" s="39"/>
      <c r="AD56" s="39"/>
      <c r="AE56" s="39"/>
      <c r="AF56" s="63"/>
      <c r="AG56" s="63"/>
    </row>
    <row r="57" spans="3:33">
      <c r="C57" s="39">
        <f t="shared" si="9"/>
        <v>0</v>
      </c>
      <c r="D57" s="119" t="str">
        <f>V25</f>
        <v>Família Timóteo FC</v>
      </c>
      <c r="E57" s="119"/>
      <c r="F57" s="58">
        <v>26.55</v>
      </c>
      <c r="G57" s="57" t="s">
        <v>25</v>
      </c>
      <c r="H57" s="56">
        <v>99.6</v>
      </c>
      <c r="I57" s="119" t="str">
        <f>V21</f>
        <v>Bruno Duim FC</v>
      </c>
      <c r="J57" s="119"/>
      <c r="K57" s="119"/>
      <c r="L57" s="119"/>
      <c r="M57" s="119"/>
      <c r="N57" s="119"/>
      <c r="O57" s="119"/>
      <c r="P57" s="119"/>
      <c r="Q57" s="39">
        <f t="shared" si="10"/>
        <v>3</v>
      </c>
      <c r="T57" s="40"/>
      <c r="U57" s="39"/>
      <c r="V57" s="40"/>
      <c r="W57" s="39"/>
      <c r="X57" s="39"/>
      <c r="Y57" s="39"/>
      <c r="Z57" s="39"/>
      <c r="AA57" s="39"/>
      <c r="AB57" s="39"/>
      <c r="AC57" s="39"/>
      <c r="AD57" s="39"/>
      <c r="AE57" s="39"/>
      <c r="AF57" s="63"/>
      <c r="AG57" s="63"/>
    </row>
    <row r="58" spans="3:33">
      <c r="C58" s="39">
        <f t="shared" si="9"/>
        <v>3</v>
      </c>
      <c r="D58" s="107" t="str">
        <f>V30</f>
        <v>Puro Malte F. C</v>
      </c>
      <c r="E58" s="108"/>
      <c r="F58" s="56">
        <v>62.4</v>
      </c>
      <c r="G58" s="57" t="s">
        <v>25</v>
      </c>
      <c r="H58" s="58">
        <v>43.55</v>
      </c>
      <c r="I58" s="107" t="str">
        <f>V23</f>
        <v>Monet FC</v>
      </c>
      <c r="J58" s="109"/>
      <c r="K58" s="109"/>
      <c r="L58" s="109"/>
      <c r="M58" s="109"/>
      <c r="N58" s="109"/>
      <c r="O58" s="109"/>
      <c r="P58" s="108"/>
      <c r="Q58" s="39">
        <f t="shared" si="10"/>
        <v>0</v>
      </c>
      <c r="T58" s="40"/>
      <c r="U58" s="39"/>
      <c r="V58" s="40"/>
      <c r="W58" s="39"/>
      <c r="X58" s="39"/>
      <c r="Y58" s="39"/>
      <c r="Z58" s="39"/>
      <c r="AA58" s="39"/>
      <c r="AB58" s="39"/>
      <c r="AC58" s="39"/>
      <c r="AD58" s="39"/>
      <c r="AE58" s="39"/>
      <c r="AF58" s="63"/>
      <c r="AG58" s="63"/>
    </row>
    <row r="59" spans="3:33">
      <c r="C59" s="39">
        <f t="shared" si="9"/>
        <v>3</v>
      </c>
      <c r="D59" s="119" t="str">
        <f>V26</f>
        <v>hugofluzao</v>
      </c>
      <c r="E59" s="119"/>
      <c r="F59" s="56">
        <v>68.599999999999994</v>
      </c>
      <c r="G59" s="57" t="s">
        <v>25</v>
      </c>
      <c r="H59" s="58">
        <v>36.33</v>
      </c>
      <c r="I59" s="119" t="str">
        <f>V29</f>
        <v>Family paz f.c</v>
      </c>
      <c r="J59" s="119"/>
      <c r="K59" s="119"/>
      <c r="L59" s="119"/>
      <c r="M59" s="119"/>
      <c r="N59" s="119"/>
      <c r="O59" s="119"/>
      <c r="P59" s="119"/>
      <c r="Q59" s="39">
        <f t="shared" si="10"/>
        <v>0</v>
      </c>
      <c r="T59" s="40"/>
      <c r="U59" s="39"/>
      <c r="V59" s="40"/>
      <c r="W59" s="39"/>
      <c r="X59" s="39"/>
      <c r="Y59" s="39"/>
      <c r="Z59" s="39"/>
      <c r="AA59" s="39"/>
      <c r="AB59" s="39"/>
      <c r="AC59" s="39"/>
      <c r="AD59" s="39"/>
      <c r="AE59" s="39"/>
      <c r="AF59" s="63"/>
      <c r="AG59" s="63"/>
    </row>
    <row r="60" spans="3:33">
      <c r="C60" s="39">
        <f t="shared" si="9"/>
        <v>0</v>
      </c>
      <c r="D60" s="119" t="str">
        <f>V22</f>
        <v>PAPAMIKE F.C.</v>
      </c>
      <c r="E60" s="119"/>
      <c r="F60" s="58">
        <v>38.18</v>
      </c>
      <c r="G60" s="57" t="s">
        <v>25</v>
      </c>
      <c r="H60" s="56">
        <v>47.74</v>
      </c>
      <c r="I60" s="119" t="str">
        <f>V20</f>
        <v>FC Ladeira !!!</v>
      </c>
      <c r="J60" s="119"/>
      <c r="K60" s="119"/>
      <c r="L60" s="119"/>
      <c r="M60" s="119"/>
      <c r="N60" s="119"/>
      <c r="O60" s="119"/>
      <c r="P60" s="119"/>
      <c r="Q60" s="39">
        <f t="shared" si="10"/>
        <v>3</v>
      </c>
      <c r="T60" s="40"/>
      <c r="U60" s="39"/>
      <c r="V60" s="40"/>
      <c r="W60" s="39"/>
      <c r="X60" s="39"/>
      <c r="Y60" s="39"/>
      <c r="Z60" s="39"/>
      <c r="AA60" s="39"/>
      <c r="AB60" s="39"/>
      <c r="AC60" s="39"/>
      <c r="AD60" s="39"/>
      <c r="AE60" s="39"/>
      <c r="AF60" s="63"/>
      <c r="AG60" s="63"/>
    </row>
    <row r="61" spans="3:33">
      <c r="C61" s="39">
        <f t="shared" si="9"/>
        <v>3</v>
      </c>
      <c r="D61" s="119" t="str">
        <f>V27</f>
        <v>Us Karas</v>
      </c>
      <c r="E61" s="119"/>
      <c r="F61" s="56">
        <v>65.03</v>
      </c>
      <c r="G61" s="57" t="s">
        <v>25</v>
      </c>
      <c r="H61" s="58">
        <v>33.54</v>
      </c>
      <c r="I61" s="119" t="str">
        <f>V31</f>
        <v>Lucca Mengão</v>
      </c>
      <c r="J61" s="119"/>
      <c r="K61" s="119"/>
      <c r="L61" s="119"/>
      <c r="M61" s="119"/>
      <c r="N61" s="119"/>
      <c r="O61" s="119"/>
      <c r="P61" s="119"/>
      <c r="Q61" s="39">
        <f t="shared" si="10"/>
        <v>0</v>
      </c>
      <c r="T61" s="40"/>
      <c r="U61" s="39"/>
      <c r="V61" s="40"/>
      <c r="W61" s="39"/>
      <c r="X61" s="39"/>
      <c r="Y61" s="39"/>
      <c r="Z61" s="39"/>
      <c r="AA61" s="39"/>
      <c r="AB61" s="39"/>
      <c r="AC61" s="39"/>
      <c r="AD61" s="39"/>
      <c r="AE61" s="39"/>
      <c r="AF61" s="63"/>
      <c r="AG61" s="63"/>
    </row>
    <row r="62" spans="3:33" ht="15.75" thickBot="1">
      <c r="C62" s="39" t="str">
        <f t="shared" si="9"/>
        <v/>
      </c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5"/>
      <c r="P62" s="55"/>
      <c r="Q62" s="39" t="str">
        <f t="shared" si="10"/>
        <v/>
      </c>
      <c r="T62" s="40"/>
      <c r="U62" s="39"/>
      <c r="V62" s="40"/>
      <c r="W62" s="39"/>
      <c r="X62" s="39"/>
      <c r="Y62" s="39"/>
      <c r="Z62" s="39"/>
      <c r="AA62" s="39"/>
      <c r="AB62" s="39"/>
      <c r="AC62" s="39"/>
      <c r="AD62" s="39"/>
      <c r="AE62" s="39"/>
      <c r="AF62" s="63"/>
      <c r="AG62" s="63"/>
    </row>
    <row r="63" spans="3:33">
      <c r="C63" s="39" t="str">
        <f t="shared" si="9"/>
        <v/>
      </c>
      <c r="D63" s="113" t="s">
        <v>34</v>
      </c>
      <c r="E63" s="114"/>
      <c r="F63" s="114"/>
      <c r="G63" s="114"/>
      <c r="H63" s="114"/>
      <c r="I63" s="114"/>
      <c r="J63" s="114"/>
      <c r="K63" s="114"/>
      <c r="L63" s="114"/>
      <c r="M63" s="114"/>
      <c r="N63" s="114"/>
      <c r="O63" s="114"/>
      <c r="P63" s="115"/>
      <c r="Q63" s="39" t="str">
        <f t="shared" si="10"/>
        <v/>
      </c>
      <c r="T63" s="40"/>
      <c r="U63" s="39"/>
      <c r="V63" s="40"/>
      <c r="W63" s="39"/>
      <c r="X63" s="39"/>
      <c r="Y63" s="39"/>
      <c r="Z63" s="39"/>
      <c r="AA63" s="39"/>
      <c r="AB63" s="39"/>
      <c r="AC63" s="39"/>
      <c r="AD63" s="39"/>
      <c r="AE63" s="39"/>
      <c r="AF63" s="63"/>
      <c r="AG63" s="63"/>
    </row>
    <row r="64" spans="3:33" ht="15.75" thickBot="1">
      <c r="C64" s="39" t="str">
        <f t="shared" si="9"/>
        <v/>
      </c>
      <c r="D64" s="116"/>
      <c r="E64" s="117"/>
      <c r="F64" s="117"/>
      <c r="G64" s="117"/>
      <c r="H64" s="117"/>
      <c r="I64" s="117"/>
      <c r="J64" s="117"/>
      <c r="K64" s="117"/>
      <c r="L64" s="117"/>
      <c r="M64" s="117"/>
      <c r="N64" s="117"/>
      <c r="O64" s="117"/>
      <c r="P64" s="118"/>
      <c r="Q64" s="39" t="str">
        <f t="shared" si="10"/>
        <v/>
      </c>
      <c r="T64" s="40"/>
      <c r="U64" s="39"/>
      <c r="V64" s="40"/>
      <c r="W64" s="39"/>
      <c r="X64" s="39"/>
      <c r="Y64" s="39"/>
      <c r="Z64" s="39"/>
      <c r="AA64" s="39"/>
      <c r="AB64" s="39"/>
      <c r="AC64" s="39"/>
      <c r="AD64" s="39"/>
      <c r="AE64" s="39"/>
      <c r="AF64" s="63"/>
      <c r="AG64" s="63"/>
    </row>
    <row r="65" spans="3:33">
      <c r="C65" s="39" t="str">
        <f t="shared" si="9"/>
        <v/>
      </c>
      <c r="D65" s="55"/>
      <c r="E65" s="55"/>
      <c r="F65" s="55"/>
      <c r="G65" s="55"/>
      <c r="H65" s="55"/>
      <c r="I65" s="55"/>
      <c r="J65" s="55"/>
      <c r="K65" s="55"/>
      <c r="L65" s="55"/>
      <c r="M65" s="55"/>
      <c r="N65" s="55"/>
      <c r="O65" s="55"/>
      <c r="P65" s="55"/>
      <c r="Q65" s="39" t="str">
        <f t="shared" si="10"/>
        <v/>
      </c>
      <c r="T65" s="40"/>
      <c r="U65" s="39"/>
      <c r="V65" s="40"/>
      <c r="W65" s="39"/>
      <c r="X65" s="39"/>
      <c r="Y65" s="39"/>
      <c r="Z65" s="39"/>
      <c r="AA65" s="39"/>
      <c r="AB65" s="39"/>
      <c r="AC65" s="39"/>
      <c r="AD65" s="39"/>
      <c r="AE65" s="39"/>
      <c r="AF65" s="63"/>
      <c r="AG65" s="63"/>
    </row>
    <row r="66" spans="3:33">
      <c r="C66" s="39">
        <f t="shared" si="9"/>
        <v>3</v>
      </c>
      <c r="D66" s="107" t="str">
        <f>V26</f>
        <v>hugofluzao</v>
      </c>
      <c r="E66" s="108"/>
      <c r="F66" s="61">
        <v>52.76</v>
      </c>
      <c r="G66" s="60" t="s">
        <v>25</v>
      </c>
      <c r="H66" s="59">
        <v>33.659999999999997</v>
      </c>
      <c r="I66" s="107" t="str">
        <f>V27</f>
        <v>Us Karas</v>
      </c>
      <c r="J66" s="109"/>
      <c r="K66" s="109"/>
      <c r="L66" s="109"/>
      <c r="M66" s="109"/>
      <c r="N66" s="109"/>
      <c r="O66" s="109"/>
      <c r="P66" s="108"/>
      <c r="Q66" s="39">
        <f t="shared" si="10"/>
        <v>0</v>
      </c>
      <c r="T66" s="40"/>
      <c r="U66" s="39"/>
      <c r="V66" s="40"/>
      <c r="W66" s="39"/>
      <c r="X66" s="39"/>
      <c r="Y66" s="39"/>
      <c r="Z66" s="39"/>
      <c r="AA66" s="39"/>
      <c r="AB66" s="39"/>
      <c r="AC66" s="39"/>
      <c r="AD66" s="39"/>
      <c r="AE66" s="39"/>
      <c r="AF66" s="63"/>
      <c r="AG66" s="63"/>
    </row>
    <row r="67" spans="3:33">
      <c r="C67" s="39">
        <f t="shared" si="9"/>
        <v>3</v>
      </c>
      <c r="D67" s="119" t="str">
        <f>V22</f>
        <v>PAPAMIKE F.C.</v>
      </c>
      <c r="E67" s="119"/>
      <c r="F67" s="61">
        <v>37.72</v>
      </c>
      <c r="G67" s="60" t="s">
        <v>25</v>
      </c>
      <c r="H67" s="59">
        <v>17.940000000000001</v>
      </c>
      <c r="I67" s="119" t="str">
        <f>V30</f>
        <v>Puro Malte F. C</v>
      </c>
      <c r="J67" s="119"/>
      <c r="K67" s="119"/>
      <c r="L67" s="119"/>
      <c r="M67" s="119"/>
      <c r="N67" s="119"/>
      <c r="O67" s="119"/>
      <c r="P67" s="119"/>
      <c r="Q67" s="39">
        <f t="shared" si="10"/>
        <v>0</v>
      </c>
      <c r="T67" s="40"/>
      <c r="U67" s="39"/>
      <c r="V67" s="40"/>
      <c r="W67" s="39"/>
      <c r="X67" s="39"/>
      <c r="Y67" s="39"/>
      <c r="Z67" s="39"/>
      <c r="AA67" s="39"/>
      <c r="AB67" s="39"/>
      <c r="AC67" s="39"/>
      <c r="AD67" s="39"/>
      <c r="AE67" s="39"/>
      <c r="AF67" s="63"/>
      <c r="AG67" s="63"/>
    </row>
    <row r="68" spans="3:33">
      <c r="C68" s="39">
        <f t="shared" si="9"/>
        <v>0</v>
      </c>
      <c r="D68" s="107" t="str">
        <f>V23</f>
        <v>Monet FC</v>
      </c>
      <c r="E68" s="108"/>
      <c r="F68" s="59">
        <v>34.06</v>
      </c>
      <c r="G68" s="60" t="s">
        <v>25</v>
      </c>
      <c r="H68" s="61">
        <v>39.130000000000003</v>
      </c>
      <c r="I68" s="107" t="str">
        <f>V31</f>
        <v>Lucca Mengão</v>
      </c>
      <c r="J68" s="109"/>
      <c r="K68" s="109"/>
      <c r="L68" s="109"/>
      <c r="M68" s="109"/>
      <c r="N68" s="109"/>
      <c r="O68" s="109"/>
      <c r="P68" s="108"/>
      <c r="Q68" s="39">
        <f t="shared" si="10"/>
        <v>3</v>
      </c>
      <c r="T68" s="40"/>
      <c r="U68" s="39"/>
      <c r="V68" s="40"/>
      <c r="W68" s="39"/>
      <c r="X68" s="39"/>
      <c r="Y68" s="39"/>
      <c r="Z68" s="39"/>
      <c r="AA68" s="39"/>
      <c r="AB68" s="39"/>
      <c r="AC68" s="39"/>
      <c r="AD68" s="39"/>
      <c r="AE68" s="39"/>
      <c r="AF68" s="63"/>
      <c r="AG68" s="63"/>
    </row>
    <row r="69" spans="3:33">
      <c r="C69" s="39">
        <f t="shared" si="9"/>
        <v>0</v>
      </c>
      <c r="D69" s="119" t="str">
        <f>V21</f>
        <v>Bruno Duim FC</v>
      </c>
      <c r="E69" s="119"/>
      <c r="F69" s="59">
        <v>26.26</v>
      </c>
      <c r="G69" s="60" t="s">
        <v>25</v>
      </c>
      <c r="H69" s="61">
        <v>44.23</v>
      </c>
      <c r="I69" s="119" t="str">
        <f>V28</f>
        <v>Stars United C.F</v>
      </c>
      <c r="J69" s="119"/>
      <c r="K69" s="119"/>
      <c r="L69" s="119"/>
      <c r="M69" s="119"/>
      <c r="N69" s="119"/>
      <c r="O69" s="119"/>
      <c r="P69" s="119"/>
      <c r="Q69" s="39">
        <f t="shared" si="10"/>
        <v>3</v>
      </c>
      <c r="T69" s="40"/>
      <c r="U69" s="39"/>
      <c r="V69" s="40"/>
      <c r="W69" s="39"/>
      <c r="X69" s="39"/>
      <c r="Y69" s="39"/>
      <c r="Z69" s="39"/>
      <c r="AA69" s="39"/>
      <c r="AB69" s="39"/>
      <c r="AC69" s="39"/>
      <c r="AD69" s="39"/>
      <c r="AE69" s="39"/>
      <c r="AF69" s="63"/>
      <c r="AG69" s="63"/>
    </row>
    <row r="70" spans="3:33">
      <c r="C70" s="39">
        <f t="shared" si="9"/>
        <v>3</v>
      </c>
      <c r="D70" s="119" t="str">
        <f>V24</f>
        <v>C.R RedBull FC</v>
      </c>
      <c r="E70" s="119"/>
      <c r="F70" s="61">
        <v>42.65</v>
      </c>
      <c r="G70" s="60" t="s">
        <v>25</v>
      </c>
      <c r="H70" s="59">
        <v>20.53</v>
      </c>
      <c r="I70" s="119" t="str">
        <f>V25</f>
        <v>Família Timóteo FC</v>
      </c>
      <c r="J70" s="119"/>
      <c r="K70" s="119"/>
      <c r="L70" s="119"/>
      <c r="M70" s="119"/>
      <c r="N70" s="119"/>
      <c r="O70" s="119"/>
      <c r="P70" s="119"/>
      <c r="Q70" s="39">
        <f t="shared" si="10"/>
        <v>0</v>
      </c>
      <c r="T70" s="40"/>
      <c r="U70" s="39"/>
      <c r="V70" s="40"/>
      <c r="W70" s="39"/>
      <c r="X70" s="39"/>
      <c r="Y70" s="39"/>
      <c r="Z70" s="39"/>
      <c r="AA70" s="39"/>
      <c r="AB70" s="39"/>
      <c r="AC70" s="39"/>
      <c r="AD70" s="39"/>
      <c r="AE70" s="39"/>
      <c r="AF70" s="63"/>
      <c r="AG70" s="63"/>
    </row>
    <row r="71" spans="3:33">
      <c r="C71" s="39">
        <f t="shared" si="9"/>
        <v>3</v>
      </c>
      <c r="D71" s="119" t="str">
        <f>V20</f>
        <v>FC Ladeira !!!</v>
      </c>
      <c r="E71" s="119"/>
      <c r="F71" s="61">
        <v>49.56</v>
      </c>
      <c r="G71" s="60" t="s">
        <v>25</v>
      </c>
      <c r="H71" s="59">
        <v>40.85</v>
      </c>
      <c r="I71" s="119" t="str">
        <f>V29</f>
        <v>Family paz f.c</v>
      </c>
      <c r="J71" s="119"/>
      <c r="K71" s="119"/>
      <c r="L71" s="119"/>
      <c r="M71" s="119"/>
      <c r="N71" s="119"/>
      <c r="O71" s="119"/>
      <c r="P71" s="119"/>
      <c r="Q71" s="39">
        <f t="shared" si="10"/>
        <v>0</v>
      </c>
      <c r="T71" s="40"/>
      <c r="U71" s="39"/>
      <c r="V71" s="40"/>
      <c r="W71" s="39"/>
      <c r="X71" s="39"/>
      <c r="Y71" s="39"/>
      <c r="Z71" s="39"/>
      <c r="AA71" s="39"/>
      <c r="AB71" s="39"/>
      <c r="AC71" s="39"/>
      <c r="AD71" s="39"/>
      <c r="AE71" s="39"/>
      <c r="AF71" s="63"/>
      <c r="AG71" s="63"/>
    </row>
    <row r="72" spans="3:33" ht="15.75" thickBot="1">
      <c r="C72" s="39" t="str">
        <f t="shared" si="9"/>
        <v/>
      </c>
      <c r="D72" s="55"/>
      <c r="E72" s="55"/>
      <c r="F72" s="55"/>
      <c r="G72" s="55"/>
      <c r="H72" s="55"/>
      <c r="I72" s="55"/>
      <c r="J72" s="55"/>
      <c r="K72" s="55"/>
      <c r="L72" s="55"/>
      <c r="M72" s="55"/>
      <c r="N72" s="55"/>
      <c r="O72" s="55"/>
      <c r="P72" s="55"/>
      <c r="Q72" s="39" t="str">
        <f t="shared" si="10"/>
        <v/>
      </c>
      <c r="T72" s="40"/>
      <c r="U72" s="39"/>
      <c r="V72" s="40"/>
      <c r="W72" s="39"/>
      <c r="X72" s="39"/>
      <c r="Y72" s="39"/>
      <c r="Z72" s="39"/>
      <c r="AA72" s="39"/>
      <c r="AB72" s="39"/>
      <c r="AC72" s="39"/>
      <c r="AD72" s="39"/>
      <c r="AE72" s="39"/>
      <c r="AF72" s="63"/>
      <c r="AG72" s="63"/>
    </row>
    <row r="73" spans="3:33">
      <c r="C73" s="39" t="str">
        <f t="shared" si="9"/>
        <v/>
      </c>
      <c r="D73" s="113" t="s">
        <v>33</v>
      </c>
      <c r="E73" s="114"/>
      <c r="F73" s="114"/>
      <c r="G73" s="114"/>
      <c r="H73" s="114"/>
      <c r="I73" s="114"/>
      <c r="J73" s="114"/>
      <c r="K73" s="114"/>
      <c r="L73" s="114"/>
      <c r="M73" s="114"/>
      <c r="N73" s="114"/>
      <c r="O73" s="114"/>
      <c r="P73" s="115"/>
      <c r="Q73" s="39" t="str">
        <f t="shared" si="10"/>
        <v/>
      </c>
      <c r="T73" s="40"/>
      <c r="U73" s="39"/>
      <c r="V73" s="40"/>
      <c r="W73" s="39"/>
      <c r="X73" s="39"/>
      <c r="Y73" s="39"/>
      <c r="Z73" s="39"/>
      <c r="AA73" s="39"/>
      <c r="AB73" s="39"/>
      <c r="AC73" s="39"/>
      <c r="AD73" s="39"/>
      <c r="AE73" s="39"/>
      <c r="AF73" s="63"/>
      <c r="AG73" s="63"/>
    </row>
    <row r="74" spans="3:33" ht="15.75" thickBot="1">
      <c r="C74" s="39" t="str">
        <f t="shared" si="9"/>
        <v/>
      </c>
      <c r="D74" s="116"/>
      <c r="E74" s="117"/>
      <c r="F74" s="117"/>
      <c r="G74" s="117"/>
      <c r="H74" s="117"/>
      <c r="I74" s="117"/>
      <c r="J74" s="117"/>
      <c r="K74" s="117"/>
      <c r="L74" s="117"/>
      <c r="M74" s="117"/>
      <c r="N74" s="117"/>
      <c r="O74" s="117"/>
      <c r="P74" s="118"/>
      <c r="Q74" s="39" t="str">
        <f t="shared" si="10"/>
        <v/>
      </c>
      <c r="T74" s="40"/>
      <c r="U74" s="39"/>
      <c r="V74" s="40"/>
      <c r="W74" s="39"/>
      <c r="X74" s="39"/>
      <c r="Y74" s="39"/>
      <c r="Z74" s="39"/>
      <c r="AA74" s="39"/>
      <c r="AB74" s="39"/>
      <c r="AC74" s="39"/>
      <c r="AD74" s="39"/>
      <c r="AE74" s="39"/>
      <c r="AF74" s="63"/>
      <c r="AG74" s="63"/>
    </row>
    <row r="75" spans="3:33">
      <c r="C75" s="39" t="str">
        <f t="shared" si="9"/>
        <v/>
      </c>
      <c r="D75" s="55"/>
      <c r="E75" s="55"/>
      <c r="F75" s="55"/>
      <c r="G75" s="55"/>
      <c r="H75" s="55"/>
      <c r="I75" s="55"/>
      <c r="J75" s="55"/>
      <c r="K75" s="55"/>
      <c r="L75" s="55"/>
      <c r="M75" s="55"/>
      <c r="N75" s="55"/>
      <c r="O75" s="55"/>
      <c r="P75" s="55"/>
      <c r="Q75" s="39" t="str">
        <f t="shared" si="10"/>
        <v/>
      </c>
      <c r="T75" s="40"/>
      <c r="U75" s="39"/>
      <c r="V75" s="40"/>
      <c r="W75" s="39"/>
      <c r="X75" s="39"/>
      <c r="Y75" s="39"/>
      <c r="Z75" s="39"/>
      <c r="AA75" s="39"/>
      <c r="AB75" s="39"/>
      <c r="AC75" s="39"/>
      <c r="AD75" s="39"/>
      <c r="AE75" s="39"/>
      <c r="AF75" s="63"/>
      <c r="AG75" s="63"/>
    </row>
    <row r="76" spans="3:33">
      <c r="C76" s="39">
        <f t="shared" si="9"/>
        <v>3</v>
      </c>
      <c r="D76" s="107" t="str">
        <f>V25</f>
        <v>Família Timóteo FC</v>
      </c>
      <c r="E76" s="108"/>
      <c r="F76" s="61">
        <v>58.55</v>
      </c>
      <c r="G76" s="60" t="s">
        <v>25</v>
      </c>
      <c r="H76" s="59">
        <v>13.11</v>
      </c>
      <c r="I76" s="107" t="str">
        <f>V23</f>
        <v>Monet FC</v>
      </c>
      <c r="J76" s="109"/>
      <c r="K76" s="109"/>
      <c r="L76" s="109"/>
      <c r="M76" s="109"/>
      <c r="N76" s="109"/>
      <c r="O76" s="109"/>
      <c r="P76" s="108"/>
      <c r="Q76" s="39">
        <f t="shared" si="10"/>
        <v>0</v>
      </c>
      <c r="T76" s="40"/>
      <c r="U76" s="39"/>
      <c r="V76" s="40"/>
      <c r="W76" s="39"/>
      <c r="X76" s="39"/>
      <c r="Y76" s="39"/>
      <c r="Z76" s="39"/>
      <c r="AA76" s="39"/>
      <c r="AB76" s="39"/>
      <c r="AC76" s="39"/>
      <c r="AD76" s="39"/>
      <c r="AE76" s="39"/>
      <c r="AF76" s="63"/>
      <c r="AG76" s="63"/>
    </row>
    <row r="77" spans="3:33">
      <c r="C77" s="39">
        <f t="shared" si="9"/>
        <v>0</v>
      </c>
      <c r="D77" s="119" t="str">
        <f>V28</f>
        <v>Stars United C.F</v>
      </c>
      <c r="E77" s="119"/>
      <c r="F77" s="59">
        <v>21.93</v>
      </c>
      <c r="G77" s="60" t="s">
        <v>25</v>
      </c>
      <c r="H77" s="61">
        <v>24.38</v>
      </c>
      <c r="I77" s="119" t="str">
        <f>V22</f>
        <v>PAPAMIKE F.C.</v>
      </c>
      <c r="J77" s="119"/>
      <c r="K77" s="119"/>
      <c r="L77" s="119"/>
      <c r="M77" s="119"/>
      <c r="N77" s="119"/>
      <c r="O77" s="119"/>
      <c r="P77" s="119"/>
      <c r="Q77" s="39">
        <f t="shared" si="10"/>
        <v>3</v>
      </c>
      <c r="T77" s="40"/>
      <c r="U77" s="39"/>
      <c r="V77" s="40"/>
      <c r="W77" s="39"/>
      <c r="X77" s="39"/>
      <c r="Y77" s="39"/>
      <c r="Z77" s="39"/>
      <c r="AA77" s="39"/>
      <c r="AB77" s="39"/>
      <c r="AC77" s="39"/>
      <c r="AD77" s="39"/>
      <c r="AE77" s="39"/>
      <c r="AF77" s="63"/>
      <c r="AG77" s="63"/>
    </row>
    <row r="78" spans="3:33">
      <c r="C78" s="39">
        <f t="shared" si="9"/>
        <v>3</v>
      </c>
      <c r="D78" s="107" t="str">
        <f>V30</f>
        <v>Puro Malte F. C</v>
      </c>
      <c r="E78" s="108"/>
      <c r="F78" s="61">
        <v>78.95</v>
      </c>
      <c r="G78" s="60" t="s">
        <v>25</v>
      </c>
      <c r="H78" s="59">
        <v>24.38</v>
      </c>
      <c r="I78" s="107" t="str">
        <f>V20</f>
        <v>FC Ladeira !!!</v>
      </c>
      <c r="J78" s="109"/>
      <c r="K78" s="109"/>
      <c r="L78" s="109"/>
      <c r="M78" s="109"/>
      <c r="N78" s="109"/>
      <c r="O78" s="109"/>
      <c r="P78" s="108"/>
      <c r="Q78" s="39">
        <f t="shared" si="10"/>
        <v>0</v>
      </c>
      <c r="T78" s="40"/>
      <c r="U78" s="39"/>
      <c r="V78" s="40"/>
      <c r="W78" s="39"/>
      <c r="X78" s="39"/>
      <c r="Y78" s="39"/>
      <c r="Z78" s="39"/>
      <c r="AA78" s="39"/>
      <c r="AB78" s="39"/>
      <c r="AC78" s="39"/>
      <c r="AD78" s="39"/>
      <c r="AE78" s="39"/>
      <c r="AF78" s="63"/>
      <c r="AG78" s="63"/>
    </row>
    <row r="79" spans="3:33">
      <c r="C79" s="39">
        <f t="shared" si="9"/>
        <v>3</v>
      </c>
      <c r="D79" s="119" t="str">
        <f>V27</f>
        <v>Us Karas</v>
      </c>
      <c r="E79" s="119"/>
      <c r="F79" s="61">
        <v>49.65</v>
      </c>
      <c r="G79" s="60" t="s">
        <v>25</v>
      </c>
      <c r="H79" s="59">
        <v>44.18</v>
      </c>
      <c r="I79" s="119" t="str">
        <f>V24</f>
        <v>C.R RedBull FC</v>
      </c>
      <c r="J79" s="119"/>
      <c r="K79" s="119"/>
      <c r="L79" s="119"/>
      <c r="M79" s="119"/>
      <c r="N79" s="119"/>
      <c r="O79" s="119"/>
      <c r="P79" s="119"/>
      <c r="Q79" s="39">
        <f t="shared" si="10"/>
        <v>0</v>
      </c>
      <c r="T79" s="40"/>
      <c r="U79" s="39"/>
      <c r="V79" s="40"/>
      <c r="W79" s="39"/>
      <c r="X79" s="39"/>
      <c r="Y79" s="39"/>
      <c r="Z79" s="39"/>
      <c r="AA79" s="39"/>
      <c r="AB79" s="39"/>
      <c r="AC79" s="39"/>
      <c r="AD79" s="39"/>
      <c r="AE79" s="39"/>
      <c r="AF79" s="63"/>
      <c r="AG79" s="63"/>
    </row>
    <row r="80" spans="3:33">
      <c r="C80" s="39">
        <f t="shared" si="9"/>
        <v>3</v>
      </c>
      <c r="D80" s="119" t="str">
        <f>V29</f>
        <v>Family paz f.c</v>
      </c>
      <c r="E80" s="119"/>
      <c r="F80" s="61">
        <v>70.150000000000006</v>
      </c>
      <c r="G80" s="60" t="s">
        <v>25</v>
      </c>
      <c r="H80" s="59">
        <v>63.95</v>
      </c>
      <c r="I80" s="119" t="str">
        <f>V31</f>
        <v>Lucca Mengão</v>
      </c>
      <c r="J80" s="119"/>
      <c r="K80" s="119"/>
      <c r="L80" s="119"/>
      <c r="M80" s="119"/>
      <c r="N80" s="119"/>
      <c r="O80" s="119"/>
      <c r="P80" s="119"/>
      <c r="Q80" s="39">
        <f t="shared" si="10"/>
        <v>0</v>
      </c>
      <c r="T80" s="40"/>
      <c r="U80" s="39"/>
      <c r="V80" s="40"/>
      <c r="W80" s="39"/>
      <c r="X80" s="39"/>
      <c r="Y80" s="39"/>
      <c r="Z80" s="39"/>
      <c r="AA80" s="39"/>
      <c r="AB80" s="39"/>
      <c r="AC80" s="39"/>
      <c r="AD80" s="39"/>
      <c r="AE80" s="39"/>
      <c r="AF80" s="63"/>
      <c r="AG80" s="63"/>
    </row>
    <row r="81" spans="3:33">
      <c r="C81" s="39">
        <f t="shared" si="9"/>
        <v>0</v>
      </c>
      <c r="D81" s="119" t="str">
        <f>V21</f>
        <v>Bruno Duim FC</v>
      </c>
      <c r="E81" s="119"/>
      <c r="F81" s="59">
        <v>15.32</v>
      </c>
      <c r="G81" s="60" t="s">
        <v>25</v>
      </c>
      <c r="H81" s="61">
        <v>66.55</v>
      </c>
      <c r="I81" s="119" t="str">
        <f>V26</f>
        <v>hugofluzao</v>
      </c>
      <c r="J81" s="119"/>
      <c r="K81" s="119"/>
      <c r="L81" s="119"/>
      <c r="M81" s="119"/>
      <c r="N81" s="119"/>
      <c r="O81" s="119"/>
      <c r="P81" s="119"/>
      <c r="Q81" s="39">
        <f t="shared" si="10"/>
        <v>3</v>
      </c>
      <c r="T81" s="40"/>
      <c r="U81" s="39"/>
      <c r="V81" s="40"/>
      <c r="W81" s="39"/>
      <c r="X81" s="39"/>
      <c r="Y81" s="39"/>
      <c r="Z81" s="39"/>
      <c r="AA81" s="39"/>
      <c r="AB81" s="39"/>
      <c r="AC81" s="39"/>
      <c r="AD81" s="39"/>
      <c r="AE81" s="39"/>
      <c r="AF81" s="63"/>
      <c r="AG81" s="63"/>
    </row>
    <row r="82" spans="3:33" ht="15.75" thickBot="1">
      <c r="C82" s="39" t="str">
        <f t="shared" si="9"/>
        <v/>
      </c>
      <c r="D82" s="55"/>
      <c r="E82" s="55"/>
      <c r="F82" s="55"/>
      <c r="G82" s="55"/>
      <c r="H82" s="55"/>
      <c r="I82" s="55"/>
      <c r="J82" s="55"/>
      <c r="K82" s="55"/>
      <c r="L82" s="55"/>
      <c r="M82" s="55"/>
      <c r="N82" s="55"/>
      <c r="O82" s="55"/>
      <c r="P82" s="55"/>
      <c r="Q82" s="39" t="str">
        <f t="shared" si="10"/>
        <v/>
      </c>
      <c r="T82" s="40"/>
      <c r="U82" s="39"/>
      <c r="V82" s="40"/>
      <c r="W82" s="39"/>
      <c r="X82" s="39"/>
      <c r="Y82" s="39"/>
      <c r="Z82" s="39"/>
      <c r="AA82" s="39"/>
      <c r="AB82" s="39"/>
      <c r="AC82" s="39"/>
      <c r="AD82" s="39"/>
      <c r="AE82" s="39"/>
      <c r="AF82" s="63"/>
      <c r="AG82" s="63"/>
    </row>
    <row r="83" spans="3:33">
      <c r="C83" s="39" t="str">
        <f t="shared" si="9"/>
        <v/>
      </c>
      <c r="D83" s="113" t="s">
        <v>32</v>
      </c>
      <c r="E83" s="114"/>
      <c r="F83" s="114"/>
      <c r="G83" s="114"/>
      <c r="H83" s="114"/>
      <c r="I83" s="114"/>
      <c r="J83" s="114"/>
      <c r="K83" s="114"/>
      <c r="L83" s="114"/>
      <c r="M83" s="114"/>
      <c r="N83" s="114"/>
      <c r="O83" s="114"/>
      <c r="P83" s="115"/>
      <c r="Q83" s="39" t="str">
        <f t="shared" si="10"/>
        <v/>
      </c>
      <c r="T83" s="40"/>
      <c r="U83" s="39"/>
      <c r="V83" s="40"/>
      <c r="W83" s="39"/>
      <c r="X83" s="39"/>
      <c r="Y83" s="39"/>
      <c r="Z83" s="39"/>
      <c r="AA83" s="39"/>
      <c r="AB83" s="39"/>
      <c r="AC83" s="39"/>
      <c r="AD83" s="39"/>
      <c r="AE83" s="39"/>
      <c r="AF83" s="63"/>
      <c r="AG83" s="63"/>
    </row>
    <row r="84" spans="3:33" ht="15.75" thickBot="1">
      <c r="C84" s="39" t="str">
        <f t="shared" si="9"/>
        <v/>
      </c>
      <c r="D84" s="116"/>
      <c r="E84" s="117"/>
      <c r="F84" s="117"/>
      <c r="G84" s="117"/>
      <c r="H84" s="117"/>
      <c r="I84" s="117"/>
      <c r="J84" s="117"/>
      <c r="K84" s="117"/>
      <c r="L84" s="117"/>
      <c r="M84" s="117"/>
      <c r="N84" s="117"/>
      <c r="O84" s="117"/>
      <c r="P84" s="118"/>
      <c r="Q84" s="39" t="str">
        <f t="shared" si="10"/>
        <v/>
      </c>
      <c r="T84" s="40"/>
      <c r="U84" s="39"/>
      <c r="V84" s="40"/>
      <c r="W84" s="39"/>
      <c r="X84" s="39"/>
      <c r="Y84" s="39"/>
      <c r="Z84" s="39"/>
      <c r="AA84" s="39"/>
      <c r="AB84" s="39"/>
      <c r="AC84" s="39"/>
      <c r="AD84" s="39"/>
      <c r="AE84" s="39"/>
      <c r="AF84" s="63"/>
      <c r="AG84" s="63"/>
    </row>
    <row r="85" spans="3:33">
      <c r="C85" s="39" t="str">
        <f t="shared" si="9"/>
        <v/>
      </c>
      <c r="D85" s="55"/>
      <c r="E85" s="55"/>
      <c r="F85" s="55"/>
      <c r="G85" s="55"/>
      <c r="H85" s="55"/>
      <c r="I85" s="55"/>
      <c r="J85" s="55"/>
      <c r="K85" s="55"/>
      <c r="L85" s="55"/>
      <c r="M85" s="55"/>
      <c r="N85" s="55"/>
      <c r="O85" s="55"/>
      <c r="P85" s="55"/>
      <c r="Q85" s="39" t="str">
        <f t="shared" si="10"/>
        <v/>
      </c>
      <c r="T85" s="40"/>
      <c r="U85" s="39"/>
      <c r="V85" s="40"/>
      <c r="W85" s="39"/>
      <c r="X85" s="39"/>
      <c r="Y85" s="39"/>
      <c r="Z85" s="39"/>
      <c r="AA85" s="39"/>
      <c r="AB85" s="39"/>
      <c r="AC85" s="39"/>
      <c r="AD85" s="39"/>
      <c r="AE85" s="39"/>
      <c r="AF85" s="63"/>
      <c r="AG85" s="63"/>
    </row>
    <row r="86" spans="3:33">
      <c r="C86" s="39">
        <f t="shared" si="9"/>
        <v>3</v>
      </c>
      <c r="D86" s="107" t="str">
        <f>V31</f>
        <v>Lucca Mengão</v>
      </c>
      <c r="E86" s="108"/>
      <c r="F86" s="61">
        <v>63.39</v>
      </c>
      <c r="G86" s="60" t="s">
        <v>25</v>
      </c>
      <c r="H86" s="59">
        <v>30.18</v>
      </c>
      <c r="I86" s="107" t="str">
        <f>V22</f>
        <v>PAPAMIKE F.C.</v>
      </c>
      <c r="J86" s="109"/>
      <c r="K86" s="109"/>
      <c r="L86" s="109"/>
      <c r="M86" s="109"/>
      <c r="N86" s="109"/>
      <c r="O86" s="109"/>
      <c r="P86" s="108"/>
      <c r="Q86" s="39">
        <f t="shared" si="10"/>
        <v>0</v>
      </c>
      <c r="T86" s="40"/>
      <c r="U86" s="39"/>
      <c r="V86" s="40"/>
      <c r="W86" s="39"/>
      <c r="X86" s="39"/>
    </row>
    <row r="87" spans="3:33">
      <c r="C87" s="39">
        <f t="shared" si="9"/>
        <v>3</v>
      </c>
      <c r="D87" s="119" t="str">
        <f>V26</f>
        <v>hugofluzao</v>
      </c>
      <c r="E87" s="119"/>
      <c r="F87" s="61">
        <v>28.04</v>
      </c>
      <c r="G87" s="60" t="s">
        <v>25</v>
      </c>
      <c r="H87" s="59">
        <v>25.49</v>
      </c>
      <c r="I87" s="119" t="str">
        <f>V23</f>
        <v>Monet FC</v>
      </c>
      <c r="J87" s="119"/>
      <c r="K87" s="119"/>
      <c r="L87" s="119"/>
      <c r="M87" s="119"/>
      <c r="N87" s="119"/>
      <c r="O87" s="119"/>
      <c r="P87" s="119"/>
      <c r="Q87" s="39">
        <f t="shared" si="10"/>
        <v>0</v>
      </c>
      <c r="T87" s="40"/>
      <c r="U87" s="39"/>
      <c r="V87" s="40"/>
      <c r="W87" s="39"/>
      <c r="X87" s="39"/>
    </row>
    <row r="88" spans="3:33">
      <c r="C88" s="39">
        <f t="shared" si="9"/>
        <v>0</v>
      </c>
      <c r="D88" s="107" t="str">
        <f>V30</f>
        <v>Puro Malte F. C</v>
      </c>
      <c r="E88" s="108"/>
      <c r="F88" s="59">
        <v>37.340000000000003</v>
      </c>
      <c r="G88" s="60" t="s">
        <v>25</v>
      </c>
      <c r="H88" s="61">
        <v>59.44</v>
      </c>
      <c r="I88" s="107" t="str">
        <f>V28</f>
        <v>Stars United C.F</v>
      </c>
      <c r="J88" s="109"/>
      <c r="K88" s="109"/>
      <c r="L88" s="109"/>
      <c r="M88" s="109"/>
      <c r="N88" s="109"/>
      <c r="O88" s="109"/>
      <c r="P88" s="108"/>
      <c r="Q88" s="39">
        <f t="shared" si="10"/>
        <v>3</v>
      </c>
      <c r="T88" s="40"/>
      <c r="U88" s="39"/>
      <c r="V88" s="40"/>
      <c r="W88" s="39"/>
      <c r="X88" s="39"/>
    </row>
    <row r="89" spans="3:33">
      <c r="C89" s="39">
        <f t="shared" si="9"/>
        <v>0</v>
      </c>
      <c r="D89" s="119" t="str">
        <f>V24</f>
        <v>C.R RedBull FC</v>
      </c>
      <c r="E89" s="119"/>
      <c r="F89" s="59">
        <v>33.92</v>
      </c>
      <c r="G89" s="60" t="s">
        <v>25</v>
      </c>
      <c r="H89" s="61">
        <v>65.39</v>
      </c>
      <c r="I89" s="119" t="str">
        <f>V29</f>
        <v>Family paz f.c</v>
      </c>
      <c r="J89" s="119"/>
      <c r="K89" s="119"/>
      <c r="L89" s="119"/>
      <c r="M89" s="119"/>
      <c r="N89" s="119"/>
      <c r="O89" s="119"/>
      <c r="P89" s="119"/>
      <c r="Q89" s="39">
        <f t="shared" si="10"/>
        <v>3</v>
      </c>
      <c r="T89" s="40"/>
      <c r="U89" s="39"/>
      <c r="V89" s="40"/>
      <c r="W89" s="39"/>
      <c r="X89" s="39"/>
    </row>
    <row r="90" spans="3:33">
      <c r="C90" s="39">
        <f t="shared" si="9"/>
        <v>0</v>
      </c>
      <c r="D90" s="119" t="str">
        <f>V27</f>
        <v>Us Karas</v>
      </c>
      <c r="E90" s="119"/>
      <c r="F90" s="59">
        <v>70.19</v>
      </c>
      <c r="G90" s="60" t="s">
        <v>25</v>
      </c>
      <c r="H90" s="61">
        <v>79.040000000000006</v>
      </c>
      <c r="I90" s="119" t="str">
        <f>V25</f>
        <v>Família Timóteo FC</v>
      </c>
      <c r="J90" s="119"/>
      <c r="K90" s="119"/>
      <c r="L90" s="119"/>
      <c r="M90" s="119"/>
      <c r="N90" s="119"/>
      <c r="O90" s="119"/>
      <c r="P90" s="119"/>
      <c r="Q90" s="39">
        <f t="shared" si="10"/>
        <v>3</v>
      </c>
      <c r="T90" s="40"/>
      <c r="U90" s="39"/>
      <c r="V90" s="40"/>
      <c r="W90" s="39"/>
      <c r="X90" s="39"/>
    </row>
    <row r="91" spans="3:33">
      <c r="C91" s="39">
        <f t="shared" si="9"/>
        <v>0</v>
      </c>
      <c r="D91" s="119" t="str">
        <f>V20</f>
        <v>FC Ladeira !!!</v>
      </c>
      <c r="E91" s="119"/>
      <c r="F91" s="59">
        <v>68.98</v>
      </c>
      <c r="G91" s="60" t="s">
        <v>25</v>
      </c>
      <c r="H91" s="61">
        <v>91.59</v>
      </c>
      <c r="I91" s="119" t="str">
        <f>V21</f>
        <v>Bruno Duim FC</v>
      </c>
      <c r="J91" s="119"/>
      <c r="K91" s="119"/>
      <c r="L91" s="119"/>
      <c r="M91" s="119"/>
      <c r="N91" s="119"/>
      <c r="O91" s="119"/>
      <c r="P91" s="119"/>
      <c r="Q91" s="39">
        <f t="shared" si="10"/>
        <v>3</v>
      </c>
      <c r="T91" s="40"/>
      <c r="U91" s="39"/>
      <c r="V91" s="40"/>
      <c r="W91" s="39"/>
      <c r="X91" s="39"/>
    </row>
    <row r="92" spans="3:33" ht="15.75" thickBot="1">
      <c r="C92" s="39" t="str">
        <f t="shared" si="9"/>
        <v/>
      </c>
      <c r="D92" s="55"/>
      <c r="E92" s="55"/>
      <c r="F92" s="55"/>
      <c r="G92" s="55"/>
      <c r="H92" s="55"/>
      <c r="I92" s="55"/>
      <c r="J92" s="55"/>
      <c r="K92" s="55"/>
      <c r="L92" s="55"/>
      <c r="M92" s="55"/>
      <c r="N92" s="55"/>
      <c r="O92" s="55"/>
      <c r="P92" s="55"/>
      <c r="Q92" s="39" t="str">
        <f t="shared" si="10"/>
        <v/>
      </c>
      <c r="T92" s="40"/>
      <c r="U92" s="39"/>
      <c r="V92" s="40"/>
      <c r="W92" s="39"/>
      <c r="X92" s="39"/>
    </row>
    <row r="93" spans="3:33">
      <c r="C93" s="39" t="str">
        <f t="shared" si="9"/>
        <v/>
      </c>
      <c r="D93" s="113" t="s">
        <v>31</v>
      </c>
      <c r="E93" s="114"/>
      <c r="F93" s="114"/>
      <c r="G93" s="114"/>
      <c r="H93" s="114"/>
      <c r="I93" s="114"/>
      <c r="J93" s="114"/>
      <c r="K93" s="114"/>
      <c r="L93" s="114"/>
      <c r="M93" s="114"/>
      <c r="N93" s="114"/>
      <c r="O93" s="114"/>
      <c r="P93" s="115"/>
      <c r="Q93" s="39" t="str">
        <f t="shared" si="10"/>
        <v/>
      </c>
      <c r="T93" s="40"/>
      <c r="U93" s="39"/>
      <c r="V93" s="40"/>
      <c r="W93" s="39"/>
      <c r="X93" s="39"/>
    </row>
    <row r="94" spans="3:33" ht="15.75" thickBot="1">
      <c r="C94" s="39" t="str">
        <f t="shared" si="9"/>
        <v/>
      </c>
      <c r="D94" s="116"/>
      <c r="E94" s="117"/>
      <c r="F94" s="117"/>
      <c r="G94" s="117"/>
      <c r="H94" s="117"/>
      <c r="I94" s="117"/>
      <c r="J94" s="117"/>
      <c r="K94" s="117"/>
      <c r="L94" s="117"/>
      <c r="M94" s="117"/>
      <c r="N94" s="117"/>
      <c r="O94" s="117"/>
      <c r="P94" s="118"/>
      <c r="Q94" s="39" t="str">
        <f t="shared" si="10"/>
        <v/>
      </c>
      <c r="T94" s="40"/>
      <c r="U94" s="39"/>
      <c r="V94" s="40"/>
      <c r="W94" s="39"/>
      <c r="X94" s="39"/>
    </row>
    <row r="95" spans="3:33">
      <c r="C95" s="39" t="str">
        <f t="shared" si="9"/>
        <v/>
      </c>
      <c r="D95" s="55"/>
      <c r="E95" s="55"/>
      <c r="F95" s="55"/>
      <c r="G95" s="55"/>
      <c r="H95" s="55"/>
      <c r="I95" s="55"/>
      <c r="J95" s="55"/>
      <c r="K95" s="55"/>
      <c r="L95" s="55"/>
      <c r="M95" s="55"/>
      <c r="N95" s="55"/>
      <c r="O95" s="55"/>
      <c r="P95" s="55"/>
      <c r="Q95" s="39" t="str">
        <f t="shared" si="10"/>
        <v/>
      </c>
      <c r="T95" s="40"/>
      <c r="U95" s="39"/>
      <c r="V95" s="40"/>
      <c r="W95" s="39"/>
      <c r="X95" s="39"/>
    </row>
    <row r="96" spans="3:33">
      <c r="C96" s="39">
        <f t="shared" si="9"/>
        <v>0</v>
      </c>
      <c r="D96" s="107" t="str">
        <f>V21</f>
        <v>Bruno Duim FC</v>
      </c>
      <c r="E96" s="108"/>
      <c r="F96" s="58">
        <v>51.6</v>
      </c>
      <c r="G96" s="57" t="s">
        <v>25</v>
      </c>
      <c r="H96" s="56">
        <v>51.96</v>
      </c>
      <c r="I96" s="107" t="str">
        <f>V27</f>
        <v>Us Karas</v>
      </c>
      <c r="J96" s="109"/>
      <c r="K96" s="109"/>
      <c r="L96" s="109"/>
      <c r="M96" s="109"/>
      <c r="N96" s="109"/>
      <c r="O96" s="109"/>
      <c r="P96" s="108"/>
      <c r="Q96" s="39">
        <f t="shared" si="10"/>
        <v>3</v>
      </c>
      <c r="T96" s="40"/>
      <c r="U96" s="39"/>
      <c r="V96" s="40"/>
      <c r="W96" s="39"/>
      <c r="X96" s="39"/>
    </row>
    <row r="97" spans="3:24">
      <c r="C97" s="39">
        <f t="shared" si="9"/>
        <v>0</v>
      </c>
      <c r="D97" s="119" t="str">
        <f>V28</f>
        <v>Stars United C.F</v>
      </c>
      <c r="E97" s="119"/>
      <c r="F97" s="58">
        <v>33.36</v>
      </c>
      <c r="G97" s="57" t="s">
        <v>25</v>
      </c>
      <c r="H97" s="56">
        <v>59.66</v>
      </c>
      <c r="I97" s="119" t="str">
        <f>V31</f>
        <v>Lucca Mengão</v>
      </c>
      <c r="J97" s="119"/>
      <c r="K97" s="119"/>
      <c r="L97" s="119"/>
      <c r="M97" s="119"/>
      <c r="N97" s="119"/>
      <c r="O97" s="119"/>
      <c r="P97" s="119"/>
      <c r="Q97" s="39">
        <f t="shared" si="10"/>
        <v>3</v>
      </c>
      <c r="T97" s="40"/>
      <c r="U97" s="39"/>
      <c r="V97" s="40"/>
      <c r="W97" s="39"/>
      <c r="X97" s="39"/>
    </row>
    <row r="98" spans="3:24">
      <c r="C98" s="39">
        <f t="shared" si="9"/>
        <v>0</v>
      </c>
      <c r="D98" s="107" t="str">
        <f>V26</f>
        <v>hugofluzao</v>
      </c>
      <c r="E98" s="108"/>
      <c r="F98" s="58">
        <v>53.05</v>
      </c>
      <c r="G98" s="57" t="s">
        <v>25</v>
      </c>
      <c r="H98" s="56">
        <v>83.85</v>
      </c>
      <c r="I98" s="107" t="str">
        <f>V20</f>
        <v>FC Ladeira !!!</v>
      </c>
      <c r="J98" s="109"/>
      <c r="K98" s="109"/>
      <c r="L98" s="109"/>
      <c r="M98" s="109"/>
      <c r="N98" s="109"/>
      <c r="O98" s="109"/>
      <c r="P98" s="108"/>
      <c r="Q98" s="39">
        <f t="shared" si="10"/>
        <v>3</v>
      </c>
      <c r="T98" s="40"/>
      <c r="U98" s="39"/>
      <c r="V98" s="40"/>
      <c r="W98" s="39"/>
      <c r="X98" s="39"/>
    </row>
    <row r="99" spans="3:24">
      <c r="C99" s="39">
        <f t="shared" si="9"/>
        <v>3</v>
      </c>
      <c r="D99" s="119" t="str">
        <f>V22</f>
        <v>PAPAMIKE F.C.</v>
      </c>
      <c r="E99" s="119"/>
      <c r="F99" s="56">
        <v>52.22</v>
      </c>
      <c r="G99" s="57" t="s">
        <v>25</v>
      </c>
      <c r="H99" s="58">
        <v>46.36</v>
      </c>
      <c r="I99" s="119" t="str">
        <f>V29</f>
        <v>Family paz f.c</v>
      </c>
      <c r="J99" s="119"/>
      <c r="K99" s="119"/>
      <c r="L99" s="119"/>
      <c r="M99" s="119"/>
      <c r="N99" s="119"/>
      <c r="O99" s="119"/>
      <c r="P99" s="119"/>
      <c r="Q99" s="39">
        <f t="shared" si="10"/>
        <v>0</v>
      </c>
      <c r="T99" s="40"/>
      <c r="U99" s="39"/>
      <c r="V99" s="40"/>
      <c r="W99" s="39"/>
      <c r="X99" s="39"/>
    </row>
    <row r="100" spans="3:24">
      <c r="C100" s="39">
        <f t="shared" si="9"/>
        <v>3</v>
      </c>
      <c r="D100" s="119" t="str">
        <f>V25</f>
        <v>Família Timóteo FC</v>
      </c>
      <c r="E100" s="119"/>
      <c r="F100" s="56">
        <v>68.12</v>
      </c>
      <c r="G100" s="57" t="s">
        <v>25</v>
      </c>
      <c r="H100" s="58">
        <v>59.07</v>
      </c>
      <c r="I100" s="119" t="str">
        <f>V30</f>
        <v>Puro Malte F. C</v>
      </c>
      <c r="J100" s="119"/>
      <c r="K100" s="119"/>
      <c r="L100" s="119"/>
      <c r="M100" s="119"/>
      <c r="N100" s="119"/>
      <c r="O100" s="119"/>
      <c r="P100" s="119"/>
      <c r="Q100" s="39">
        <f t="shared" si="10"/>
        <v>0</v>
      </c>
      <c r="T100" s="40"/>
      <c r="U100" s="39"/>
      <c r="V100" s="40"/>
      <c r="W100" s="39"/>
      <c r="X100" s="39"/>
    </row>
    <row r="101" spans="3:24">
      <c r="C101" s="39">
        <f t="shared" si="9"/>
        <v>0</v>
      </c>
      <c r="D101" s="119" t="str">
        <f>V23</f>
        <v>Monet FC</v>
      </c>
      <c r="E101" s="119"/>
      <c r="F101" s="58">
        <v>50.7</v>
      </c>
      <c r="G101" s="57" t="s">
        <v>25</v>
      </c>
      <c r="H101" s="56">
        <v>59.66</v>
      </c>
      <c r="I101" s="119" t="str">
        <f>V24</f>
        <v>C.R RedBull FC</v>
      </c>
      <c r="J101" s="119"/>
      <c r="K101" s="119"/>
      <c r="L101" s="119"/>
      <c r="M101" s="119"/>
      <c r="N101" s="119"/>
      <c r="O101" s="119"/>
      <c r="P101" s="119"/>
      <c r="Q101" s="39">
        <f t="shared" ref="Q101:Q141" si="11">IF(OR(H101="",F101=""),"",IF(H101=F101,1,IF(H101&gt;F101,3,0)))</f>
        <v>3</v>
      </c>
      <c r="T101" s="40"/>
      <c r="U101" s="39"/>
      <c r="V101" s="40"/>
      <c r="W101" s="39"/>
      <c r="X101" s="39"/>
    </row>
    <row r="102" spans="3:24" ht="15.75" thickBot="1">
      <c r="C102" s="39" t="str">
        <f t="shared" si="9"/>
        <v/>
      </c>
      <c r="D102" s="55"/>
      <c r="E102" s="55"/>
      <c r="F102" s="55"/>
      <c r="G102" s="55"/>
      <c r="H102" s="55"/>
      <c r="I102" s="55"/>
      <c r="J102" s="55"/>
      <c r="K102" s="55"/>
      <c r="L102" s="55"/>
      <c r="M102" s="55"/>
      <c r="N102" s="55"/>
      <c r="O102" s="55"/>
      <c r="P102" s="55"/>
      <c r="Q102" s="39" t="str">
        <f t="shared" si="11"/>
        <v/>
      </c>
      <c r="T102" s="40"/>
      <c r="U102" s="39"/>
      <c r="V102" s="40"/>
      <c r="W102" s="39"/>
      <c r="X102" s="39"/>
    </row>
    <row r="103" spans="3:24">
      <c r="C103" s="39" t="str">
        <f t="shared" si="9"/>
        <v/>
      </c>
      <c r="D103" s="113" t="s">
        <v>30</v>
      </c>
      <c r="E103" s="114"/>
      <c r="F103" s="114"/>
      <c r="G103" s="114"/>
      <c r="H103" s="114"/>
      <c r="I103" s="114"/>
      <c r="J103" s="114"/>
      <c r="K103" s="114"/>
      <c r="L103" s="114"/>
      <c r="M103" s="114"/>
      <c r="N103" s="114"/>
      <c r="O103" s="114"/>
      <c r="P103" s="115"/>
      <c r="Q103" s="39" t="str">
        <f t="shared" si="11"/>
        <v/>
      </c>
      <c r="T103" s="40"/>
      <c r="U103" s="39"/>
      <c r="V103" s="40"/>
      <c r="W103" s="39"/>
      <c r="X103" s="39"/>
    </row>
    <row r="104" spans="3:24" ht="15.75" thickBot="1">
      <c r="C104" s="39" t="str">
        <f t="shared" si="9"/>
        <v/>
      </c>
      <c r="D104" s="116"/>
      <c r="E104" s="117"/>
      <c r="F104" s="117"/>
      <c r="G104" s="117"/>
      <c r="H104" s="117"/>
      <c r="I104" s="117"/>
      <c r="J104" s="117"/>
      <c r="K104" s="117"/>
      <c r="L104" s="117"/>
      <c r="M104" s="117"/>
      <c r="N104" s="117"/>
      <c r="O104" s="117"/>
      <c r="P104" s="118"/>
      <c r="Q104" s="39" t="str">
        <f t="shared" si="11"/>
        <v/>
      </c>
      <c r="T104" s="40"/>
      <c r="U104" s="39"/>
      <c r="V104" s="40"/>
      <c r="W104" s="39"/>
      <c r="X104" s="39"/>
    </row>
    <row r="105" spans="3:24">
      <c r="C105" s="39" t="str">
        <f t="shared" si="9"/>
        <v/>
      </c>
      <c r="D105" s="55"/>
      <c r="E105" s="55"/>
      <c r="F105" s="55"/>
      <c r="G105" s="55"/>
      <c r="H105" s="55"/>
      <c r="I105" s="55"/>
      <c r="J105" s="55"/>
      <c r="K105" s="55"/>
      <c r="L105" s="55"/>
      <c r="M105" s="55"/>
      <c r="N105" s="55"/>
      <c r="O105" s="55"/>
      <c r="P105" s="55"/>
      <c r="Q105" s="39" t="str">
        <f t="shared" si="11"/>
        <v/>
      </c>
      <c r="T105" s="40"/>
      <c r="U105" s="39"/>
      <c r="V105" s="40"/>
      <c r="W105" s="39"/>
      <c r="X105" s="39"/>
    </row>
    <row r="106" spans="3:24">
      <c r="C106" s="39">
        <f t="shared" si="9"/>
        <v>0</v>
      </c>
      <c r="D106" s="107" t="str">
        <f>V27</f>
        <v>Us Karas</v>
      </c>
      <c r="E106" s="108"/>
      <c r="F106" s="58">
        <v>23.43</v>
      </c>
      <c r="G106" s="57" t="s">
        <v>25</v>
      </c>
      <c r="H106" s="56">
        <v>46.15</v>
      </c>
      <c r="I106" s="107" t="str">
        <f>V28</f>
        <v>Stars United C.F</v>
      </c>
      <c r="J106" s="109"/>
      <c r="K106" s="109"/>
      <c r="L106" s="109"/>
      <c r="M106" s="109"/>
      <c r="N106" s="109"/>
      <c r="O106" s="109"/>
      <c r="P106" s="108"/>
      <c r="Q106" s="39">
        <f t="shared" si="11"/>
        <v>3</v>
      </c>
      <c r="T106" s="40"/>
      <c r="U106" s="39"/>
      <c r="V106" s="40"/>
      <c r="W106" s="39"/>
      <c r="X106" s="39"/>
    </row>
    <row r="107" spans="3:24">
      <c r="C107" s="39">
        <f t="shared" si="9"/>
        <v>0</v>
      </c>
      <c r="D107" s="119" t="str">
        <f>V24</f>
        <v>C.R RedBull FC</v>
      </c>
      <c r="E107" s="119"/>
      <c r="F107" s="58">
        <v>44.27</v>
      </c>
      <c r="G107" s="57" t="s">
        <v>25</v>
      </c>
      <c r="H107" s="56">
        <v>47.46</v>
      </c>
      <c r="I107" s="119" t="str">
        <f>V22</f>
        <v>PAPAMIKE F.C.</v>
      </c>
      <c r="J107" s="119"/>
      <c r="K107" s="119"/>
      <c r="L107" s="119"/>
      <c r="M107" s="119"/>
      <c r="N107" s="119"/>
      <c r="O107" s="119"/>
      <c r="P107" s="119"/>
      <c r="Q107" s="39">
        <f t="shared" si="11"/>
        <v>3</v>
      </c>
      <c r="T107" s="40"/>
      <c r="U107" s="40"/>
      <c r="V107" s="40"/>
      <c r="W107" s="40"/>
    </row>
    <row r="108" spans="3:24">
      <c r="C108" s="39">
        <f t="shared" ref="C108:C141" si="12">IF(OR(F108="",H108=""),"",IF(F108=H108,1,IF(F108&gt;H108,3,0)))</f>
        <v>3</v>
      </c>
      <c r="D108" s="107" t="str">
        <f>V20</f>
        <v>FC Ladeira !!!</v>
      </c>
      <c r="E108" s="108"/>
      <c r="F108" s="56">
        <v>50.6</v>
      </c>
      <c r="G108" s="57" t="s">
        <v>25</v>
      </c>
      <c r="H108" s="58">
        <v>43.2</v>
      </c>
      <c r="I108" s="107" t="str">
        <f>V31</f>
        <v>Lucca Mengão</v>
      </c>
      <c r="J108" s="109"/>
      <c r="K108" s="109"/>
      <c r="L108" s="109"/>
      <c r="M108" s="109"/>
      <c r="N108" s="109"/>
      <c r="O108" s="109"/>
      <c r="P108" s="108"/>
      <c r="Q108" s="39">
        <f t="shared" si="11"/>
        <v>0</v>
      </c>
      <c r="T108" s="40"/>
      <c r="U108" s="40"/>
      <c r="V108" s="40"/>
      <c r="W108" s="40"/>
    </row>
    <row r="109" spans="3:24">
      <c r="C109" s="39">
        <f t="shared" si="12"/>
        <v>3</v>
      </c>
      <c r="D109" s="119" t="str">
        <f>V29</f>
        <v>Family paz f.c</v>
      </c>
      <c r="E109" s="119"/>
      <c r="F109" s="56">
        <v>57.51</v>
      </c>
      <c r="G109" s="57" t="s">
        <v>25</v>
      </c>
      <c r="H109" s="58">
        <v>50.63</v>
      </c>
      <c r="I109" s="119" t="str">
        <f>V23</f>
        <v>Monet FC</v>
      </c>
      <c r="J109" s="119"/>
      <c r="K109" s="119"/>
      <c r="L109" s="119"/>
      <c r="M109" s="119"/>
      <c r="N109" s="119"/>
      <c r="O109" s="119"/>
      <c r="P109" s="119"/>
      <c r="Q109" s="39">
        <f t="shared" si="11"/>
        <v>0</v>
      </c>
      <c r="T109" s="40"/>
      <c r="U109" s="40"/>
      <c r="V109" s="40"/>
      <c r="W109" s="40"/>
    </row>
    <row r="110" spans="3:24">
      <c r="C110" s="39">
        <f t="shared" si="12"/>
        <v>0</v>
      </c>
      <c r="D110" s="119" t="str">
        <f>V30</f>
        <v>Puro Malte F. C</v>
      </c>
      <c r="E110" s="119"/>
      <c r="F110" s="58">
        <v>31.19</v>
      </c>
      <c r="G110" s="57" t="s">
        <v>25</v>
      </c>
      <c r="H110" s="56">
        <v>39.46</v>
      </c>
      <c r="I110" s="119" t="str">
        <f>V21</f>
        <v>Bruno Duim FC</v>
      </c>
      <c r="J110" s="119"/>
      <c r="K110" s="119"/>
      <c r="L110" s="119"/>
      <c r="M110" s="119"/>
      <c r="N110" s="119"/>
      <c r="O110" s="119"/>
      <c r="P110" s="119"/>
      <c r="Q110" s="39">
        <f t="shared" si="11"/>
        <v>3</v>
      </c>
      <c r="T110" s="40"/>
      <c r="U110" s="40"/>
      <c r="V110" s="40"/>
      <c r="W110" s="40"/>
    </row>
    <row r="111" spans="3:24">
      <c r="C111" s="39">
        <f t="shared" si="12"/>
        <v>3</v>
      </c>
      <c r="D111" s="119" t="str">
        <f>V25</f>
        <v>Família Timóteo FC</v>
      </c>
      <c r="E111" s="119"/>
      <c r="F111" s="56">
        <v>53.67</v>
      </c>
      <c r="G111" s="57" t="s">
        <v>25</v>
      </c>
      <c r="H111" s="58">
        <v>45.9</v>
      </c>
      <c r="I111" s="119" t="str">
        <f>V26</f>
        <v>hugofluzao</v>
      </c>
      <c r="J111" s="119"/>
      <c r="K111" s="119"/>
      <c r="L111" s="119"/>
      <c r="M111" s="119"/>
      <c r="N111" s="119"/>
      <c r="O111" s="119"/>
      <c r="P111" s="119"/>
      <c r="Q111" s="39">
        <f t="shared" si="11"/>
        <v>0</v>
      </c>
      <c r="T111" s="40"/>
      <c r="U111" s="40"/>
      <c r="V111" s="40"/>
      <c r="W111" s="40"/>
    </row>
    <row r="112" spans="3:24" ht="15.75" thickBot="1">
      <c r="C112" s="39" t="str">
        <f t="shared" si="12"/>
        <v/>
      </c>
      <c r="D112" s="55"/>
      <c r="E112" s="55"/>
      <c r="F112" s="55"/>
      <c r="G112" s="55"/>
      <c r="H112" s="55"/>
      <c r="I112" s="55"/>
      <c r="J112" s="55"/>
      <c r="K112" s="55"/>
      <c r="L112" s="55"/>
      <c r="M112" s="55"/>
      <c r="N112" s="55"/>
      <c r="O112" s="55"/>
      <c r="P112" s="55"/>
      <c r="Q112" s="39" t="str">
        <f t="shared" si="11"/>
        <v/>
      </c>
      <c r="T112" s="40"/>
      <c r="U112" s="40"/>
      <c r="V112" s="40"/>
      <c r="W112" s="40"/>
    </row>
    <row r="113" spans="3:17">
      <c r="C113" s="39" t="str">
        <f t="shared" si="12"/>
        <v/>
      </c>
      <c r="D113" s="113" t="s">
        <v>29</v>
      </c>
      <c r="E113" s="114"/>
      <c r="F113" s="114"/>
      <c r="G113" s="114"/>
      <c r="H113" s="114"/>
      <c r="I113" s="114"/>
      <c r="J113" s="114"/>
      <c r="K113" s="114"/>
      <c r="L113" s="114"/>
      <c r="M113" s="114"/>
      <c r="N113" s="114"/>
      <c r="O113" s="114"/>
      <c r="P113" s="115"/>
      <c r="Q113" s="39" t="str">
        <f t="shared" si="11"/>
        <v/>
      </c>
    </row>
    <row r="114" spans="3:17" ht="15.75" thickBot="1">
      <c r="C114" s="39" t="str">
        <f t="shared" si="12"/>
        <v/>
      </c>
      <c r="D114" s="116"/>
      <c r="E114" s="117"/>
      <c r="F114" s="117"/>
      <c r="G114" s="117"/>
      <c r="H114" s="117"/>
      <c r="I114" s="117"/>
      <c r="J114" s="117"/>
      <c r="K114" s="117"/>
      <c r="L114" s="117"/>
      <c r="M114" s="117"/>
      <c r="N114" s="117"/>
      <c r="O114" s="117"/>
      <c r="P114" s="118"/>
      <c r="Q114" s="39" t="str">
        <f t="shared" si="11"/>
        <v/>
      </c>
    </row>
    <row r="115" spans="3:17">
      <c r="C115" s="39" t="str">
        <f t="shared" si="12"/>
        <v/>
      </c>
      <c r="D115" s="55"/>
      <c r="E115" s="55"/>
      <c r="F115" s="55"/>
      <c r="G115" s="55"/>
      <c r="H115" s="55"/>
      <c r="I115" s="55"/>
      <c r="J115" s="55"/>
      <c r="K115" s="55"/>
      <c r="L115" s="55"/>
      <c r="M115" s="55"/>
      <c r="N115" s="55"/>
      <c r="O115" s="55"/>
      <c r="P115" s="55"/>
      <c r="Q115" s="39" t="str">
        <f t="shared" si="11"/>
        <v/>
      </c>
    </row>
    <row r="116" spans="3:17">
      <c r="C116" s="39" t="str">
        <f t="shared" si="12"/>
        <v/>
      </c>
      <c r="D116" s="119" t="str">
        <f>V27</f>
        <v>Us Karas</v>
      </c>
      <c r="E116" s="119"/>
      <c r="F116" s="62"/>
      <c r="G116" s="60" t="s">
        <v>25</v>
      </c>
      <c r="H116" s="62"/>
      <c r="I116" s="119" t="str">
        <f>V30</f>
        <v>Puro Malte F. C</v>
      </c>
      <c r="J116" s="119"/>
      <c r="K116" s="119"/>
      <c r="L116" s="119"/>
      <c r="M116" s="119"/>
      <c r="N116" s="119"/>
      <c r="O116" s="119"/>
      <c r="P116" s="119"/>
      <c r="Q116" s="39" t="str">
        <f t="shared" si="11"/>
        <v/>
      </c>
    </row>
    <row r="117" spans="3:17">
      <c r="C117" s="39" t="str">
        <f t="shared" si="12"/>
        <v/>
      </c>
      <c r="D117" s="119" t="str">
        <f>V29</f>
        <v>Family paz f.c</v>
      </c>
      <c r="E117" s="119"/>
      <c r="F117" s="62"/>
      <c r="G117" s="60" t="s">
        <v>25</v>
      </c>
      <c r="H117" s="62"/>
      <c r="I117" s="119" t="str">
        <f>V25</f>
        <v>Família Timóteo FC</v>
      </c>
      <c r="J117" s="119"/>
      <c r="K117" s="119"/>
      <c r="L117" s="119"/>
      <c r="M117" s="119"/>
      <c r="N117" s="119"/>
      <c r="O117" s="119"/>
      <c r="P117" s="119"/>
      <c r="Q117" s="39" t="str">
        <f t="shared" si="11"/>
        <v/>
      </c>
    </row>
    <row r="118" spans="3:17">
      <c r="C118" s="39" t="str">
        <f t="shared" si="12"/>
        <v/>
      </c>
      <c r="D118" s="119" t="str">
        <f>V21</f>
        <v>Bruno Duim FC</v>
      </c>
      <c r="E118" s="119"/>
      <c r="F118" s="62"/>
      <c r="G118" s="60" t="s">
        <v>25</v>
      </c>
      <c r="H118" s="62"/>
      <c r="I118" s="119" t="str">
        <f>V24</f>
        <v>C.R RedBull FC</v>
      </c>
      <c r="J118" s="119"/>
      <c r="K118" s="119"/>
      <c r="L118" s="119"/>
      <c r="M118" s="119"/>
      <c r="N118" s="119"/>
      <c r="O118" s="119"/>
      <c r="P118" s="119"/>
      <c r="Q118" s="39" t="str">
        <f t="shared" si="11"/>
        <v/>
      </c>
    </row>
    <row r="119" spans="3:17">
      <c r="C119" s="39" t="str">
        <f t="shared" si="12"/>
        <v/>
      </c>
      <c r="D119" s="119" t="str">
        <f>V31</f>
        <v>Lucca Mengão</v>
      </c>
      <c r="E119" s="119"/>
      <c r="F119" s="62"/>
      <c r="G119" s="60" t="s">
        <v>25</v>
      </c>
      <c r="H119" s="62"/>
      <c r="I119" s="119" t="str">
        <f>V26</f>
        <v>hugofluzao</v>
      </c>
      <c r="J119" s="119"/>
      <c r="K119" s="119"/>
      <c r="L119" s="119"/>
      <c r="M119" s="119"/>
      <c r="N119" s="119"/>
      <c r="O119" s="119"/>
      <c r="P119" s="119"/>
      <c r="Q119" s="39" t="str">
        <f t="shared" si="11"/>
        <v/>
      </c>
    </row>
    <row r="120" spans="3:17">
      <c r="C120" s="39" t="str">
        <f t="shared" si="12"/>
        <v/>
      </c>
      <c r="D120" s="119" t="str">
        <f>V28</f>
        <v>Stars United C.F</v>
      </c>
      <c r="E120" s="119"/>
      <c r="F120" s="62"/>
      <c r="G120" s="60" t="s">
        <v>25</v>
      </c>
      <c r="H120" s="62"/>
      <c r="I120" s="119" t="str">
        <f>V20</f>
        <v>FC Ladeira !!!</v>
      </c>
      <c r="J120" s="119"/>
      <c r="K120" s="119"/>
      <c r="L120" s="119"/>
      <c r="M120" s="119"/>
      <c r="N120" s="119"/>
      <c r="O120" s="119"/>
      <c r="P120" s="119"/>
      <c r="Q120" s="39" t="str">
        <f t="shared" si="11"/>
        <v/>
      </c>
    </row>
    <row r="121" spans="3:17">
      <c r="C121" s="39" t="str">
        <f t="shared" si="12"/>
        <v/>
      </c>
      <c r="D121" s="119" t="str">
        <f>V22</f>
        <v>PAPAMIKE F.C.</v>
      </c>
      <c r="E121" s="119"/>
      <c r="F121" s="62"/>
      <c r="G121" s="60" t="s">
        <v>25</v>
      </c>
      <c r="H121" s="62"/>
      <c r="I121" s="119" t="str">
        <f>V23</f>
        <v>Monet FC</v>
      </c>
      <c r="J121" s="119"/>
      <c r="K121" s="119"/>
      <c r="L121" s="119"/>
      <c r="M121" s="119"/>
      <c r="N121" s="119"/>
      <c r="O121" s="119"/>
      <c r="P121" s="119"/>
      <c r="Q121" s="39" t="str">
        <f t="shared" si="11"/>
        <v/>
      </c>
    </row>
    <row r="122" spans="3:17" ht="15.75" thickBot="1">
      <c r="C122" s="39" t="str">
        <f t="shared" si="12"/>
        <v/>
      </c>
      <c r="D122" s="55"/>
      <c r="E122" s="55"/>
      <c r="F122" s="55"/>
      <c r="G122" s="55"/>
      <c r="H122" s="55"/>
      <c r="I122" s="55"/>
      <c r="J122" s="55"/>
      <c r="K122" s="55"/>
      <c r="L122" s="55"/>
      <c r="M122" s="55"/>
      <c r="N122" s="55"/>
      <c r="O122" s="55"/>
      <c r="P122" s="55"/>
      <c r="Q122" s="39" t="str">
        <f t="shared" si="11"/>
        <v/>
      </c>
    </row>
    <row r="123" spans="3:17">
      <c r="C123" s="39" t="str">
        <f t="shared" si="12"/>
        <v/>
      </c>
      <c r="D123" s="113" t="s">
        <v>27</v>
      </c>
      <c r="E123" s="114"/>
      <c r="F123" s="114"/>
      <c r="G123" s="114"/>
      <c r="H123" s="114"/>
      <c r="I123" s="114"/>
      <c r="J123" s="114"/>
      <c r="K123" s="114"/>
      <c r="L123" s="114"/>
      <c r="M123" s="114"/>
      <c r="N123" s="114"/>
      <c r="O123" s="114"/>
      <c r="P123" s="115"/>
      <c r="Q123" s="39" t="str">
        <f t="shared" si="11"/>
        <v/>
      </c>
    </row>
    <row r="124" spans="3:17" ht="15.75" thickBot="1">
      <c r="C124" s="39" t="str">
        <f t="shared" si="12"/>
        <v/>
      </c>
      <c r="D124" s="116"/>
      <c r="E124" s="117"/>
      <c r="F124" s="117"/>
      <c r="G124" s="117"/>
      <c r="H124" s="117"/>
      <c r="I124" s="117"/>
      <c r="J124" s="117"/>
      <c r="K124" s="117"/>
      <c r="L124" s="117"/>
      <c r="M124" s="117"/>
      <c r="N124" s="117"/>
      <c r="O124" s="117"/>
      <c r="P124" s="118"/>
      <c r="Q124" s="39" t="str">
        <f t="shared" si="11"/>
        <v/>
      </c>
    </row>
    <row r="125" spans="3:17">
      <c r="C125" s="39" t="str">
        <f t="shared" si="12"/>
        <v/>
      </c>
      <c r="D125" s="55"/>
      <c r="E125" s="55"/>
      <c r="F125" s="55"/>
      <c r="G125" s="55"/>
      <c r="H125" s="55"/>
      <c r="I125" s="55"/>
      <c r="J125" s="55"/>
      <c r="K125" s="55"/>
      <c r="L125" s="55"/>
      <c r="M125" s="55"/>
      <c r="N125" s="55"/>
      <c r="O125" s="55"/>
      <c r="P125" s="55"/>
      <c r="Q125" s="39" t="str">
        <f t="shared" si="11"/>
        <v/>
      </c>
    </row>
    <row r="126" spans="3:17">
      <c r="C126" s="39" t="str">
        <f t="shared" si="12"/>
        <v/>
      </c>
      <c r="D126" s="107" t="str">
        <f>V23</f>
        <v>Monet FC</v>
      </c>
      <c r="E126" s="108"/>
      <c r="F126" s="62"/>
      <c r="G126" s="60" t="s">
        <v>25</v>
      </c>
      <c r="H126" s="62"/>
      <c r="I126" s="107" t="str">
        <f>V28</f>
        <v>Stars United C.F</v>
      </c>
      <c r="J126" s="109"/>
      <c r="K126" s="109"/>
      <c r="L126" s="109"/>
      <c r="M126" s="109"/>
      <c r="N126" s="109"/>
      <c r="O126" s="109"/>
      <c r="P126" s="108"/>
      <c r="Q126" s="39" t="str">
        <f t="shared" si="11"/>
        <v/>
      </c>
    </row>
    <row r="127" spans="3:17">
      <c r="C127" s="39" t="str">
        <f t="shared" si="12"/>
        <v/>
      </c>
      <c r="D127" s="119" t="str">
        <f>V24</f>
        <v>C.R RedBull FC</v>
      </c>
      <c r="E127" s="119"/>
      <c r="F127" s="62"/>
      <c r="G127" s="60" t="s">
        <v>25</v>
      </c>
      <c r="H127" s="62"/>
      <c r="I127" s="119" t="str">
        <f>V30</f>
        <v>Puro Malte F. C</v>
      </c>
      <c r="J127" s="119"/>
      <c r="K127" s="119"/>
      <c r="L127" s="119"/>
      <c r="M127" s="119"/>
      <c r="N127" s="119"/>
      <c r="O127" s="119"/>
      <c r="P127" s="119"/>
      <c r="Q127" s="39" t="str">
        <f t="shared" si="11"/>
        <v/>
      </c>
    </row>
    <row r="128" spans="3:17">
      <c r="C128" s="39" t="str">
        <f t="shared" si="12"/>
        <v/>
      </c>
      <c r="D128" s="107" t="str">
        <f>V20</f>
        <v>FC Ladeira !!!</v>
      </c>
      <c r="E128" s="108"/>
      <c r="F128" s="62"/>
      <c r="G128" s="60" t="s">
        <v>25</v>
      </c>
      <c r="H128" s="62"/>
      <c r="I128" s="107" t="str">
        <f>V27</f>
        <v>Us Karas</v>
      </c>
      <c r="J128" s="109"/>
      <c r="K128" s="109"/>
      <c r="L128" s="109"/>
      <c r="M128" s="109"/>
      <c r="N128" s="109"/>
      <c r="O128" s="109"/>
      <c r="P128" s="108"/>
      <c r="Q128" s="39" t="str">
        <f t="shared" si="11"/>
        <v/>
      </c>
    </row>
    <row r="129" spans="3:17">
      <c r="C129" s="39" t="str">
        <f t="shared" si="12"/>
        <v/>
      </c>
      <c r="D129" s="119" t="str">
        <f>V26</f>
        <v>hugofluzao</v>
      </c>
      <c r="E129" s="119"/>
      <c r="F129" s="62"/>
      <c r="G129" s="60" t="s">
        <v>25</v>
      </c>
      <c r="H129" s="62"/>
      <c r="I129" s="119" t="str">
        <f>V22</f>
        <v>PAPAMIKE F.C.</v>
      </c>
      <c r="J129" s="119"/>
      <c r="K129" s="119"/>
      <c r="L129" s="119"/>
      <c r="M129" s="119"/>
      <c r="N129" s="119"/>
      <c r="O129" s="119"/>
      <c r="P129" s="119"/>
      <c r="Q129" s="39" t="str">
        <f t="shared" si="11"/>
        <v/>
      </c>
    </row>
    <row r="130" spans="3:17">
      <c r="C130" s="39" t="str">
        <f t="shared" si="12"/>
        <v/>
      </c>
      <c r="D130" s="119" t="str">
        <f>V21</f>
        <v>Bruno Duim FC</v>
      </c>
      <c r="E130" s="119"/>
      <c r="F130" s="62"/>
      <c r="G130" s="60" t="s">
        <v>25</v>
      </c>
      <c r="H130" s="62"/>
      <c r="I130" s="119" t="str">
        <f>V29</f>
        <v>Family paz f.c</v>
      </c>
      <c r="J130" s="119"/>
      <c r="K130" s="119"/>
      <c r="L130" s="119"/>
      <c r="M130" s="119"/>
      <c r="N130" s="119"/>
      <c r="O130" s="119"/>
      <c r="P130" s="119"/>
      <c r="Q130" s="39" t="str">
        <f t="shared" si="11"/>
        <v/>
      </c>
    </row>
    <row r="131" spans="3:17">
      <c r="C131" s="39" t="str">
        <f t="shared" si="12"/>
        <v/>
      </c>
      <c r="D131" s="119" t="str">
        <f>V25</f>
        <v>Família Timóteo FC</v>
      </c>
      <c r="E131" s="119"/>
      <c r="F131" s="62"/>
      <c r="G131" s="60" t="s">
        <v>25</v>
      </c>
      <c r="H131" s="62"/>
      <c r="I131" s="119" t="str">
        <f>V31</f>
        <v>Lucca Mengão</v>
      </c>
      <c r="J131" s="119"/>
      <c r="K131" s="119"/>
      <c r="L131" s="119"/>
      <c r="M131" s="119"/>
      <c r="N131" s="119"/>
      <c r="O131" s="119"/>
      <c r="P131" s="119"/>
      <c r="Q131" s="39" t="str">
        <f t="shared" si="11"/>
        <v/>
      </c>
    </row>
    <row r="132" spans="3:17" ht="15.75" thickBot="1">
      <c r="C132" s="39" t="str">
        <f t="shared" si="12"/>
        <v/>
      </c>
      <c r="D132" s="55"/>
      <c r="E132" s="55"/>
      <c r="F132" s="55"/>
      <c r="G132" s="55"/>
      <c r="H132" s="55"/>
      <c r="I132" s="55"/>
      <c r="J132" s="55"/>
      <c r="K132" s="55"/>
      <c r="L132" s="55"/>
      <c r="M132" s="55"/>
      <c r="N132" s="55"/>
      <c r="O132" s="55"/>
      <c r="P132" s="55"/>
      <c r="Q132" s="39" t="str">
        <f t="shared" si="11"/>
        <v/>
      </c>
    </row>
    <row r="133" spans="3:17">
      <c r="C133" s="39" t="str">
        <f t="shared" si="12"/>
        <v/>
      </c>
      <c r="D133" s="113" t="s">
        <v>28</v>
      </c>
      <c r="E133" s="114"/>
      <c r="F133" s="114"/>
      <c r="G133" s="114"/>
      <c r="H133" s="114"/>
      <c r="I133" s="114"/>
      <c r="J133" s="114"/>
      <c r="K133" s="114"/>
      <c r="L133" s="114"/>
      <c r="M133" s="114"/>
      <c r="N133" s="114"/>
      <c r="O133" s="114"/>
      <c r="P133" s="115"/>
      <c r="Q133" s="39" t="str">
        <f t="shared" si="11"/>
        <v/>
      </c>
    </row>
    <row r="134" spans="3:17" ht="15.75" thickBot="1">
      <c r="C134" s="39" t="str">
        <f t="shared" si="12"/>
        <v/>
      </c>
      <c r="D134" s="116"/>
      <c r="E134" s="117"/>
      <c r="F134" s="117"/>
      <c r="G134" s="117"/>
      <c r="H134" s="117"/>
      <c r="I134" s="117"/>
      <c r="J134" s="117"/>
      <c r="K134" s="117"/>
      <c r="L134" s="117"/>
      <c r="M134" s="117"/>
      <c r="N134" s="117"/>
      <c r="O134" s="117"/>
      <c r="P134" s="118"/>
      <c r="Q134" s="39" t="str">
        <f t="shared" si="11"/>
        <v/>
      </c>
    </row>
    <row r="135" spans="3:17">
      <c r="C135" s="39" t="str">
        <f t="shared" si="12"/>
        <v/>
      </c>
      <c r="D135" s="55"/>
      <c r="E135" s="55"/>
      <c r="F135" s="55"/>
      <c r="G135" s="55"/>
      <c r="H135" s="55"/>
      <c r="I135" s="55"/>
      <c r="J135" s="55"/>
      <c r="K135" s="55"/>
      <c r="L135" s="55"/>
      <c r="M135" s="55"/>
      <c r="N135" s="55"/>
      <c r="O135" s="55"/>
      <c r="P135" s="55"/>
      <c r="Q135" s="39" t="str">
        <f t="shared" si="11"/>
        <v/>
      </c>
    </row>
    <row r="136" spans="3:17">
      <c r="C136" s="39" t="str">
        <f t="shared" si="12"/>
        <v/>
      </c>
      <c r="D136" s="107" t="str">
        <f>V28</f>
        <v>Stars United C.F</v>
      </c>
      <c r="E136" s="108"/>
      <c r="F136" s="62"/>
      <c r="G136" s="60" t="s">
        <v>25</v>
      </c>
      <c r="H136" s="62"/>
      <c r="I136" s="107" t="str">
        <f>V26</f>
        <v>hugofluzao</v>
      </c>
      <c r="J136" s="109"/>
      <c r="K136" s="109"/>
      <c r="L136" s="109"/>
      <c r="M136" s="109"/>
      <c r="N136" s="109"/>
      <c r="O136" s="109"/>
      <c r="P136" s="108"/>
      <c r="Q136" s="39" t="str">
        <f t="shared" si="11"/>
        <v/>
      </c>
    </row>
    <row r="137" spans="3:17">
      <c r="C137" s="39" t="str">
        <f t="shared" si="12"/>
        <v/>
      </c>
      <c r="D137" s="119" t="str">
        <f>V22</f>
        <v>PAPAMIKE F.C.</v>
      </c>
      <c r="E137" s="119"/>
      <c r="F137" s="62"/>
      <c r="G137" s="60" t="s">
        <v>25</v>
      </c>
      <c r="H137" s="62"/>
      <c r="I137" s="119" t="str">
        <f>V25</f>
        <v>Família Timóteo FC</v>
      </c>
      <c r="J137" s="119"/>
      <c r="K137" s="119"/>
      <c r="L137" s="119"/>
      <c r="M137" s="119"/>
      <c r="N137" s="119"/>
      <c r="O137" s="119"/>
      <c r="P137" s="119"/>
      <c r="Q137" s="39" t="str">
        <f t="shared" si="11"/>
        <v/>
      </c>
    </row>
    <row r="138" spans="3:17">
      <c r="C138" s="39" t="str">
        <f t="shared" si="12"/>
        <v/>
      </c>
      <c r="D138" s="107" t="str">
        <f>V31</f>
        <v>Lucca Mengão</v>
      </c>
      <c r="E138" s="108"/>
      <c r="F138" s="62"/>
      <c r="G138" s="60" t="s">
        <v>25</v>
      </c>
      <c r="H138" s="62"/>
      <c r="I138" s="107" t="str">
        <f>V21</f>
        <v>Bruno Duim FC</v>
      </c>
      <c r="J138" s="109"/>
      <c r="K138" s="109"/>
      <c r="L138" s="109"/>
      <c r="M138" s="109"/>
      <c r="N138" s="109"/>
      <c r="O138" s="109"/>
      <c r="P138" s="108"/>
      <c r="Q138" s="39" t="str">
        <f t="shared" si="11"/>
        <v/>
      </c>
    </row>
    <row r="139" spans="3:17">
      <c r="C139" s="39" t="str">
        <f t="shared" si="12"/>
        <v/>
      </c>
      <c r="D139" s="119" t="str">
        <f>V27</f>
        <v>Us Karas</v>
      </c>
      <c r="E139" s="119"/>
      <c r="F139" s="62"/>
      <c r="G139" s="60" t="s">
        <v>25</v>
      </c>
      <c r="H139" s="62"/>
      <c r="I139" s="119" t="str">
        <f>V23</f>
        <v>Monet FC</v>
      </c>
      <c r="J139" s="119"/>
      <c r="K139" s="119"/>
      <c r="L139" s="119"/>
      <c r="M139" s="119"/>
      <c r="N139" s="119"/>
      <c r="O139" s="119"/>
      <c r="P139" s="119"/>
      <c r="Q139" s="39" t="str">
        <f t="shared" si="11"/>
        <v/>
      </c>
    </row>
    <row r="140" spans="3:17">
      <c r="C140" s="39" t="str">
        <f t="shared" si="12"/>
        <v/>
      </c>
      <c r="D140" s="119" t="str">
        <f>V20</f>
        <v>FC Ladeira !!!</v>
      </c>
      <c r="E140" s="119"/>
      <c r="F140" s="62"/>
      <c r="G140" s="60" t="s">
        <v>25</v>
      </c>
      <c r="H140" s="62"/>
      <c r="I140" s="119" t="str">
        <f>V24</f>
        <v>C.R RedBull FC</v>
      </c>
      <c r="J140" s="119"/>
      <c r="K140" s="119"/>
      <c r="L140" s="119"/>
      <c r="M140" s="119"/>
      <c r="N140" s="119"/>
      <c r="O140" s="119"/>
      <c r="P140" s="119"/>
      <c r="Q140" s="39" t="str">
        <f t="shared" si="11"/>
        <v/>
      </c>
    </row>
    <row r="141" spans="3:17">
      <c r="C141" s="39" t="str">
        <f t="shared" si="12"/>
        <v/>
      </c>
      <c r="D141" s="119" t="str">
        <f>V30</f>
        <v>Puro Malte F. C</v>
      </c>
      <c r="E141" s="119"/>
      <c r="F141" s="62"/>
      <c r="G141" s="60" t="s">
        <v>25</v>
      </c>
      <c r="H141" s="62"/>
      <c r="I141" s="119" t="str">
        <f>V29</f>
        <v>Family paz f.c</v>
      </c>
      <c r="J141" s="119"/>
      <c r="K141" s="119"/>
      <c r="L141" s="119"/>
      <c r="M141" s="119"/>
      <c r="N141" s="119"/>
      <c r="O141" s="119"/>
      <c r="P141" s="119"/>
      <c r="Q141" s="39" t="str">
        <f t="shared" si="11"/>
        <v/>
      </c>
    </row>
  </sheetData>
  <mergeCells count="201">
    <mergeCell ref="AD19:AE19"/>
    <mergeCell ref="AF19:AG19"/>
    <mergeCell ref="F20:G20"/>
    <mergeCell ref="H20:I20"/>
    <mergeCell ref="J20:K20"/>
    <mergeCell ref="L20:M20"/>
    <mergeCell ref="B2:Q4"/>
    <mergeCell ref="B6:Q8"/>
    <mergeCell ref="D10:P13"/>
    <mergeCell ref="D17:M18"/>
    <mergeCell ref="F19:G19"/>
    <mergeCell ref="H19:I19"/>
    <mergeCell ref="J19:K19"/>
    <mergeCell ref="L19:M19"/>
    <mergeCell ref="F23:G23"/>
    <mergeCell ref="H23:I23"/>
    <mergeCell ref="J23:K23"/>
    <mergeCell ref="L23:M23"/>
    <mergeCell ref="F24:G24"/>
    <mergeCell ref="H24:I24"/>
    <mergeCell ref="J24:K24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F27:G27"/>
    <mergeCell ref="H27:I27"/>
    <mergeCell ref="J27:K27"/>
    <mergeCell ref="L27:M27"/>
    <mergeCell ref="F28:G28"/>
    <mergeCell ref="H28:I28"/>
    <mergeCell ref="J28:K28"/>
    <mergeCell ref="L28:M28"/>
    <mergeCell ref="F25:G25"/>
    <mergeCell ref="H25:I25"/>
    <mergeCell ref="J25:K25"/>
    <mergeCell ref="L25:M25"/>
    <mergeCell ref="F26:G26"/>
    <mergeCell ref="H26:I26"/>
    <mergeCell ref="J26:K26"/>
    <mergeCell ref="L26:M26"/>
    <mergeCell ref="F31:G31"/>
    <mergeCell ref="H31:I31"/>
    <mergeCell ref="J31:K31"/>
    <mergeCell ref="L31:M31"/>
    <mergeCell ref="D33:P34"/>
    <mergeCell ref="D36:E36"/>
    <mergeCell ref="I36:P36"/>
    <mergeCell ref="F29:G29"/>
    <mergeCell ref="H29:I29"/>
    <mergeCell ref="J29:K29"/>
    <mergeCell ref="L29:M29"/>
    <mergeCell ref="F30:G30"/>
    <mergeCell ref="H30:I30"/>
    <mergeCell ref="J30:K30"/>
    <mergeCell ref="L30:M30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</mergeCells>
  <pageMargins left="0.511811024" right="0.511811024" top="0.78740157499999996" bottom="0.78740157499999996" header="0.31496062000000002" footer="0.31496062000000002"/>
  <ignoredErrors>
    <ignoredError sqref="D118 D128 I129 I50 D57 I60 I78 I80" formula="1"/>
  </ignoredErrors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1:AG142"/>
  <sheetViews>
    <sheetView showGridLines="0" showRowColHeaders="0" topLeftCell="A16" zoomScale="70" zoomScaleNormal="70" workbookViewId="0">
      <selection activeCell="V40" sqref="V40"/>
    </sheetView>
  </sheetViews>
  <sheetFormatPr defaultRowHeight="15"/>
  <cols>
    <col min="1" max="3" width="4" style="38" customWidth="1"/>
    <col min="4" max="4" width="4.5703125" style="38" customWidth="1"/>
    <col min="5" max="5" width="27.28515625" style="38" customWidth="1"/>
    <col min="6" max="6" width="9.7109375" style="38" bestFit="1" customWidth="1"/>
    <col min="7" max="7" width="3.42578125" style="38" customWidth="1"/>
    <col min="8" max="8" width="9.7109375" style="38" bestFit="1" customWidth="1"/>
    <col min="9" max="9" width="5.140625" style="38" customWidth="1"/>
    <col min="10" max="10" width="3.5703125" style="38" customWidth="1"/>
    <col min="11" max="11" width="5.85546875" style="38" customWidth="1"/>
    <col min="12" max="12" width="3.28515625" style="38" customWidth="1"/>
    <col min="13" max="13" width="8.42578125" style="38" customWidth="1"/>
    <col min="14" max="14" width="4.42578125" style="38" customWidth="1"/>
    <col min="15" max="15" width="5" style="38" customWidth="1"/>
    <col min="16" max="16" width="4.5703125" style="38" customWidth="1"/>
    <col min="17" max="17" width="4.42578125" style="38" customWidth="1"/>
    <col min="18" max="18" width="4.140625" style="38" customWidth="1"/>
    <col min="19" max="19" width="5" style="38" customWidth="1"/>
    <col min="20" max="20" width="4.7109375" style="38" customWidth="1"/>
    <col min="21" max="21" width="4.5703125" style="38" customWidth="1"/>
    <col min="22" max="22" width="20.140625" style="38" bestFit="1" customWidth="1"/>
    <col min="23" max="24" width="4.42578125" style="38" customWidth="1"/>
    <col min="25" max="25" width="4" style="38" bestFit="1" customWidth="1"/>
    <col min="26" max="26" width="4.7109375" style="38" bestFit="1" customWidth="1"/>
    <col min="27" max="27" width="13.140625" style="38" customWidth="1"/>
    <col min="28" max="28" width="12" style="38" bestFit="1" customWidth="1"/>
    <col min="29" max="29" width="7.5703125" style="38" bestFit="1" customWidth="1"/>
    <col min="30" max="30" width="3.7109375" style="38" customWidth="1"/>
    <col min="31" max="31" width="4" style="38" customWidth="1"/>
    <col min="32" max="32" width="2.85546875" style="38" customWidth="1"/>
    <col min="33" max="33" width="3.42578125" style="38" customWidth="1"/>
    <col min="34" max="16384" width="9.140625" style="38"/>
  </cols>
  <sheetData>
    <row r="1" spans="2:33" ht="15.75" thickBot="1"/>
    <row r="2" spans="2:33" ht="15" customHeight="1">
      <c r="B2" s="83" t="s">
        <v>46</v>
      </c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5"/>
    </row>
    <row r="3" spans="2:33" ht="15" customHeight="1">
      <c r="B3" s="86"/>
      <c r="C3" s="87"/>
      <c r="D3" s="87"/>
      <c r="E3" s="87"/>
      <c r="F3" s="87"/>
      <c r="G3" s="87"/>
      <c r="H3" s="87"/>
      <c r="I3" s="87"/>
      <c r="J3" s="87"/>
      <c r="K3" s="87"/>
      <c r="L3" s="87"/>
      <c r="M3" s="87"/>
      <c r="N3" s="87"/>
      <c r="O3" s="87"/>
      <c r="P3" s="87"/>
      <c r="Q3" s="88"/>
    </row>
    <row r="4" spans="2:33" ht="15" customHeight="1" thickBot="1">
      <c r="B4" s="89"/>
      <c r="C4" s="90"/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  <c r="O4" s="90"/>
      <c r="P4" s="90"/>
      <c r="Q4" s="91"/>
    </row>
    <row r="5" spans="2:33" ht="15.75" thickBot="1"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</row>
    <row r="6" spans="2:33" ht="15" customHeight="1">
      <c r="B6" s="83" t="s">
        <v>26</v>
      </c>
      <c r="C6" s="84"/>
      <c r="D6" s="84"/>
      <c r="E6" s="84"/>
      <c r="F6" s="84"/>
      <c r="G6" s="84"/>
      <c r="H6" s="84"/>
      <c r="I6" s="84"/>
      <c r="J6" s="84"/>
      <c r="K6" s="84"/>
      <c r="L6" s="84"/>
      <c r="M6" s="84"/>
      <c r="N6" s="84"/>
      <c r="O6" s="84"/>
      <c r="P6" s="84"/>
      <c r="Q6" s="85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</row>
    <row r="7" spans="2:33" ht="15" customHeight="1">
      <c r="B7" s="86"/>
      <c r="C7" s="87"/>
      <c r="D7" s="87"/>
      <c r="E7" s="87"/>
      <c r="F7" s="87"/>
      <c r="G7" s="87"/>
      <c r="H7" s="87"/>
      <c r="I7" s="87"/>
      <c r="J7" s="87"/>
      <c r="K7" s="87"/>
      <c r="L7" s="87"/>
      <c r="M7" s="87"/>
      <c r="N7" s="87"/>
      <c r="O7" s="87"/>
      <c r="P7" s="87"/>
      <c r="Q7" s="88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</row>
    <row r="8" spans="2:33" ht="15" customHeight="1" thickBot="1">
      <c r="B8" s="89"/>
      <c r="C8" s="90"/>
      <c r="D8" s="90"/>
      <c r="E8" s="90"/>
      <c r="F8" s="90"/>
      <c r="G8" s="90"/>
      <c r="H8" s="90"/>
      <c r="I8" s="90"/>
      <c r="J8" s="90"/>
      <c r="K8" s="90"/>
      <c r="L8" s="90"/>
      <c r="M8" s="90"/>
      <c r="N8" s="90"/>
      <c r="O8" s="90"/>
      <c r="P8" s="90"/>
      <c r="Q8" s="91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</row>
    <row r="9" spans="2:33" ht="15.75" thickBot="1"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</row>
    <row r="10" spans="2:33" ht="15" customHeight="1">
      <c r="D10" s="92" t="s">
        <v>1</v>
      </c>
      <c r="E10" s="93"/>
      <c r="F10" s="93"/>
      <c r="G10" s="93"/>
      <c r="H10" s="93"/>
      <c r="I10" s="93"/>
      <c r="J10" s="93"/>
      <c r="K10" s="93"/>
      <c r="L10" s="93"/>
      <c r="M10" s="93"/>
      <c r="N10" s="93"/>
      <c r="O10" s="93"/>
      <c r="P10" s="94"/>
      <c r="U10" s="39"/>
      <c r="V10" s="40"/>
      <c r="W10" s="39"/>
      <c r="X10" s="39"/>
      <c r="Y10" s="39"/>
      <c r="Z10" s="39"/>
      <c r="AA10" s="39"/>
      <c r="AB10" s="39"/>
      <c r="AC10" s="39"/>
      <c r="AD10" s="39"/>
      <c r="AE10" s="39"/>
    </row>
    <row r="11" spans="2:33" ht="15" customHeight="1">
      <c r="D11" s="95"/>
      <c r="E11" s="96"/>
      <c r="F11" s="96"/>
      <c r="G11" s="96"/>
      <c r="H11" s="96"/>
      <c r="I11" s="96"/>
      <c r="J11" s="96"/>
      <c r="K11" s="96"/>
      <c r="L11" s="96"/>
      <c r="M11" s="96"/>
      <c r="N11" s="96"/>
      <c r="O11" s="96"/>
      <c r="P11" s="97"/>
      <c r="U11" s="39"/>
      <c r="V11" s="40"/>
      <c r="W11" s="39"/>
      <c r="X11" s="39"/>
      <c r="Y11" s="39"/>
      <c r="Z11" s="39"/>
      <c r="AA11" s="39"/>
      <c r="AB11" s="39"/>
      <c r="AC11" s="39"/>
      <c r="AD11" s="39"/>
      <c r="AE11" s="39"/>
    </row>
    <row r="12" spans="2:33" ht="15" customHeight="1">
      <c r="D12" s="95"/>
      <c r="E12" s="96"/>
      <c r="F12" s="96"/>
      <c r="G12" s="96"/>
      <c r="H12" s="96"/>
      <c r="I12" s="96"/>
      <c r="J12" s="96"/>
      <c r="K12" s="96"/>
      <c r="L12" s="96"/>
      <c r="M12" s="96"/>
      <c r="N12" s="96"/>
      <c r="O12" s="96"/>
      <c r="P12" s="97"/>
      <c r="S12" s="39"/>
      <c r="T12" s="39"/>
      <c r="U12" s="39"/>
      <c r="V12" s="40"/>
      <c r="W12" s="39"/>
      <c r="X12" s="39"/>
      <c r="Y12" s="39"/>
      <c r="Z12" s="39"/>
      <c r="AA12" s="39"/>
      <c r="AB12" s="39"/>
      <c r="AC12" s="39"/>
      <c r="AD12" s="39"/>
      <c r="AE12" s="39"/>
    </row>
    <row r="13" spans="2:33" ht="15.75" customHeight="1" thickBot="1">
      <c r="D13" s="98"/>
      <c r="E13" s="99"/>
      <c r="F13" s="99"/>
      <c r="G13" s="99"/>
      <c r="H13" s="99"/>
      <c r="I13" s="99"/>
      <c r="J13" s="99"/>
      <c r="K13" s="99"/>
      <c r="L13" s="99"/>
      <c r="M13" s="99"/>
      <c r="N13" s="99"/>
      <c r="O13" s="99"/>
      <c r="P13" s="100"/>
      <c r="S13" s="39"/>
      <c r="T13" s="40"/>
      <c r="U13" s="39"/>
      <c r="V13" s="40"/>
      <c r="W13" s="39"/>
      <c r="X13" s="39"/>
      <c r="Y13" s="39"/>
      <c r="Z13" s="39"/>
      <c r="AA13" s="39"/>
      <c r="AB13" s="39"/>
      <c r="AC13" s="39"/>
      <c r="AD13" s="39"/>
      <c r="AE13" s="39"/>
    </row>
    <row r="14" spans="2:33" ht="15.75" customHeight="1"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1"/>
      <c r="O14" s="41"/>
      <c r="P14" s="41"/>
      <c r="S14" s="39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</row>
    <row r="15" spans="2:33" ht="15.75" customHeight="1">
      <c r="D15" s="42" t="s">
        <v>93</v>
      </c>
      <c r="E15" s="41"/>
      <c r="F15" s="41"/>
      <c r="G15" s="41"/>
      <c r="H15" s="41"/>
      <c r="I15" s="41"/>
      <c r="J15" s="41"/>
      <c r="K15" s="41"/>
      <c r="L15" s="41"/>
      <c r="M15" s="41"/>
      <c r="N15" s="41"/>
      <c r="O15" s="41"/>
      <c r="P15" s="41"/>
      <c r="S15" s="39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</row>
    <row r="16" spans="2:33" ht="21.75" customHeight="1" thickBot="1">
      <c r="D16" s="41"/>
      <c r="E16" s="41"/>
      <c r="F16" s="41"/>
      <c r="G16" s="41"/>
      <c r="H16" s="41"/>
      <c r="I16" s="41"/>
      <c r="J16" s="41"/>
      <c r="K16" s="41"/>
      <c r="L16" s="41"/>
      <c r="M16" s="41"/>
      <c r="S16" s="39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</row>
    <row r="17" spans="4:33">
      <c r="D17" s="101" t="s">
        <v>48</v>
      </c>
      <c r="E17" s="102"/>
      <c r="F17" s="102"/>
      <c r="G17" s="102"/>
      <c r="H17" s="102"/>
      <c r="I17" s="102"/>
      <c r="J17" s="102"/>
      <c r="K17" s="102"/>
      <c r="L17" s="102"/>
      <c r="M17" s="103"/>
      <c r="S17" s="39"/>
      <c r="T17" s="39"/>
      <c r="U17" s="40"/>
      <c r="V17" s="39"/>
      <c r="W17" s="40"/>
      <c r="X17" s="40"/>
      <c r="Y17" s="40"/>
      <c r="Z17" s="40"/>
      <c r="AA17" s="40"/>
      <c r="AB17" s="40"/>
      <c r="AC17" s="40"/>
      <c r="AD17" s="40"/>
      <c r="AE17" s="40"/>
      <c r="AF17" s="40"/>
      <c r="AG17" s="40"/>
    </row>
    <row r="18" spans="4:33" ht="15.75" thickBot="1">
      <c r="D18" s="104"/>
      <c r="E18" s="105"/>
      <c r="F18" s="105"/>
      <c r="G18" s="105"/>
      <c r="H18" s="105"/>
      <c r="I18" s="105"/>
      <c r="J18" s="105"/>
      <c r="K18" s="105"/>
      <c r="L18" s="105"/>
      <c r="M18" s="106"/>
      <c r="S18" s="39"/>
      <c r="T18" s="39"/>
      <c r="U18" s="40"/>
      <c r="V18" s="39"/>
      <c r="W18" s="39"/>
      <c r="X18" s="39"/>
      <c r="Y18" s="39"/>
      <c r="Z18" s="39"/>
      <c r="AA18" s="39"/>
      <c r="AB18" s="39"/>
      <c r="AC18" s="39"/>
      <c r="AD18" s="40"/>
      <c r="AE18" s="40"/>
      <c r="AF18" s="40"/>
      <c r="AG18" s="40"/>
    </row>
    <row r="19" spans="4:33" ht="15.75" thickBot="1">
      <c r="D19" s="43" t="s">
        <v>3</v>
      </c>
      <c r="E19" s="44" t="s">
        <v>4</v>
      </c>
      <c r="F19" s="80" t="s">
        <v>5</v>
      </c>
      <c r="G19" s="81"/>
      <c r="H19" s="80" t="s">
        <v>6</v>
      </c>
      <c r="I19" s="81"/>
      <c r="J19" s="80" t="s">
        <v>7</v>
      </c>
      <c r="K19" s="81"/>
      <c r="L19" s="80" t="s">
        <v>8</v>
      </c>
      <c r="M19" s="82"/>
      <c r="O19" s="38" t="s">
        <v>9</v>
      </c>
      <c r="S19" s="39"/>
      <c r="T19" s="39"/>
      <c r="U19" s="45" t="s">
        <v>3</v>
      </c>
      <c r="V19" s="45" t="s">
        <v>10</v>
      </c>
      <c r="W19" s="45" t="s">
        <v>5</v>
      </c>
      <c r="X19" s="45" t="s">
        <v>11</v>
      </c>
      <c r="Y19" s="45" t="s">
        <v>12</v>
      </c>
      <c r="Z19" s="45" t="s">
        <v>13</v>
      </c>
      <c r="AA19" s="45" t="s">
        <v>14</v>
      </c>
      <c r="AB19" s="45" t="s">
        <v>15</v>
      </c>
      <c r="AC19" s="45" t="s">
        <v>16</v>
      </c>
      <c r="AD19" s="75"/>
      <c r="AE19" s="75"/>
      <c r="AF19" s="75"/>
      <c r="AG19" s="75"/>
    </row>
    <row r="20" spans="4:33">
      <c r="D20" s="46" t="s">
        <v>17</v>
      </c>
      <c r="E20" s="47" t="str">
        <f>VLOOKUP(AC20,$U$20:$AB$31,2)</f>
        <v>Grajaú F.C.</v>
      </c>
      <c r="F20" s="76">
        <f>VLOOKUP(AC20,$U$20:$AB$31,3)</f>
        <v>21</v>
      </c>
      <c r="G20" s="76"/>
      <c r="H20" s="77">
        <f>VLOOKUP(AC20,$U$20:$AB$31,4)</f>
        <v>453.2</v>
      </c>
      <c r="I20" s="77"/>
      <c r="J20" s="77">
        <f>VLOOKUP(AC20,$U$20:$AB$31,5)</f>
        <v>344.32000000000005</v>
      </c>
      <c r="K20" s="77"/>
      <c r="L20" s="77">
        <f>VLOOKUP(AC20,$U$20:$AB$31,6)</f>
        <v>108.87999999999994</v>
      </c>
      <c r="M20" s="78"/>
      <c r="O20" s="38" t="s">
        <v>18</v>
      </c>
      <c r="S20" s="39"/>
      <c r="T20" s="39"/>
      <c r="U20" s="45">
        <v>1</v>
      </c>
      <c r="V20" s="39" t="s">
        <v>129</v>
      </c>
      <c r="W20" s="39">
        <f>SUM(C38,Q46,Q60,C71,Q78,C91,Q98,C108,C128,C140)</f>
        <v>15</v>
      </c>
      <c r="X20" s="39">
        <f>SUM(F38,H46,H60,F71,H78,F91,H98,H120,F108,F128,F140)</f>
        <v>354.42999999999995</v>
      </c>
      <c r="Y20" s="39">
        <f>SUM(H38,F46,F60,H71,F78,H91,F98,H108,F120,H128,H140)</f>
        <v>249.70999999999998</v>
      </c>
      <c r="Z20" s="39">
        <f>X20-Y20</f>
        <v>104.71999999999997</v>
      </c>
      <c r="AA20" s="39">
        <f>(W20*10^10)+((Z20+5000)*10^6)+(X20*10)+U20</f>
        <v>155104723545.29999</v>
      </c>
      <c r="AB20" s="39">
        <f>LARGE($AA$20:$AA$31,U20)</f>
        <v>215108884540</v>
      </c>
      <c r="AC20" s="48">
        <f>MATCH(AB20,$AA$20:$AA$31,0)</f>
        <v>8</v>
      </c>
      <c r="AD20" s="40"/>
      <c r="AE20" s="40"/>
      <c r="AF20" s="40"/>
      <c r="AG20" s="40"/>
    </row>
    <row r="21" spans="4:33">
      <c r="D21" s="49" t="s">
        <v>19</v>
      </c>
      <c r="E21" s="50" t="str">
        <f t="shared" ref="E21:E31" si="0">VLOOKUP(AC21,$U$20:$AB$31,2)</f>
        <v>Marrecos F.C .</v>
      </c>
      <c r="F21" s="72">
        <f t="shared" ref="F21:F31" si="1">VLOOKUP(AC21,$U$20:$AB$31,3)</f>
        <v>18</v>
      </c>
      <c r="G21" s="72"/>
      <c r="H21" s="73">
        <f t="shared" ref="H21:H31" si="2">VLOOKUP(AC21,$U$20:$AB$31,4)</f>
        <v>406.45</v>
      </c>
      <c r="I21" s="73"/>
      <c r="J21" s="73">
        <f t="shared" ref="J21:J31" si="3">VLOOKUP(AC21,$U$20:$AB$31,5)</f>
        <v>340.78999999999996</v>
      </c>
      <c r="K21" s="73"/>
      <c r="L21" s="73">
        <f t="shared" ref="L21:L31" si="4">VLOOKUP(AC21,$U$20:$AB$31,6)</f>
        <v>65.660000000000025</v>
      </c>
      <c r="M21" s="74"/>
      <c r="O21" s="38" t="s">
        <v>20</v>
      </c>
      <c r="S21" s="39"/>
      <c r="T21" s="39"/>
      <c r="U21" s="45">
        <v>2</v>
      </c>
      <c r="V21" s="39" t="s">
        <v>126</v>
      </c>
      <c r="W21" s="39">
        <f>SUM(Q41,Q57,C69,C81,Q91,C50,C96,Q110,C118,C130,Q138)</f>
        <v>12</v>
      </c>
      <c r="X21" s="39">
        <f>SUM(H41,F50,H57,F69,F81,H91,F96,H110,F118,F130,H138)</f>
        <v>338.51</v>
      </c>
      <c r="Y21" s="39">
        <f>SUM(F41,H50,F57,H69,H81,F91,H96,F110,H118,H130,F138)</f>
        <v>348.81</v>
      </c>
      <c r="Z21" s="39">
        <f>X21-Y21</f>
        <v>-10.300000000000011</v>
      </c>
      <c r="AA21" s="39">
        <f>(W21*10^10)+((Z21+5000)*10^6)+(X21*10)+U21</f>
        <v>124989703387.10001</v>
      </c>
      <c r="AB21" s="39">
        <f>LARGE($AA$20:$AA$31,U21)</f>
        <v>185065664069.5</v>
      </c>
      <c r="AC21" s="48">
        <f t="shared" ref="AC21:AC31" si="5">MATCH(AB21,$AA$20:$AA$31,0)</f>
        <v>5</v>
      </c>
      <c r="AD21" s="40"/>
      <c r="AE21" s="40"/>
      <c r="AF21" s="40"/>
      <c r="AG21" s="40"/>
    </row>
    <row r="22" spans="4:33">
      <c r="D22" s="49" t="s">
        <v>21</v>
      </c>
      <c r="E22" s="50" t="str">
        <f t="shared" si="0"/>
        <v>WillianBalao</v>
      </c>
      <c r="F22" s="72">
        <f t="shared" si="1"/>
        <v>15</v>
      </c>
      <c r="G22" s="72"/>
      <c r="H22" s="73">
        <f t="shared" si="2"/>
        <v>354.42999999999995</v>
      </c>
      <c r="I22" s="73"/>
      <c r="J22" s="73">
        <f t="shared" si="3"/>
        <v>249.70999999999998</v>
      </c>
      <c r="K22" s="73"/>
      <c r="L22" s="73">
        <f t="shared" si="4"/>
        <v>104.71999999999997</v>
      </c>
      <c r="M22" s="74"/>
      <c r="O22" s="38" t="s">
        <v>22</v>
      </c>
      <c r="S22" s="39"/>
      <c r="T22" s="39"/>
      <c r="U22" s="45">
        <v>3</v>
      </c>
      <c r="V22" s="39" t="s">
        <v>123</v>
      </c>
      <c r="W22" s="39">
        <f>SUM(C39,Q50,C60,C67,C99,Q77,Q86,Q107,C121,Q129,C137)</f>
        <v>15</v>
      </c>
      <c r="X22" s="39">
        <f>SUM(F39,H50,F60,F67,H77,H86,F99,H107,F121,H129,F137)</f>
        <v>331.02</v>
      </c>
      <c r="Y22" s="39">
        <f>SUM(H39,F50,H60,H67,F77,F86,H99,F107,H121,F129,H137)</f>
        <v>325.21000000000004</v>
      </c>
      <c r="Z22" s="39">
        <f>X22-Y22</f>
        <v>5.8099999999999454</v>
      </c>
      <c r="AA22" s="39">
        <f t="shared" ref="AA22:AA31" si="6">(W22*10^10)+((Z22+5000)*10^6)+(X22*10)+U22</f>
        <v>155005813313.20001</v>
      </c>
      <c r="AB22" s="39">
        <f t="shared" ref="AB22:AB31" si="7">LARGE($AA$20:$AA$31,U22)</f>
        <v>155104723545.29999</v>
      </c>
      <c r="AC22" s="48">
        <f t="shared" si="5"/>
        <v>1</v>
      </c>
      <c r="AD22" s="40"/>
      <c r="AE22" s="40"/>
      <c r="AF22" s="40"/>
      <c r="AG22" s="40"/>
    </row>
    <row r="23" spans="4:33">
      <c r="D23" s="49" t="s">
        <v>23</v>
      </c>
      <c r="E23" s="50" t="str">
        <f t="shared" si="0"/>
        <v>Casinha da Grazi</v>
      </c>
      <c r="F23" s="72">
        <f t="shared" si="1"/>
        <v>15</v>
      </c>
      <c r="G23" s="72"/>
      <c r="H23" s="73">
        <f t="shared" si="2"/>
        <v>378.17999999999995</v>
      </c>
      <c r="I23" s="73"/>
      <c r="J23" s="73">
        <f t="shared" si="3"/>
        <v>292.95</v>
      </c>
      <c r="K23" s="73"/>
      <c r="L23" s="73">
        <f t="shared" si="4"/>
        <v>85.229999999999961</v>
      </c>
      <c r="M23" s="74"/>
      <c r="S23" s="39"/>
      <c r="T23" s="39"/>
      <c r="U23" s="45">
        <v>4</v>
      </c>
      <c r="V23" s="39" t="s">
        <v>138</v>
      </c>
      <c r="W23" s="39">
        <f>SUM(C41,C46,C68,Q76,Q58,Q109,Q87,C101,Q121,C126,Q139)</f>
        <v>9</v>
      </c>
      <c r="X23" s="39">
        <f>SUM(F41,F46,H58,F68,H87,H109,H76,F101,H121,F126,H139)</f>
        <v>357.29</v>
      </c>
      <c r="Y23" s="39">
        <f>SUM(H41,H46,H68,F58,F76,F87,H101,F109,F121,H126,F139)</f>
        <v>352.47</v>
      </c>
      <c r="Z23" s="39">
        <f>X23-Y23</f>
        <v>4.8199999999999932</v>
      </c>
      <c r="AA23" s="39">
        <f t="shared" si="6"/>
        <v>95004823576.899994</v>
      </c>
      <c r="AB23" s="39">
        <f t="shared" si="7"/>
        <v>155085233793.79999</v>
      </c>
      <c r="AC23" s="48">
        <f t="shared" si="5"/>
        <v>12</v>
      </c>
      <c r="AD23" s="40"/>
      <c r="AE23" s="40"/>
      <c r="AF23" s="40"/>
      <c r="AG23" s="40"/>
    </row>
    <row r="24" spans="4:33">
      <c r="D24" s="51" t="s">
        <v>38</v>
      </c>
      <c r="E24" s="52" t="str">
        <f t="shared" si="0"/>
        <v>Taay BFR</v>
      </c>
      <c r="F24" s="110">
        <f t="shared" si="1"/>
        <v>15</v>
      </c>
      <c r="G24" s="110"/>
      <c r="H24" s="111">
        <f t="shared" si="2"/>
        <v>331.02</v>
      </c>
      <c r="I24" s="111"/>
      <c r="J24" s="111">
        <f t="shared" si="3"/>
        <v>325.21000000000004</v>
      </c>
      <c r="K24" s="111"/>
      <c r="L24" s="111">
        <f t="shared" si="4"/>
        <v>5.8099999999999454</v>
      </c>
      <c r="M24" s="112"/>
      <c r="O24" s="38" t="s">
        <v>24</v>
      </c>
      <c r="S24" s="39"/>
      <c r="T24" s="39"/>
      <c r="U24" s="45">
        <v>5</v>
      </c>
      <c r="V24" s="39" t="s">
        <v>121</v>
      </c>
      <c r="W24" s="39">
        <f>SUM(Q36,C47,Q56,C70,Q79,C89,Q101,C107,Q118,C127,Q140)</f>
        <v>18</v>
      </c>
      <c r="X24" s="39">
        <f>SUM(H36,F47,H56,F70,H79,F89,H101,F107,H118,F127,H140)</f>
        <v>406.45</v>
      </c>
      <c r="Y24" s="39">
        <f>SUM(F36,H47,F56,H70,F79,H89,F101,H107,F118,H127,F140)</f>
        <v>340.78999999999996</v>
      </c>
      <c r="Z24" s="39">
        <f t="shared" ref="Z24:Z31" si="8">X24-Y24</f>
        <v>65.660000000000025</v>
      </c>
      <c r="AA24" s="39">
        <f t="shared" si="6"/>
        <v>185065664069.5</v>
      </c>
      <c r="AB24" s="39">
        <f t="shared" si="7"/>
        <v>155005813313.20001</v>
      </c>
      <c r="AC24" s="48">
        <f t="shared" si="5"/>
        <v>3</v>
      </c>
      <c r="AD24" s="40"/>
      <c r="AE24" s="40"/>
      <c r="AF24" s="40"/>
      <c r="AG24" s="40"/>
    </row>
    <row r="25" spans="4:33">
      <c r="D25" s="51" t="s">
        <v>39</v>
      </c>
      <c r="E25" s="52" t="str">
        <f t="shared" si="0"/>
        <v>Alisando Cresce</v>
      </c>
      <c r="F25" s="110">
        <f t="shared" si="1"/>
        <v>12</v>
      </c>
      <c r="G25" s="110"/>
      <c r="H25" s="111">
        <f t="shared" si="2"/>
        <v>359.17</v>
      </c>
      <c r="I25" s="111"/>
      <c r="J25" s="111">
        <f t="shared" si="3"/>
        <v>310.16999999999996</v>
      </c>
      <c r="K25" s="111"/>
      <c r="L25" s="111">
        <f t="shared" si="4"/>
        <v>49.000000000000057</v>
      </c>
      <c r="M25" s="112"/>
      <c r="S25" s="39"/>
      <c r="T25" s="39"/>
      <c r="U25" s="45">
        <v>6</v>
      </c>
      <c r="V25" s="39" t="s">
        <v>118</v>
      </c>
      <c r="W25" s="39">
        <f>SUM(Q38,C49,C57,Q70,C76,Q90,C100,C111,Q117,C131,Q137)</f>
        <v>6</v>
      </c>
      <c r="X25" s="39">
        <f>SUM(H38,F49,F57,H70,F76,H90,F100,F111,H117,F131,H137)</f>
        <v>281.58999999999997</v>
      </c>
      <c r="Y25" s="39">
        <f>SUM(F38,H49,H57,F70,H76,F90,H100,H111,F117,H131,F137)</f>
        <v>390.32000000000005</v>
      </c>
      <c r="Z25" s="39">
        <f t="shared" si="8"/>
        <v>-108.73000000000008</v>
      </c>
      <c r="AA25" s="39">
        <f t="shared" si="6"/>
        <v>64891272821.900002</v>
      </c>
      <c r="AB25" s="39">
        <f t="shared" si="7"/>
        <v>125049003598.7</v>
      </c>
      <c r="AC25" s="48">
        <f t="shared" si="5"/>
        <v>7</v>
      </c>
      <c r="AD25" s="40"/>
      <c r="AE25" s="40"/>
      <c r="AF25" s="40"/>
      <c r="AG25" s="40"/>
    </row>
    <row r="26" spans="4:33">
      <c r="D26" s="51" t="s">
        <v>40</v>
      </c>
      <c r="E26" s="52" t="str">
        <f t="shared" si="0"/>
        <v>RJFC Unitedd</v>
      </c>
      <c r="F26" s="110">
        <f t="shared" si="1"/>
        <v>12</v>
      </c>
      <c r="G26" s="110"/>
      <c r="H26" s="111">
        <f t="shared" si="2"/>
        <v>338.51</v>
      </c>
      <c r="I26" s="111"/>
      <c r="J26" s="111">
        <f t="shared" si="3"/>
        <v>348.81</v>
      </c>
      <c r="K26" s="111"/>
      <c r="L26" s="111">
        <f t="shared" si="4"/>
        <v>-10.300000000000011</v>
      </c>
      <c r="M26" s="112"/>
      <c r="S26" s="39"/>
      <c r="T26" s="39"/>
      <c r="U26" s="45">
        <v>7</v>
      </c>
      <c r="V26" s="39" t="s">
        <v>115</v>
      </c>
      <c r="W26" s="39">
        <f>SUM(Q40,Q47,C59,C66,Q81,C87,C98,Q111,Q119,C129,Q136)</f>
        <v>12</v>
      </c>
      <c r="X26" s="39">
        <f>SUM(H40,H47,F59,F66,H81,F87,F98,H111,H119,F129,H136)</f>
        <v>359.17</v>
      </c>
      <c r="Y26" s="39">
        <f>SUM(F40,F47,H59,H66,F81,H87,H98,F119,H129,F136)</f>
        <v>310.16999999999996</v>
      </c>
      <c r="Z26" s="39">
        <f t="shared" si="8"/>
        <v>49.000000000000057</v>
      </c>
      <c r="AA26" s="39">
        <f t="shared" si="6"/>
        <v>125049003598.7</v>
      </c>
      <c r="AB26" s="39">
        <f t="shared" si="7"/>
        <v>124989703387.10001</v>
      </c>
      <c r="AC26" s="48">
        <f t="shared" si="5"/>
        <v>2</v>
      </c>
      <c r="AD26" s="40"/>
      <c r="AE26" s="40"/>
      <c r="AF26" s="40"/>
      <c r="AG26" s="40"/>
    </row>
    <row r="27" spans="4:33">
      <c r="D27" s="51" t="s">
        <v>41</v>
      </c>
      <c r="E27" s="52" t="str">
        <f t="shared" si="0"/>
        <v>Seringueira Mecânica</v>
      </c>
      <c r="F27" s="110">
        <f t="shared" si="1"/>
        <v>12</v>
      </c>
      <c r="G27" s="110"/>
      <c r="H27" s="111">
        <f t="shared" si="2"/>
        <v>221.59</v>
      </c>
      <c r="I27" s="111"/>
      <c r="J27" s="111">
        <f t="shared" si="3"/>
        <v>271.33</v>
      </c>
      <c r="K27" s="111"/>
      <c r="L27" s="111">
        <f t="shared" si="4"/>
        <v>-49.739999999999981</v>
      </c>
      <c r="M27" s="112"/>
      <c r="S27" s="39"/>
      <c r="T27" s="39"/>
      <c r="U27" s="45">
        <v>8</v>
      </c>
      <c r="V27" s="39" t="s">
        <v>112</v>
      </c>
      <c r="W27" s="39">
        <f>SUM(Q39,Q48,C61,Q66,C79,C90,Q96,C106,C116,Q128,C139)</f>
        <v>21</v>
      </c>
      <c r="X27" s="39">
        <f>SUM(H39,H48,F61,H66,F79,F90,H96,F106,F116,H128,F139)</f>
        <v>453.2</v>
      </c>
      <c r="Y27" s="39">
        <f>SUM(F39,F48,F66,H61,H79,H90,F96,H106,H116,F128,H139)</f>
        <v>344.32000000000005</v>
      </c>
      <c r="Z27" s="39">
        <f t="shared" si="8"/>
        <v>108.87999999999994</v>
      </c>
      <c r="AA27" s="39">
        <f t="shared" si="6"/>
        <v>215108884540</v>
      </c>
      <c r="AB27" s="39">
        <f t="shared" si="7"/>
        <v>124950262224.89999</v>
      </c>
      <c r="AC27" s="48">
        <f t="shared" si="5"/>
        <v>9</v>
      </c>
      <c r="AD27" s="40"/>
      <c r="AE27" s="40"/>
      <c r="AF27" s="40"/>
      <c r="AG27" s="40"/>
    </row>
    <row r="28" spans="4:33">
      <c r="D28" s="51" t="s">
        <v>42</v>
      </c>
      <c r="E28" s="52" t="str">
        <f t="shared" si="0"/>
        <v>Al-Jazira F.c</v>
      </c>
      <c r="F28" s="110">
        <f t="shared" si="1"/>
        <v>9</v>
      </c>
      <c r="G28" s="110"/>
      <c r="H28" s="111">
        <f t="shared" si="2"/>
        <v>357.29</v>
      </c>
      <c r="I28" s="111"/>
      <c r="J28" s="111">
        <f t="shared" si="3"/>
        <v>352.47</v>
      </c>
      <c r="K28" s="111"/>
      <c r="L28" s="111">
        <f t="shared" si="4"/>
        <v>4.8199999999999932</v>
      </c>
      <c r="M28" s="112"/>
      <c r="S28" s="39"/>
      <c r="T28" s="39"/>
      <c r="U28" s="45">
        <v>9</v>
      </c>
      <c r="V28" s="39" t="s">
        <v>107</v>
      </c>
      <c r="W28" s="39">
        <f>SUM(C37,Q49,C56,Q69,C77,Q88,C97,Q106,C120,Q126,C136)</f>
        <v>12</v>
      </c>
      <c r="X28" s="39">
        <f>SUM(F37,H49,F56,H69,F77,H88,F97,H106,F120,H126,F136)</f>
        <v>221.59</v>
      </c>
      <c r="Y28" s="39">
        <f>SUM(H37,F49,H56,F69,H77,F88,H97,F106,H120,F126,H136)</f>
        <v>271.33</v>
      </c>
      <c r="Z28" s="39">
        <f t="shared" si="8"/>
        <v>-49.739999999999981</v>
      </c>
      <c r="AA28" s="39">
        <f t="shared" si="6"/>
        <v>124950262224.89999</v>
      </c>
      <c r="AB28" s="39">
        <f t="shared" si="7"/>
        <v>95004823576.899994</v>
      </c>
      <c r="AC28" s="48">
        <f t="shared" si="5"/>
        <v>4</v>
      </c>
      <c r="AD28" s="40"/>
      <c r="AE28" s="40"/>
      <c r="AF28" s="40"/>
      <c r="AG28" s="40"/>
    </row>
    <row r="29" spans="4:33">
      <c r="D29" s="51" t="s">
        <v>43</v>
      </c>
      <c r="E29" s="52" t="str">
        <f t="shared" si="0"/>
        <v>André fogão</v>
      </c>
      <c r="F29" s="110">
        <f t="shared" si="1"/>
        <v>6</v>
      </c>
      <c r="G29" s="110"/>
      <c r="H29" s="111">
        <f t="shared" si="2"/>
        <v>275.57</v>
      </c>
      <c r="I29" s="111"/>
      <c r="J29" s="111">
        <f t="shared" si="3"/>
        <v>344.29999999999995</v>
      </c>
      <c r="K29" s="111"/>
      <c r="L29" s="111">
        <f t="shared" si="4"/>
        <v>-68.729999999999961</v>
      </c>
      <c r="M29" s="112"/>
      <c r="S29" s="39"/>
      <c r="T29" s="39"/>
      <c r="U29" s="45">
        <v>10</v>
      </c>
      <c r="V29" s="39" t="s">
        <v>104</v>
      </c>
      <c r="W29" s="39">
        <f>SUM(Q37,C48,Q59,Q71,C80,Q89,Q99,C109,C117,Q130,Q141)</f>
        <v>6</v>
      </c>
      <c r="X29" s="39">
        <f>SUM(H37,F48,H59,H71,F80,H89,H99,F109,F117,H130,H141)</f>
        <v>275.57</v>
      </c>
      <c r="Y29" s="39">
        <f>SUM(F37,H48,F59,F71,H80,F89,F99,H109,H117,F130,F141)</f>
        <v>344.29999999999995</v>
      </c>
      <c r="Z29" s="39">
        <f t="shared" si="8"/>
        <v>-68.729999999999961</v>
      </c>
      <c r="AA29" s="39">
        <f t="shared" si="6"/>
        <v>64931272765.699997</v>
      </c>
      <c r="AB29" s="39">
        <f t="shared" si="7"/>
        <v>64931272765.699997</v>
      </c>
      <c r="AC29" s="48">
        <f t="shared" si="5"/>
        <v>10</v>
      </c>
      <c r="AD29" s="40"/>
      <c r="AE29" s="40"/>
      <c r="AF29" s="40"/>
      <c r="AG29" s="40"/>
    </row>
    <row r="30" spans="4:33">
      <c r="D30" s="51" t="s">
        <v>44</v>
      </c>
      <c r="E30" s="52" t="str">
        <f t="shared" si="0"/>
        <v>leitemoça 3</v>
      </c>
      <c r="F30" s="110">
        <f t="shared" si="1"/>
        <v>6</v>
      </c>
      <c r="G30" s="110"/>
      <c r="H30" s="111">
        <f t="shared" si="2"/>
        <v>281.58999999999997</v>
      </c>
      <c r="I30" s="111"/>
      <c r="J30" s="111">
        <f t="shared" si="3"/>
        <v>390.32000000000005</v>
      </c>
      <c r="K30" s="111"/>
      <c r="L30" s="111">
        <f t="shared" si="4"/>
        <v>-108.73000000000008</v>
      </c>
      <c r="M30" s="112"/>
      <c r="S30" s="39"/>
      <c r="T30" s="39"/>
      <c r="U30" s="45">
        <v>11</v>
      </c>
      <c r="V30" s="39" t="s">
        <v>100</v>
      </c>
      <c r="W30" s="39">
        <f>SUM(C40,Q51,C58,Q67,C78,C88,Q100,C110,Q116,Q127,C141)</f>
        <v>3</v>
      </c>
      <c r="X30" s="39">
        <f>SUM(F40,H51,F58,H67,F78,H100,F110,H116,H127,F141,F88)</f>
        <v>224.8</v>
      </c>
      <c r="Y30" s="39">
        <f>SUM(H40,F51,H58,F67,H78,H88,F100,H110,F116,F127,H141)</f>
        <v>379.03000000000003</v>
      </c>
      <c r="Z30" s="39">
        <f t="shared" si="8"/>
        <v>-154.23000000000002</v>
      </c>
      <c r="AA30" s="39">
        <f t="shared" si="6"/>
        <v>34845772259</v>
      </c>
      <c r="AB30" s="39">
        <f t="shared" si="7"/>
        <v>64891272821.900002</v>
      </c>
      <c r="AC30" s="48">
        <f t="shared" si="5"/>
        <v>6</v>
      </c>
      <c r="AD30" s="40"/>
      <c r="AE30" s="40"/>
      <c r="AF30" s="40"/>
      <c r="AG30" s="40"/>
    </row>
    <row r="31" spans="4:33" ht="15.75" thickBot="1">
      <c r="D31" s="53" t="s">
        <v>45</v>
      </c>
      <c r="E31" s="54" t="str">
        <f t="shared" si="0"/>
        <v>bayern in rio</v>
      </c>
      <c r="F31" s="120">
        <f t="shared" si="1"/>
        <v>3</v>
      </c>
      <c r="G31" s="120"/>
      <c r="H31" s="121">
        <f t="shared" si="2"/>
        <v>224.8</v>
      </c>
      <c r="I31" s="121"/>
      <c r="J31" s="121">
        <f t="shared" si="3"/>
        <v>379.03000000000003</v>
      </c>
      <c r="K31" s="121"/>
      <c r="L31" s="121">
        <f t="shared" si="4"/>
        <v>-154.23000000000002</v>
      </c>
      <c r="M31" s="122"/>
      <c r="S31" s="39"/>
      <c r="T31" s="39"/>
      <c r="U31" s="45">
        <v>12</v>
      </c>
      <c r="V31" s="39" t="s">
        <v>97</v>
      </c>
      <c r="W31" s="39">
        <f>SUM(C36,C51,Q61,Q68,Q80,C86,Q97,Q108,C119,Q131,C138)</f>
        <v>15</v>
      </c>
      <c r="X31" s="39">
        <f>SUM(F36,F51,H61,H68,H80,F86,H97,H108,F119,H131,F138)</f>
        <v>378.17999999999995</v>
      </c>
      <c r="Y31" s="39">
        <f>SUM(H36,H51,F61,F68,F80,H86,F97,F108,H119,F131,H138)</f>
        <v>292.95</v>
      </c>
      <c r="Z31" s="39">
        <f t="shared" si="8"/>
        <v>85.229999999999961</v>
      </c>
      <c r="AA31" s="39">
        <f t="shared" si="6"/>
        <v>155085233793.79999</v>
      </c>
      <c r="AB31" s="39">
        <f t="shared" si="7"/>
        <v>34845772259</v>
      </c>
      <c r="AC31" s="48">
        <f t="shared" si="5"/>
        <v>11</v>
      </c>
      <c r="AD31" s="40"/>
      <c r="AE31" s="40"/>
      <c r="AF31" s="40"/>
      <c r="AG31" s="40"/>
    </row>
    <row r="32" spans="4:33" ht="15.75" thickBot="1">
      <c r="S32" s="39"/>
      <c r="T32" s="39"/>
      <c r="U32" s="40"/>
      <c r="V32" s="39"/>
      <c r="W32" s="39"/>
      <c r="X32" s="39"/>
      <c r="Y32" s="39"/>
      <c r="Z32" s="39"/>
      <c r="AA32" s="39"/>
      <c r="AB32" s="39"/>
      <c r="AC32" s="39"/>
      <c r="AD32" s="40"/>
      <c r="AE32" s="40"/>
      <c r="AF32" s="40"/>
      <c r="AG32" s="40"/>
    </row>
    <row r="33" spans="3:33">
      <c r="D33" s="124" t="s">
        <v>37</v>
      </c>
      <c r="E33" s="125"/>
      <c r="F33" s="125"/>
      <c r="G33" s="125"/>
      <c r="H33" s="125"/>
      <c r="I33" s="125"/>
      <c r="J33" s="125"/>
      <c r="K33" s="125"/>
      <c r="L33" s="125"/>
      <c r="M33" s="125"/>
      <c r="N33" s="125"/>
      <c r="O33" s="125"/>
      <c r="P33" s="126"/>
      <c r="S33" s="39"/>
      <c r="T33" s="39"/>
      <c r="U33" s="40"/>
      <c r="V33" s="39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40"/>
    </row>
    <row r="34" spans="3:33" ht="15.75" thickBot="1">
      <c r="D34" s="127"/>
      <c r="E34" s="128"/>
      <c r="F34" s="128"/>
      <c r="G34" s="128"/>
      <c r="H34" s="128"/>
      <c r="I34" s="128"/>
      <c r="J34" s="128"/>
      <c r="K34" s="128"/>
      <c r="L34" s="128"/>
      <c r="M34" s="128"/>
      <c r="N34" s="128"/>
      <c r="O34" s="128"/>
      <c r="P34" s="129"/>
      <c r="T34" s="39"/>
      <c r="V34" s="39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</row>
    <row r="35" spans="3:33">
      <c r="T35" s="39"/>
      <c r="V35" s="39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</row>
    <row r="36" spans="3:33">
      <c r="C36" s="39">
        <f>IF(OR(F36="",H36=""),"",IF(F36=H36,1,IF(F36&gt;H36,3,0)))</f>
        <v>0</v>
      </c>
      <c r="D36" s="107" t="str">
        <f>V31</f>
        <v>Casinha da Grazi</v>
      </c>
      <c r="E36" s="108"/>
      <c r="F36" s="58">
        <v>47.23</v>
      </c>
      <c r="G36" s="57" t="s">
        <v>25</v>
      </c>
      <c r="H36" s="56">
        <v>59.66</v>
      </c>
      <c r="I36" s="107" t="str">
        <f>V24</f>
        <v>Marrecos F.C .</v>
      </c>
      <c r="J36" s="109"/>
      <c r="K36" s="109"/>
      <c r="L36" s="109"/>
      <c r="M36" s="109"/>
      <c r="N36" s="109"/>
      <c r="O36" s="109"/>
      <c r="P36" s="108"/>
      <c r="Q36" s="39">
        <f>IF(OR(H36="",F36=""),"",IF(H36=F36,1,IF(H36&gt;F36,3,0)))</f>
        <v>3</v>
      </c>
      <c r="T36" s="39"/>
      <c r="V36" s="39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</row>
    <row r="37" spans="3:33">
      <c r="C37" s="39">
        <f t="shared" ref="C37:C107" si="9">IF(OR(F37="",H37=""),"",IF(F37=H37,1,IF(F37&gt;H37,3,0)))</f>
        <v>3</v>
      </c>
      <c r="D37" s="119" t="str">
        <f>V28</f>
        <v>Seringueira Mecânica</v>
      </c>
      <c r="E37" s="119"/>
      <c r="F37" s="56">
        <v>40.36</v>
      </c>
      <c r="G37" s="57" t="s">
        <v>25</v>
      </c>
      <c r="H37" s="58">
        <v>29.33</v>
      </c>
      <c r="I37" s="119" t="str">
        <f>V29</f>
        <v>André fogão</v>
      </c>
      <c r="J37" s="119"/>
      <c r="K37" s="119"/>
      <c r="L37" s="119"/>
      <c r="M37" s="119"/>
      <c r="N37" s="119"/>
      <c r="O37" s="119"/>
      <c r="P37" s="119"/>
      <c r="Q37" s="39">
        <f t="shared" ref="Q37:Q100" si="10">IF(OR(H37="",F37=""),"",IF(H37=F37,1,IF(H37&gt;F37,3,0)))</f>
        <v>0</v>
      </c>
      <c r="T37" s="39"/>
      <c r="V37" s="39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</row>
    <row r="38" spans="3:33">
      <c r="C38" s="39">
        <f t="shared" si="9"/>
        <v>3</v>
      </c>
      <c r="D38" s="107" t="str">
        <f>V20</f>
        <v>WillianBalao</v>
      </c>
      <c r="E38" s="108"/>
      <c r="F38" s="56">
        <v>55.22</v>
      </c>
      <c r="G38" s="57" t="s">
        <v>25</v>
      </c>
      <c r="H38" s="58">
        <v>31.19</v>
      </c>
      <c r="I38" s="107" t="str">
        <f>V25</f>
        <v>leitemoça 3</v>
      </c>
      <c r="J38" s="109"/>
      <c r="K38" s="109"/>
      <c r="L38" s="109"/>
      <c r="M38" s="109"/>
      <c r="N38" s="109"/>
      <c r="O38" s="109"/>
      <c r="P38" s="108"/>
      <c r="Q38" s="39">
        <f t="shared" si="10"/>
        <v>0</v>
      </c>
      <c r="V38" s="39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</row>
    <row r="39" spans="3:33">
      <c r="C39" s="39">
        <f t="shared" si="9"/>
        <v>3</v>
      </c>
      <c r="D39" s="119" t="str">
        <f>V22</f>
        <v>Taay BFR</v>
      </c>
      <c r="E39" s="119"/>
      <c r="F39" s="56">
        <v>72.13</v>
      </c>
      <c r="G39" s="57" t="s">
        <v>25</v>
      </c>
      <c r="H39" s="58">
        <v>66.91</v>
      </c>
      <c r="I39" s="119" t="str">
        <f>V27</f>
        <v>Grajaú F.C.</v>
      </c>
      <c r="J39" s="119"/>
      <c r="K39" s="119"/>
      <c r="L39" s="119"/>
      <c r="M39" s="119"/>
      <c r="N39" s="119"/>
      <c r="O39" s="119"/>
      <c r="P39" s="119"/>
      <c r="Q39" s="39">
        <f t="shared" si="10"/>
        <v>0</v>
      </c>
      <c r="V39" s="39"/>
      <c r="W39" s="40"/>
      <c r="X39" s="40"/>
      <c r="Y39" s="40"/>
      <c r="Z39" s="40"/>
      <c r="AA39" s="40"/>
      <c r="AB39" s="40"/>
    </row>
    <row r="40" spans="3:33">
      <c r="C40" s="39">
        <f t="shared" si="9"/>
        <v>0</v>
      </c>
      <c r="D40" s="119" t="str">
        <f>V30</f>
        <v>bayern in rio</v>
      </c>
      <c r="E40" s="119"/>
      <c r="F40" s="58">
        <v>35.700000000000003</v>
      </c>
      <c r="G40" s="57" t="s">
        <v>25</v>
      </c>
      <c r="H40" s="56">
        <v>71.41</v>
      </c>
      <c r="I40" s="119" t="str">
        <f>V26</f>
        <v>Alisando Cresce</v>
      </c>
      <c r="J40" s="119"/>
      <c r="K40" s="119"/>
      <c r="L40" s="119"/>
      <c r="M40" s="119"/>
      <c r="N40" s="119"/>
      <c r="O40" s="119"/>
      <c r="P40" s="119"/>
      <c r="Q40" s="39">
        <f t="shared" si="10"/>
        <v>3</v>
      </c>
      <c r="V40" s="39"/>
      <c r="W40" s="40"/>
      <c r="X40" s="40"/>
      <c r="Y40" s="40"/>
      <c r="Z40" s="40"/>
      <c r="AA40" s="40"/>
      <c r="AB40" s="40"/>
    </row>
    <row r="41" spans="3:33">
      <c r="C41" s="39">
        <f t="shared" si="9"/>
        <v>0</v>
      </c>
      <c r="D41" s="119" t="str">
        <f>V23</f>
        <v>Al-Jazira F.c</v>
      </c>
      <c r="E41" s="119"/>
      <c r="F41" s="58">
        <v>28.63</v>
      </c>
      <c r="G41" s="57" t="s">
        <v>25</v>
      </c>
      <c r="H41" s="56">
        <v>56.51</v>
      </c>
      <c r="I41" s="119" t="str">
        <f>V21</f>
        <v>RJFC Unitedd</v>
      </c>
      <c r="J41" s="119"/>
      <c r="K41" s="119"/>
      <c r="L41" s="119"/>
      <c r="M41" s="119"/>
      <c r="N41" s="119"/>
      <c r="O41" s="119"/>
      <c r="P41" s="119"/>
      <c r="Q41" s="39">
        <f t="shared" si="10"/>
        <v>3</v>
      </c>
      <c r="V41" s="39"/>
      <c r="W41" s="40"/>
      <c r="X41" s="40"/>
      <c r="Y41" s="40"/>
      <c r="Z41" s="40"/>
      <c r="AA41" s="40"/>
      <c r="AB41" s="40"/>
    </row>
    <row r="42" spans="3:33" ht="15.75" thickBot="1">
      <c r="C42" s="39" t="str">
        <f t="shared" si="9"/>
        <v/>
      </c>
      <c r="Q42" s="39" t="str">
        <f t="shared" si="10"/>
        <v/>
      </c>
      <c r="V42" s="39"/>
      <c r="W42" s="40"/>
      <c r="X42" s="40"/>
      <c r="Y42" s="40"/>
      <c r="Z42" s="40"/>
      <c r="AA42" s="40"/>
      <c r="AB42" s="40"/>
    </row>
    <row r="43" spans="3:33">
      <c r="C43" s="39" t="str">
        <f t="shared" si="9"/>
        <v/>
      </c>
      <c r="D43" s="124" t="s">
        <v>36</v>
      </c>
      <c r="E43" s="125"/>
      <c r="F43" s="125"/>
      <c r="G43" s="125"/>
      <c r="H43" s="125"/>
      <c r="I43" s="125"/>
      <c r="J43" s="125"/>
      <c r="K43" s="125"/>
      <c r="L43" s="125"/>
      <c r="M43" s="125"/>
      <c r="N43" s="125"/>
      <c r="O43" s="125"/>
      <c r="P43" s="126"/>
      <c r="Q43" s="39" t="str">
        <f t="shared" si="10"/>
        <v/>
      </c>
      <c r="V43" s="39"/>
      <c r="W43" s="40"/>
      <c r="X43" s="40"/>
      <c r="Y43" s="40"/>
      <c r="Z43" s="40"/>
      <c r="AA43" s="40"/>
      <c r="AB43" s="40"/>
    </row>
    <row r="44" spans="3:33" ht="15.75" thickBot="1">
      <c r="C44" s="39" t="str">
        <f t="shared" si="9"/>
        <v/>
      </c>
      <c r="D44" s="127"/>
      <c r="E44" s="128"/>
      <c r="F44" s="128"/>
      <c r="G44" s="128"/>
      <c r="H44" s="128"/>
      <c r="I44" s="128"/>
      <c r="J44" s="128"/>
      <c r="K44" s="128"/>
      <c r="L44" s="128"/>
      <c r="M44" s="128"/>
      <c r="N44" s="128"/>
      <c r="O44" s="128"/>
      <c r="P44" s="129"/>
      <c r="Q44" s="39" t="str">
        <f t="shared" si="10"/>
        <v/>
      </c>
      <c r="V44" s="39"/>
      <c r="W44" s="40"/>
      <c r="X44" s="40"/>
      <c r="Y44" s="40"/>
      <c r="Z44" s="40"/>
      <c r="AA44" s="40"/>
      <c r="AB44" s="40"/>
    </row>
    <row r="45" spans="3:33">
      <c r="C45" s="39" t="str">
        <f t="shared" si="9"/>
        <v/>
      </c>
      <c r="Q45" s="39" t="str">
        <f t="shared" si="10"/>
        <v/>
      </c>
      <c r="V45" s="39"/>
      <c r="W45" s="40"/>
      <c r="X45" s="40"/>
      <c r="Y45" s="40"/>
      <c r="Z45" s="40"/>
      <c r="AA45" s="40"/>
      <c r="AB45" s="40"/>
    </row>
    <row r="46" spans="3:33">
      <c r="C46" s="39">
        <f t="shared" si="9"/>
        <v>0</v>
      </c>
      <c r="D46" s="107" t="str">
        <f>V23</f>
        <v>Al-Jazira F.c</v>
      </c>
      <c r="E46" s="108"/>
      <c r="F46" s="58">
        <v>31.82</v>
      </c>
      <c r="G46" s="57" t="s">
        <v>25</v>
      </c>
      <c r="H46" s="56">
        <v>52.99</v>
      </c>
      <c r="I46" s="107" t="str">
        <f>V20</f>
        <v>WillianBalao</v>
      </c>
      <c r="J46" s="109"/>
      <c r="K46" s="109"/>
      <c r="L46" s="109"/>
      <c r="M46" s="109"/>
      <c r="N46" s="109"/>
      <c r="O46" s="109"/>
      <c r="P46" s="108"/>
      <c r="Q46" s="39">
        <f t="shared" si="10"/>
        <v>3</v>
      </c>
      <c r="V46" s="39"/>
      <c r="W46" s="40"/>
      <c r="X46" s="40"/>
      <c r="Y46" s="40"/>
      <c r="Z46" s="40"/>
      <c r="AA46" s="40"/>
      <c r="AB46" s="40"/>
    </row>
    <row r="47" spans="3:33">
      <c r="C47" s="39">
        <f t="shared" si="9"/>
        <v>0</v>
      </c>
      <c r="D47" s="119" t="str">
        <f>V24</f>
        <v>Marrecos F.C .</v>
      </c>
      <c r="E47" s="119"/>
      <c r="F47" s="58">
        <v>42.64</v>
      </c>
      <c r="G47" s="57" t="s">
        <v>25</v>
      </c>
      <c r="H47" s="56">
        <v>45.39</v>
      </c>
      <c r="I47" s="119" t="str">
        <f>V26</f>
        <v>Alisando Cresce</v>
      </c>
      <c r="J47" s="119"/>
      <c r="K47" s="119"/>
      <c r="L47" s="119"/>
      <c r="M47" s="119"/>
      <c r="N47" s="119"/>
      <c r="O47" s="119"/>
      <c r="P47" s="119"/>
      <c r="Q47" s="39">
        <f t="shared" si="10"/>
        <v>3</v>
      </c>
      <c r="V47" s="39"/>
      <c r="W47" s="40"/>
      <c r="X47" s="40"/>
      <c r="Y47" s="40"/>
      <c r="Z47" s="40"/>
      <c r="AA47" s="40"/>
      <c r="AB47" s="40"/>
    </row>
    <row r="48" spans="3:33">
      <c r="C48" s="39">
        <f t="shared" si="9"/>
        <v>0</v>
      </c>
      <c r="D48" s="107" t="str">
        <f>V29</f>
        <v>André fogão</v>
      </c>
      <c r="E48" s="108"/>
      <c r="F48" s="58">
        <v>50.42</v>
      </c>
      <c r="G48" s="57" t="s">
        <v>25</v>
      </c>
      <c r="H48" s="56">
        <v>65.239999999999995</v>
      </c>
      <c r="I48" s="107" t="str">
        <f>V27</f>
        <v>Grajaú F.C.</v>
      </c>
      <c r="J48" s="109"/>
      <c r="K48" s="109"/>
      <c r="L48" s="109"/>
      <c r="M48" s="109"/>
      <c r="N48" s="109"/>
      <c r="O48" s="109"/>
      <c r="P48" s="108"/>
      <c r="Q48" s="39">
        <f t="shared" si="10"/>
        <v>3</v>
      </c>
      <c r="V48" s="39"/>
      <c r="W48" s="40"/>
      <c r="X48" s="40"/>
      <c r="Y48" s="40"/>
      <c r="Z48" s="40"/>
      <c r="AA48" s="40"/>
      <c r="AB48" s="40"/>
    </row>
    <row r="49" spans="3:28">
      <c r="C49" s="39">
        <f t="shared" si="9"/>
        <v>0</v>
      </c>
      <c r="D49" s="119" t="str">
        <f>V25</f>
        <v>leitemoça 3</v>
      </c>
      <c r="E49" s="119"/>
      <c r="F49" s="58">
        <v>9.41</v>
      </c>
      <c r="G49" s="57" t="s">
        <v>25</v>
      </c>
      <c r="H49" s="56">
        <v>33.19</v>
      </c>
      <c r="I49" s="119" t="str">
        <f>V28</f>
        <v>Seringueira Mecânica</v>
      </c>
      <c r="J49" s="119"/>
      <c r="K49" s="119"/>
      <c r="L49" s="119"/>
      <c r="M49" s="119"/>
      <c r="N49" s="119"/>
      <c r="O49" s="119"/>
      <c r="P49" s="119"/>
      <c r="Q49" s="39">
        <f t="shared" si="10"/>
        <v>3</v>
      </c>
      <c r="V49" s="39"/>
      <c r="W49" s="40"/>
      <c r="X49" s="40"/>
      <c r="Y49" s="40"/>
      <c r="Z49" s="40"/>
      <c r="AA49" s="40"/>
      <c r="AB49" s="40"/>
    </row>
    <row r="50" spans="3:28">
      <c r="C50" s="39">
        <f t="shared" si="9"/>
        <v>3</v>
      </c>
      <c r="D50" s="119" t="str">
        <f>V21</f>
        <v>RJFC Unitedd</v>
      </c>
      <c r="E50" s="119"/>
      <c r="F50" s="56">
        <v>58.69</v>
      </c>
      <c r="G50" s="57" t="s">
        <v>25</v>
      </c>
      <c r="H50" s="58">
        <v>32.340000000000003</v>
      </c>
      <c r="I50" s="119" t="str">
        <f>V22</f>
        <v>Taay BFR</v>
      </c>
      <c r="J50" s="119"/>
      <c r="K50" s="119"/>
      <c r="L50" s="119"/>
      <c r="M50" s="119"/>
      <c r="N50" s="119"/>
      <c r="O50" s="119"/>
      <c r="P50" s="119"/>
      <c r="Q50" s="39">
        <f t="shared" si="10"/>
        <v>0</v>
      </c>
      <c r="V50" s="39"/>
      <c r="W50" s="40"/>
      <c r="X50" s="40"/>
      <c r="Y50" s="40"/>
      <c r="Z50" s="40"/>
      <c r="AA50" s="40"/>
      <c r="AB50" s="40"/>
    </row>
    <row r="51" spans="3:28">
      <c r="C51" s="39">
        <f t="shared" si="9"/>
        <v>3</v>
      </c>
      <c r="D51" s="119" t="str">
        <f>V31</f>
        <v>Casinha da Grazi</v>
      </c>
      <c r="E51" s="119"/>
      <c r="F51" s="56">
        <v>47.52</v>
      </c>
      <c r="G51" s="57" t="s">
        <v>25</v>
      </c>
      <c r="H51" s="58">
        <v>34.700000000000003</v>
      </c>
      <c r="I51" s="119" t="str">
        <f>V30</f>
        <v>bayern in rio</v>
      </c>
      <c r="J51" s="119"/>
      <c r="K51" s="119"/>
      <c r="L51" s="119"/>
      <c r="M51" s="119"/>
      <c r="N51" s="119"/>
      <c r="O51" s="119"/>
      <c r="P51" s="119"/>
      <c r="Q51" s="39">
        <f t="shared" si="10"/>
        <v>0</v>
      </c>
      <c r="V51" s="39"/>
      <c r="W51" s="40"/>
      <c r="X51" s="40"/>
      <c r="Y51" s="40"/>
      <c r="Z51" s="40"/>
      <c r="AA51" s="40"/>
      <c r="AB51" s="40"/>
    </row>
    <row r="52" spans="3:28" ht="15.75" thickBot="1">
      <c r="C52" s="39" t="str">
        <f t="shared" si="9"/>
        <v/>
      </c>
      <c r="Q52" s="39" t="str">
        <f t="shared" si="10"/>
        <v/>
      </c>
      <c r="V52" s="39"/>
      <c r="W52" s="40"/>
      <c r="X52" s="40"/>
      <c r="Y52" s="40"/>
      <c r="Z52" s="40"/>
      <c r="AA52" s="40"/>
      <c r="AB52" s="40"/>
    </row>
    <row r="53" spans="3:28">
      <c r="C53" s="39" t="str">
        <f t="shared" si="9"/>
        <v/>
      </c>
      <c r="D53" s="124" t="s">
        <v>35</v>
      </c>
      <c r="E53" s="125"/>
      <c r="F53" s="125"/>
      <c r="G53" s="125"/>
      <c r="H53" s="125"/>
      <c r="I53" s="125"/>
      <c r="J53" s="125"/>
      <c r="K53" s="125"/>
      <c r="L53" s="125"/>
      <c r="M53" s="125"/>
      <c r="N53" s="125"/>
      <c r="O53" s="125"/>
      <c r="P53" s="126"/>
      <c r="Q53" s="39" t="str">
        <f t="shared" si="10"/>
        <v/>
      </c>
      <c r="V53" s="39"/>
      <c r="W53" s="40"/>
      <c r="X53" s="40"/>
      <c r="Y53" s="40"/>
      <c r="Z53" s="40"/>
      <c r="AA53" s="40"/>
      <c r="AB53" s="40"/>
    </row>
    <row r="54" spans="3:28" ht="15.75" thickBot="1">
      <c r="C54" s="39" t="str">
        <f t="shared" si="9"/>
        <v/>
      </c>
      <c r="D54" s="127"/>
      <c r="E54" s="128"/>
      <c r="F54" s="128"/>
      <c r="G54" s="128"/>
      <c r="H54" s="128"/>
      <c r="I54" s="128"/>
      <c r="J54" s="128"/>
      <c r="K54" s="128"/>
      <c r="L54" s="128"/>
      <c r="M54" s="128"/>
      <c r="N54" s="128"/>
      <c r="O54" s="128"/>
      <c r="P54" s="129"/>
      <c r="Q54" s="39" t="str">
        <f t="shared" si="10"/>
        <v/>
      </c>
      <c r="V54" s="39"/>
      <c r="W54" s="40"/>
      <c r="X54" s="40"/>
      <c r="Y54" s="40"/>
      <c r="Z54" s="40"/>
      <c r="AA54" s="40"/>
      <c r="AB54" s="40"/>
    </row>
    <row r="55" spans="3:28">
      <c r="C55" s="39" t="str">
        <f t="shared" si="9"/>
        <v/>
      </c>
      <c r="Q55" s="39" t="str">
        <f t="shared" si="10"/>
        <v/>
      </c>
      <c r="V55" s="39"/>
      <c r="W55" s="40"/>
      <c r="X55" s="40"/>
      <c r="Y55" s="40"/>
      <c r="Z55" s="40"/>
      <c r="AA55" s="40"/>
      <c r="AB55" s="40"/>
    </row>
    <row r="56" spans="3:28">
      <c r="C56" s="39">
        <f t="shared" si="9"/>
        <v>0</v>
      </c>
      <c r="D56" s="107" t="str">
        <f>V28</f>
        <v>Seringueira Mecânica</v>
      </c>
      <c r="E56" s="108"/>
      <c r="F56" s="58">
        <v>30.03</v>
      </c>
      <c r="G56" s="57" t="s">
        <v>25</v>
      </c>
      <c r="H56" s="56">
        <v>69.8</v>
      </c>
      <c r="I56" s="107" t="str">
        <f>V24</f>
        <v>Marrecos F.C .</v>
      </c>
      <c r="J56" s="109"/>
      <c r="K56" s="109"/>
      <c r="L56" s="109"/>
      <c r="M56" s="109"/>
      <c r="N56" s="109"/>
      <c r="O56" s="109"/>
      <c r="P56" s="108"/>
      <c r="Q56" s="39">
        <f t="shared" si="10"/>
        <v>3</v>
      </c>
      <c r="V56" s="39"/>
      <c r="W56" s="40"/>
      <c r="X56" s="40"/>
      <c r="Y56" s="40"/>
      <c r="Z56" s="40"/>
      <c r="AA56" s="40"/>
      <c r="AB56" s="40"/>
    </row>
    <row r="57" spans="3:28">
      <c r="C57" s="39">
        <f t="shared" si="9"/>
        <v>0</v>
      </c>
      <c r="D57" s="119" t="str">
        <f>V25</f>
        <v>leitemoça 3</v>
      </c>
      <c r="E57" s="119"/>
      <c r="F57" s="58">
        <v>42.3</v>
      </c>
      <c r="G57" s="57" t="s">
        <v>25</v>
      </c>
      <c r="H57" s="56">
        <v>56.7</v>
      </c>
      <c r="I57" s="119" t="str">
        <f>V21</f>
        <v>RJFC Unitedd</v>
      </c>
      <c r="J57" s="119"/>
      <c r="K57" s="119"/>
      <c r="L57" s="119"/>
      <c r="M57" s="119"/>
      <c r="N57" s="119"/>
      <c r="O57" s="119"/>
      <c r="P57" s="119"/>
      <c r="Q57" s="39">
        <f t="shared" si="10"/>
        <v>3</v>
      </c>
      <c r="V57" s="39"/>
      <c r="W57" s="40"/>
      <c r="X57" s="40"/>
      <c r="Y57" s="40"/>
      <c r="Z57" s="40"/>
      <c r="AA57" s="40"/>
      <c r="AB57" s="40"/>
    </row>
    <row r="58" spans="3:28">
      <c r="C58" s="39">
        <f t="shared" si="9"/>
        <v>0</v>
      </c>
      <c r="D58" s="107" t="str">
        <f>V30</f>
        <v>bayern in rio</v>
      </c>
      <c r="E58" s="108"/>
      <c r="F58" s="58">
        <v>21</v>
      </c>
      <c r="G58" s="57" t="s">
        <v>25</v>
      </c>
      <c r="H58" s="56">
        <v>52.04</v>
      </c>
      <c r="I58" s="107" t="str">
        <f>V23</f>
        <v>Al-Jazira F.c</v>
      </c>
      <c r="J58" s="109"/>
      <c r="K58" s="109"/>
      <c r="L58" s="109"/>
      <c r="M58" s="109"/>
      <c r="N58" s="109"/>
      <c r="O58" s="109"/>
      <c r="P58" s="108"/>
      <c r="Q58" s="39">
        <f t="shared" si="10"/>
        <v>3</v>
      </c>
      <c r="V58" s="39"/>
      <c r="W58" s="40"/>
      <c r="X58" s="40"/>
      <c r="Y58" s="40"/>
      <c r="Z58" s="40"/>
      <c r="AA58" s="40"/>
      <c r="AB58" s="40"/>
    </row>
    <row r="59" spans="3:28">
      <c r="C59" s="39">
        <f t="shared" si="9"/>
        <v>3</v>
      </c>
      <c r="D59" s="119" t="str">
        <f>V26</f>
        <v>Alisando Cresce</v>
      </c>
      <c r="E59" s="119"/>
      <c r="F59" s="56">
        <v>63</v>
      </c>
      <c r="G59" s="57" t="s">
        <v>25</v>
      </c>
      <c r="H59" s="58">
        <v>51.4</v>
      </c>
      <c r="I59" s="119" t="str">
        <f>V29</f>
        <v>André fogão</v>
      </c>
      <c r="J59" s="119"/>
      <c r="K59" s="119"/>
      <c r="L59" s="119"/>
      <c r="M59" s="119"/>
      <c r="N59" s="119"/>
      <c r="O59" s="119"/>
      <c r="P59" s="119"/>
      <c r="Q59" s="39">
        <f t="shared" si="10"/>
        <v>0</v>
      </c>
      <c r="V59" s="39"/>
      <c r="W59" s="40"/>
      <c r="X59" s="40"/>
      <c r="Y59" s="40"/>
      <c r="Z59" s="40"/>
      <c r="AA59" s="40"/>
      <c r="AB59" s="40"/>
    </row>
    <row r="60" spans="3:28">
      <c r="C60" s="39">
        <f t="shared" si="9"/>
        <v>3</v>
      </c>
      <c r="D60" s="119" t="str">
        <f>V22</f>
        <v>Taay BFR</v>
      </c>
      <c r="E60" s="119"/>
      <c r="F60" s="56">
        <v>58.9</v>
      </c>
      <c r="G60" s="57" t="s">
        <v>25</v>
      </c>
      <c r="H60" s="58">
        <v>32.1</v>
      </c>
      <c r="I60" s="119" t="str">
        <f>V20</f>
        <v>WillianBalao</v>
      </c>
      <c r="J60" s="119"/>
      <c r="K60" s="119"/>
      <c r="L60" s="119"/>
      <c r="M60" s="119"/>
      <c r="N60" s="119"/>
      <c r="O60" s="119"/>
      <c r="P60" s="119"/>
      <c r="Q60" s="39">
        <f t="shared" si="10"/>
        <v>0</v>
      </c>
      <c r="V60" s="39"/>
      <c r="W60" s="40"/>
      <c r="X60" s="40"/>
      <c r="Y60" s="40"/>
      <c r="Z60" s="40"/>
      <c r="AA60" s="40"/>
      <c r="AB60" s="40"/>
    </row>
    <row r="61" spans="3:28">
      <c r="C61" s="39">
        <f t="shared" si="9"/>
        <v>3</v>
      </c>
      <c r="D61" s="119" t="str">
        <f>V27</f>
        <v>Grajaú F.C.</v>
      </c>
      <c r="E61" s="119"/>
      <c r="F61" s="56">
        <v>61.5</v>
      </c>
      <c r="G61" s="57" t="s">
        <v>25</v>
      </c>
      <c r="H61" s="58">
        <v>45.38</v>
      </c>
      <c r="I61" s="119" t="str">
        <f>V31</f>
        <v>Casinha da Grazi</v>
      </c>
      <c r="J61" s="119"/>
      <c r="K61" s="119"/>
      <c r="L61" s="119"/>
      <c r="M61" s="119"/>
      <c r="N61" s="119"/>
      <c r="O61" s="119"/>
      <c r="P61" s="119"/>
      <c r="Q61" s="39">
        <f t="shared" si="10"/>
        <v>0</v>
      </c>
      <c r="V61" s="39"/>
      <c r="W61" s="40"/>
      <c r="X61" s="40"/>
      <c r="Y61" s="40"/>
      <c r="Z61" s="40"/>
      <c r="AA61" s="40"/>
      <c r="AB61" s="40"/>
    </row>
    <row r="62" spans="3:28" ht="15.75" thickBot="1">
      <c r="C62" s="39" t="str">
        <f t="shared" si="9"/>
        <v/>
      </c>
      <c r="Q62" s="39" t="str">
        <f t="shared" si="10"/>
        <v/>
      </c>
      <c r="V62" s="39"/>
      <c r="W62" s="40"/>
      <c r="X62" s="40"/>
      <c r="Y62" s="40"/>
      <c r="Z62" s="40"/>
      <c r="AA62" s="40"/>
      <c r="AB62" s="40"/>
    </row>
    <row r="63" spans="3:28">
      <c r="C63" s="39" t="str">
        <f t="shared" si="9"/>
        <v/>
      </c>
      <c r="D63" s="113" t="s">
        <v>34</v>
      </c>
      <c r="E63" s="114"/>
      <c r="F63" s="114"/>
      <c r="G63" s="114"/>
      <c r="H63" s="114"/>
      <c r="I63" s="114"/>
      <c r="J63" s="114"/>
      <c r="K63" s="114"/>
      <c r="L63" s="114"/>
      <c r="M63" s="114"/>
      <c r="N63" s="114"/>
      <c r="O63" s="114"/>
      <c r="P63" s="115"/>
      <c r="Q63" s="39" t="str">
        <f t="shared" si="10"/>
        <v/>
      </c>
      <c r="V63" s="39"/>
      <c r="W63" s="40"/>
      <c r="X63" s="40"/>
      <c r="Y63" s="40"/>
      <c r="Z63" s="40"/>
      <c r="AA63" s="40"/>
      <c r="AB63" s="40"/>
    </row>
    <row r="64" spans="3:28" ht="15.75" thickBot="1">
      <c r="C64" s="39" t="str">
        <f t="shared" si="9"/>
        <v/>
      </c>
      <c r="D64" s="116"/>
      <c r="E64" s="117"/>
      <c r="F64" s="117"/>
      <c r="G64" s="117"/>
      <c r="H64" s="117"/>
      <c r="I64" s="117"/>
      <c r="J64" s="117"/>
      <c r="K64" s="117"/>
      <c r="L64" s="117"/>
      <c r="M64" s="117"/>
      <c r="N64" s="117"/>
      <c r="O64" s="117"/>
      <c r="P64" s="118"/>
      <c r="Q64" s="39" t="str">
        <f t="shared" si="10"/>
        <v/>
      </c>
      <c r="V64" s="39"/>
      <c r="W64" s="40"/>
      <c r="X64" s="40"/>
      <c r="Y64" s="40"/>
      <c r="Z64" s="40"/>
      <c r="AA64" s="40"/>
      <c r="AB64" s="40"/>
    </row>
    <row r="65" spans="3:28">
      <c r="C65" s="39" t="str">
        <f t="shared" si="9"/>
        <v/>
      </c>
      <c r="Q65" s="39" t="str">
        <f t="shared" si="10"/>
        <v/>
      </c>
      <c r="V65" s="39"/>
      <c r="W65" s="40"/>
      <c r="X65" s="40"/>
      <c r="Y65" s="40"/>
      <c r="Z65" s="40"/>
      <c r="AA65" s="40"/>
      <c r="AB65" s="40"/>
    </row>
    <row r="66" spans="3:28">
      <c r="C66" s="39">
        <f t="shared" si="9"/>
        <v>0</v>
      </c>
      <c r="D66" s="107" t="str">
        <f>V26</f>
        <v>Alisando Cresce</v>
      </c>
      <c r="E66" s="108"/>
      <c r="F66" s="58">
        <v>33.42</v>
      </c>
      <c r="G66" s="57" t="s">
        <v>25</v>
      </c>
      <c r="H66" s="56">
        <v>35.44</v>
      </c>
      <c r="I66" s="107" t="str">
        <f>V27</f>
        <v>Grajaú F.C.</v>
      </c>
      <c r="J66" s="109"/>
      <c r="K66" s="109"/>
      <c r="L66" s="109"/>
      <c r="M66" s="109"/>
      <c r="N66" s="109"/>
      <c r="O66" s="109"/>
      <c r="P66" s="108"/>
      <c r="Q66" s="39">
        <f t="shared" si="10"/>
        <v>3</v>
      </c>
      <c r="V66" s="39"/>
      <c r="W66" s="40"/>
      <c r="X66" s="40"/>
      <c r="Y66" s="40"/>
      <c r="Z66" s="40"/>
      <c r="AA66" s="40"/>
      <c r="AB66" s="40"/>
    </row>
    <row r="67" spans="3:28">
      <c r="C67" s="39">
        <f t="shared" si="9"/>
        <v>3</v>
      </c>
      <c r="D67" s="119" t="str">
        <f>V22</f>
        <v>Taay BFR</v>
      </c>
      <c r="E67" s="119"/>
      <c r="F67" s="56">
        <v>27.94</v>
      </c>
      <c r="G67" s="57" t="s">
        <v>25</v>
      </c>
      <c r="H67" s="58">
        <v>14.7</v>
      </c>
      <c r="I67" s="119" t="str">
        <f>V30</f>
        <v>bayern in rio</v>
      </c>
      <c r="J67" s="119"/>
      <c r="K67" s="119"/>
      <c r="L67" s="119"/>
      <c r="M67" s="119"/>
      <c r="N67" s="119"/>
      <c r="O67" s="119"/>
      <c r="P67" s="119"/>
      <c r="Q67" s="39">
        <f t="shared" si="10"/>
        <v>0</v>
      </c>
      <c r="V67" s="39"/>
      <c r="W67" s="40"/>
      <c r="X67" s="40"/>
      <c r="Y67" s="40"/>
      <c r="Z67" s="40"/>
      <c r="AA67" s="40"/>
      <c r="AB67" s="40"/>
    </row>
    <row r="68" spans="3:28">
      <c r="C68" s="39">
        <f t="shared" si="9"/>
        <v>0</v>
      </c>
      <c r="D68" s="107" t="str">
        <f>V23</f>
        <v>Al-Jazira F.c</v>
      </c>
      <c r="E68" s="108"/>
      <c r="F68" s="58">
        <v>28.36</v>
      </c>
      <c r="G68" s="57" t="s">
        <v>25</v>
      </c>
      <c r="H68" s="56">
        <v>45.92</v>
      </c>
      <c r="I68" s="107" t="str">
        <f>V31</f>
        <v>Casinha da Grazi</v>
      </c>
      <c r="J68" s="109"/>
      <c r="K68" s="109"/>
      <c r="L68" s="109"/>
      <c r="M68" s="109"/>
      <c r="N68" s="109"/>
      <c r="O68" s="109"/>
      <c r="P68" s="108"/>
      <c r="Q68" s="39">
        <f t="shared" si="10"/>
        <v>3</v>
      </c>
      <c r="V68" s="39"/>
      <c r="W68" s="40"/>
      <c r="X68" s="40"/>
      <c r="Y68" s="40"/>
      <c r="Z68" s="40"/>
      <c r="AA68" s="40"/>
      <c r="AB68" s="40"/>
    </row>
    <row r="69" spans="3:28">
      <c r="C69" s="39">
        <f t="shared" si="9"/>
        <v>3</v>
      </c>
      <c r="D69" s="119" t="str">
        <f>V21</f>
        <v>RJFC Unitedd</v>
      </c>
      <c r="E69" s="119"/>
      <c r="F69" s="56">
        <v>44.44</v>
      </c>
      <c r="G69" s="57" t="s">
        <v>25</v>
      </c>
      <c r="H69" s="58">
        <v>20.73</v>
      </c>
      <c r="I69" s="119" t="str">
        <f>V28</f>
        <v>Seringueira Mecânica</v>
      </c>
      <c r="J69" s="119"/>
      <c r="K69" s="119"/>
      <c r="L69" s="119"/>
      <c r="M69" s="119"/>
      <c r="N69" s="119"/>
      <c r="O69" s="119"/>
      <c r="P69" s="119"/>
      <c r="Q69" s="39">
        <f t="shared" si="10"/>
        <v>0</v>
      </c>
      <c r="V69" s="39"/>
      <c r="W69" s="40"/>
      <c r="X69" s="40"/>
      <c r="Y69" s="40"/>
      <c r="Z69" s="40"/>
      <c r="AA69" s="40"/>
      <c r="AB69" s="40"/>
    </row>
    <row r="70" spans="3:28">
      <c r="C70" s="39">
        <f t="shared" si="9"/>
        <v>3</v>
      </c>
      <c r="D70" s="119" t="str">
        <f>V24</f>
        <v>Marrecos F.C .</v>
      </c>
      <c r="E70" s="119"/>
      <c r="F70" s="56">
        <v>49.92</v>
      </c>
      <c r="G70" s="57" t="s">
        <v>25</v>
      </c>
      <c r="H70" s="58">
        <v>20.62</v>
      </c>
      <c r="I70" s="119" t="str">
        <f>V25</f>
        <v>leitemoça 3</v>
      </c>
      <c r="J70" s="119"/>
      <c r="K70" s="119"/>
      <c r="L70" s="119"/>
      <c r="M70" s="119"/>
      <c r="N70" s="119"/>
      <c r="O70" s="119"/>
      <c r="P70" s="119"/>
      <c r="Q70" s="39">
        <f t="shared" si="10"/>
        <v>0</v>
      </c>
      <c r="V70" s="39"/>
      <c r="W70" s="40"/>
      <c r="X70" s="40"/>
      <c r="Y70" s="40"/>
      <c r="Z70" s="40"/>
      <c r="AA70" s="40"/>
      <c r="AB70" s="40"/>
    </row>
    <row r="71" spans="3:28">
      <c r="C71" s="39">
        <f t="shared" si="9"/>
        <v>0</v>
      </c>
      <c r="D71" s="119" t="str">
        <f>V20</f>
        <v>WillianBalao</v>
      </c>
      <c r="E71" s="119"/>
      <c r="F71" s="58">
        <v>26.66</v>
      </c>
      <c r="G71" s="57" t="s">
        <v>25</v>
      </c>
      <c r="H71" s="56">
        <v>27.95</v>
      </c>
      <c r="I71" s="119" t="str">
        <f>V29</f>
        <v>André fogão</v>
      </c>
      <c r="J71" s="119"/>
      <c r="K71" s="119"/>
      <c r="L71" s="119"/>
      <c r="M71" s="119"/>
      <c r="N71" s="119"/>
      <c r="O71" s="119"/>
      <c r="P71" s="119"/>
      <c r="Q71" s="39">
        <f t="shared" si="10"/>
        <v>3</v>
      </c>
      <c r="V71" s="39"/>
      <c r="W71" s="40"/>
      <c r="X71" s="40"/>
      <c r="Y71" s="40"/>
      <c r="Z71" s="40"/>
      <c r="AA71" s="40"/>
      <c r="AB71" s="40"/>
    </row>
    <row r="72" spans="3:28" ht="15.75" thickBot="1">
      <c r="C72" s="39" t="str">
        <f t="shared" si="9"/>
        <v/>
      </c>
      <c r="Q72" s="39" t="str">
        <f t="shared" si="10"/>
        <v/>
      </c>
      <c r="V72" s="39"/>
      <c r="W72" s="40"/>
      <c r="X72" s="40"/>
      <c r="Y72" s="40"/>
      <c r="Z72" s="40"/>
      <c r="AA72" s="40"/>
      <c r="AB72" s="40"/>
    </row>
    <row r="73" spans="3:28">
      <c r="C73" s="39" t="str">
        <f t="shared" si="9"/>
        <v/>
      </c>
      <c r="D73" s="113" t="s">
        <v>33</v>
      </c>
      <c r="E73" s="114"/>
      <c r="F73" s="114"/>
      <c r="G73" s="114"/>
      <c r="H73" s="114"/>
      <c r="I73" s="114"/>
      <c r="J73" s="114"/>
      <c r="K73" s="114"/>
      <c r="L73" s="114"/>
      <c r="M73" s="114"/>
      <c r="N73" s="114"/>
      <c r="O73" s="114"/>
      <c r="P73" s="115"/>
      <c r="Q73" s="39" t="str">
        <f t="shared" si="10"/>
        <v/>
      </c>
      <c r="V73" s="39"/>
      <c r="W73" s="40"/>
      <c r="X73" s="40"/>
      <c r="Y73" s="40"/>
      <c r="Z73" s="40"/>
      <c r="AA73" s="40"/>
      <c r="AB73" s="40"/>
    </row>
    <row r="74" spans="3:28" ht="15.75" thickBot="1">
      <c r="C74" s="39" t="str">
        <f t="shared" si="9"/>
        <v/>
      </c>
      <c r="D74" s="116"/>
      <c r="E74" s="117"/>
      <c r="F74" s="117"/>
      <c r="G74" s="117"/>
      <c r="H74" s="117"/>
      <c r="I74" s="117"/>
      <c r="J74" s="117"/>
      <c r="K74" s="117"/>
      <c r="L74" s="117"/>
      <c r="M74" s="117"/>
      <c r="N74" s="117"/>
      <c r="O74" s="117"/>
      <c r="P74" s="118"/>
      <c r="Q74" s="39" t="str">
        <f t="shared" si="10"/>
        <v/>
      </c>
      <c r="V74" s="39"/>
      <c r="W74" s="40"/>
      <c r="X74" s="40"/>
      <c r="Y74" s="40"/>
      <c r="Z74" s="40"/>
      <c r="AA74" s="40"/>
      <c r="AB74" s="40"/>
    </row>
    <row r="75" spans="3:28">
      <c r="C75" s="39" t="str">
        <f t="shared" si="9"/>
        <v/>
      </c>
      <c r="D75" s="55"/>
      <c r="E75" s="55"/>
      <c r="F75" s="55"/>
      <c r="G75" s="55"/>
      <c r="H75" s="55"/>
      <c r="I75" s="55"/>
      <c r="J75" s="55"/>
      <c r="K75" s="55"/>
      <c r="L75" s="55"/>
      <c r="M75" s="55"/>
      <c r="N75" s="55"/>
      <c r="O75" s="55"/>
      <c r="P75" s="55"/>
      <c r="Q75" s="39" t="str">
        <f t="shared" si="10"/>
        <v/>
      </c>
      <c r="V75" s="39"/>
      <c r="W75" s="40"/>
      <c r="X75" s="40"/>
      <c r="Y75" s="40"/>
      <c r="Z75" s="40"/>
      <c r="AA75" s="40"/>
      <c r="AB75" s="40"/>
    </row>
    <row r="76" spans="3:28">
      <c r="C76" s="39">
        <f t="shared" si="9"/>
        <v>0</v>
      </c>
      <c r="D76" s="107" t="str">
        <f>V25</f>
        <v>leitemoça 3</v>
      </c>
      <c r="E76" s="108"/>
      <c r="F76" s="58">
        <v>34.25</v>
      </c>
      <c r="G76" s="57" t="s">
        <v>25</v>
      </c>
      <c r="H76" s="56">
        <v>80.75</v>
      </c>
      <c r="I76" s="107" t="str">
        <f>V23</f>
        <v>Al-Jazira F.c</v>
      </c>
      <c r="J76" s="109"/>
      <c r="K76" s="109"/>
      <c r="L76" s="109"/>
      <c r="M76" s="109"/>
      <c r="N76" s="109"/>
      <c r="O76" s="109"/>
      <c r="P76" s="108"/>
      <c r="Q76" s="39">
        <f t="shared" si="10"/>
        <v>3</v>
      </c>
      <c r="V76" s="39"/>
      <c r="W76" s="40"/>
      <c r="X76" s="40"/>
      <c r="Y76" s="40"/>
      <c r="Z76" s="40"/>
      <c r="AA76" s="40"/>
      <c r="AB76" s="40"/>
    </row>
    <row r="77" spans="3:28">
      <c r="C77" s="39">
        <f t="shared" si="9"/>
        <v>3</v>
      </c>
      <c r="D77" s="119" t="str">
        <f>V28</f>
        <v>Seringueira Mecânica</v>
      </c>
      <c r="E77" s="119"/>
      <c r="F77" s="56">
        <v>28.05</v>
      </c>
      <c r="G77" s="57" t="s">
        <v>25</v>
      </c>
      <c r="H77" s="58">
        <v>14.66</v>
      </c>
      <c r="I77" s="119" t="str">
        <f>V22</f>
        <v>Taay BFR</v>
      </c>
      <c r="J77" s="119"/>
      <c r="K77" s="119"/>
      <c r="L77" s="119"/>
      <c r="M77" s="119"/>
      <c r="N77" s="119"/>
      <c r="O77" s="119"/>
      <c r="P77" s="119"/>
      <c r="Q77" s="39">
        <f t="shared" si="10"/>
        <v>0</v>
      </c>
      <c r="V77" s="39"/>
      <c r="W77" s="40"/>
      <c r="X77" s="40"/>
      <c r="Y77" s="40"/>
      <c r="Z77" s="40"/>
      <c r="AA77" s="40"/>
      <c r="AB77" s="40"/>
    </row>
    <row r="78" spans="3:28">
      <c r="C78" s="39">
        <f t="shared" si="9"/>
        <v>0</v>
      </c>
      <c r="D78" s="107" t="str">
        <f>V30</f>
        <v>bayern in rio</v>
      </c>
      <c r="E78" s="108"/>
      <c r="F78" s="58">
        <v>12.2</v>
      </c>
      <c r="G78" s="57" t="s">
        <v>25</v>
      </c>
      <c r="H78" s="56">
        <v>58.45</v>
      </c>
      <c r="I78" s="107" t="str">
        <f>V20</f>
        <v>WillianBalao</v>
      </c>
      <c r="J78" s="109"/>
      <c r="K78" s="109"/>
      <c r="L78" s="109"/>
      <c r="M78" s="109"/>
      <c r="N78" s="109"/>
      <c r="O78" s="109"/>
      <c r="P78" s="108"/>
      <c r="Q78" s="39">
        <f t="shared" si="10"/>
        <v>3</v>
      </c>
      <c r="V78" s="39"/>
      <c r="W78" s="40"/>
      <c r="X78" s="40"/>
      <c r="Y78" s="40"/>
      <c r="Z78" s="40"/>
      <c r="AA78" s="40"/>
      <c r="AB78" s="40"/>
    </row>
    <row r="79" spans="3:28">
      <c r="C79" s="39">
        <f t="shared" si="9"/>
        <v>3</v>
      </c>
      <c r="D79" s="119" t="str">
        <f>V27</f>
        <v>Grajaú F.C.</v>
      </c>
      <c r="E79" s="119"/>
      <c r="F79" s="56">
        <v>80.150000000000006</v>
      </c>
      <c r="G79" s="57" t="s">
        <v>25</v>
      </c>
      <c r="H79" s="58">
        <v>41.76</v>
      </c>
      <c r="I79" s="119" t="str">
        <f>V24</f>
        <v>Marrecos F.C .</v>
      </c>
      <c r="J79" s="119"/>
      <c r="K79" s="119"/>
      <c r="L79" s="119"/>
      <c r="M79" s="119"/>
      <c r="N79" s="119"/>
      <c r="O79" s="119"/>
      <c r="P79" s="119"/>
      <c r="Q79" s="39">
        <f t="shared" si="10"/>
        <v>0</v>
      </c>
      <c r="V79" s="39"/>
      <c r="W79" s="40"/>
      <c r="X79" s="40"/>
      <c r="Y79" s="40"/>
      <c r="Z79" s="40"/>
      <c r="AA79" s="40"/>
      <c r="AB79" s="40"/>
    </row>
    <row r="80" spans="3:28">
      <c r="C80" s="39">
        <f t="shared" si="9"/>
        <v>0</v>
      </c>
      <c r="D80" s="119" t="str">
        <f>V29</f>
        <v>André fogão</v>
      </c>
      <c r="E80" s="119"/>
      <c r="F80" s="58">
        <v>23.45</v>
      </c>
      <c r="G80" s="57" t="s">
        <v>25</v>
      </c>
      <c r="H80" s="56">
        <v>52.95</v>
      </c>
      <c r="I80" s="119" t="str">
        <f>V31</f>
        <v>Casinha da Grazi</v>
      </c>
      <c r="J80" s="119"/>
      <c r="K80" s="119"/>
      <c r="L80" s="119"/>
      <c r="M80" s="119"/>
      <c r="N80" s="119"/>
      <c r="O80" s="119"/>
      <c r="P80" s="119"/>
      <c r="Q80" s="39">
        <f t="shared" si="10"/>
        <v>3</v>
      </c>
      <c r="V80" s="39"/>
      <c r="W80" s="40"/>
      <c r="X80" s="40"/>
      <c r="Y80" s="40"/>
      <c r="Z80" s="40"/>
      <c r="AA80" s="40"/>
      <c r="AB80" s="40"/>
    </row>
    <row r="81" spans="3:28">
      <c r="C81" s="39">
        <f t="shared" si="9"/>
        <v>0</v>
      </c>
      <c r="D81" s="119" t="str">
        <f>V21</f>
        <v>RJFC Unitedd</v>
      </c>
      <c r="E81" s="119"/>
      <c r="F81" s="58">
        <v>40.75</v>
      </c>
      <c r="G81" s="57" t="s">
        <v>25</v>
      </c>
      <c r="H81" s="56">
        <v>44.2</v>
      </c>
      <c r="I81" s="119" t="str">
        <f>V26</f>
        <v>Alisando Cresce</v>
      </c>
      <c r="J81" s="119"/>
      <c r="K81" s="119"/>
      <c r="L81" s="119"/>
      <c r="M81" s="119"/>
      <c r="N81" s="119"/>
      <c r="O81" s="119"/>
      <c r="P81" s="119"/>
      <c r="Q81" s="39">
        <f t="shared" si="10"/>
        <v>3</v>
      </c>
      <c r="V81" s="39"/>
      <c r="W81" s="40"/>
      <c r="X81" s="40"/>
      <c r="Y81" s="40"/>
      <c r="Z81" s="40"/>
      <c r="AA81" s="40"/>
      <c r="AB81" s="40"/>
    </row>
    <row r="82" spans="3:28" ht="15.75" thickBot="1">
      <c r="C82" s="39" t="str">
        <f t="shared" si="9"/>
        <v/>
      </c>
      <c r="D82" s="55"/>
      <c r="E82" s="55"/>
      <c r="F82" s="55"/>
      <c r="G82" s="55"/>
      <c r="H82" s="55"/>
      <c r="I82" s="55"/>
      <c r="J82" s="55"/>
      <c r="K82" s="55"/>
      <c r="L82" s="55"/>
      <c r="M82" s="55"/>
      <c r="N82" s="55"/>
      <c r="O82" s="55"/>
      <c r="P82" s="55"/>
      <c r="Q82" s="39" t="str">
        <f t="shared" si="10"/>
        <v/>
      </c>
      <c r="V82" s="39"/>
      <c r="W82" s="40"/>
      <c r="X82" s="40"/>
      <c r="Y82" s="40"/>
      <c r="Z82" s="40"/>
      <c r="AA82" s="40"/>
      <c r="AB82" s="40"/>
    </row>
    <row r="83" spans="3:28">
      <c r="C83" s="39" t="str">
        <f t="shared" si="9"/>
        <v/>
      </c>
      <c r="D83" s="113" t="s">
        <v>32</v>
      </c>
      <c r="E83" s="114"/>
      <c r="F83" s="114"/>
      <c r="G83" s="114"/>
      <c r="H83" s="114"/>
      <c r="I83" s="114"/>
      <c r="J83" s="114"/>
      <c r="K83" s="114"/>
      <c r="L83" s="114"/>
      <c r="M83" s="114"/>
      <c r="N83" s="114"/>
      <c r="O83" s="114"/>
      <c r="P83" s="115"/>
      <c r="Q83" s="39" t="str">
        <f t="shared" si="10"/>
        <v/>
      </c>
      <c r="V83" s="39"/>
      <c r="W83" s="40"/>
      <c r="X83" s="40"/>
      <c r="Y83" s="40"/>
      <c r="Z83" s="40"/>
      <c r="AA83" s="40"/>
      <c r="AB83" s="40"/>
    </row>
    <row r="84" spans="3:28" ht="15.75" thickBot="1">
      <c r="C84" s="39" t="str">
        <f t="shared" si="9"/>
        <v/>
      </c>
      <c r="D84" s="116"/>
      <c r="E84" s="117"/>
      <c r="F84" s="117"/>
      <c r="G84" s="117"/>
      <c r="H84" s="117"/>
      <c r="I84" s="117"/>
      <c r="J84" s="117"/>
      <c r="K84" s="117"/>
      <c r="L84" s="117"/>
      <c r="M84" s="117"/>
      <c r="N84" s="117"/>
      <c r="O84" s="117"/>
      <c r="P84" s="118"/>
      <c r="Q84" s="39" t="str">
        <f t="shared" si="10"/>
        <v/>
      </c>
      <c r="V84" s="39"/>
      <c r="W84" s="40"/>
      <c r="X84" s="40"/>
      <c r="Y84" s="40"/>
      <c r="Z84" s="40"/>
      <c r="AA84" s="40"/>
      <c r="AB84" s="40"/>
    </row>
    <row r="85" spans="3:28">
      <c r="C85" s="39" t="str">
        <f t="shared" si="9"/>
        <v/>
      </c>
      <c r="D85" s="55"/>
      <c r="E85" s="55"/>
      <c r="F85" s="55"/>
      <c r="G85" s="55"/>
      <c r="H85" s="55"/>
      <c r="I85" s="55"/>
      <c r="J85" s="55"/>
      <c r="K85" s="55"/>
      <c r="L85" s="55"/>
      <c r="M85" s="55"/>
      <c r="N85" s="55"/>
      <c r="O85" s="55"/>
      <c r="P85" s="55"/>
      <c r="Q85" s="39" t="str">
        <f t="shared" si="10"/>
        <v/>
      </c>
      <c r="V85" s="39"/>
      <c r="W85" s="40"/>
      <c r="X85" s="40"/>
      <c r="Y85" s="40"/>
      <c r="Z85" s="40"/>
      <c r="AA85" s="40"/>
      <c r="AB85" s="40"/>
    </row>
    <row r="86" spans="3:28">
      <c r="C86" s="39">
        <f t="shared" si="9"/>
        <v>0</v>
      </c>
      <c r="D86" s="107" t="str">
        <f>V31</f>
        <v>Casinha da Grazi</v>
      </c>
      <c r="E86" s="108"/>
      <c r="F86" s="58">
        <v>48.99</v>
      </c>
      <c r="G86" s="57" t="s">
        <v>25</v>
      </c>
      <c r="H86" s="56">
        <v>49.06</v>
      </c>
      <c r="I86" s="107" t="str">
        <f>V22</f>
        <v>Taay BFR</v>
      </c>
      <c r="J86" s="109"/>
      <c r="K86" s="109"/>
      <c r="L86" s="109"/>
      <c r="M86" s="109"/>
      <c r="N86" s="109"/>
      <c r="O86" s="109"/>
      <c r="P86" s="108"/>
      <c r="Q86" s="39">
        <f t="shared" si="10"/>
        <v>3</v>
      </c>
      <c r="V86" s="39"/>
      <c r="W86" s="40"/>
      <c r="X86" s="40"/>
      <c r="Y86" s="40"/>
      <c r="Z86" s="40"/>
      <c r="AA86" s="40"/>
      <c r="AB86" s="40"/>
    </row>
    <row r="87" spans="3:28">
      <c r="C87" s="39">
        <f t="shared" si="9"/>
        <v>0</v>
      </c>
      <c r="D87" s="119" t="str">
        <f>V26</f>
        <v>Alisando Cresce</v>
      </c>
      <c r="E87" s="119"/>
      <c r="F87" s="58">
        <v>46.75</v>
      </c>
      <c r="G87" s="57" t="s">
        <v>25</v>
      </c>
      <c r="H87" s="56">
        <v>63.09</v>
      </c>
      <c r="I87" s="119" t="str">
        <f>V23</f>
        <v>Al-Jazira F.c</v>
      </c>
      <c r="J87" s="119"/>
      <c r="K87" s="119"/>
      <c r="L87" s="119"/>
      <c r="M87" s="119"/>
      <c r="N87" s="119"/>
      <c r="O87" s="119"/>
      <c r="P87" s="119"/>
      <c r="Q87" s="39">
        <f t="shared" si="10"/>
        <v>3</v>
      </c>
      <c r="V87" s="39"/>
      <c r="W87" s="40"/>
      <c r="X87" s="40"/>
      <c r="Y87" s="40"/>
      <c r="Z87" s="40"/>
      <c r="AA87" s="40"/>
      <c r="AB87" s="40"/>
    </row>
    <row r="88" spans="3:28">
      <c r="C88" s="39">
        <f t="shared" si="9"/>
        <v>0</v>
      </c>
      <c r="D88" s="107" t="str">
        <f>V30</f>
        <v>bayern in rio</v>
      </c>
      <c r="E88" s="108"/>
      <c r="F88" s="58">
        <v>22.9</v>
      </c>
      <c r="G88" s="57" t="s">
        <v>25</v>
      </c>
      <c r="H88" s="56">
        <v>25.75</v>
      </c>
      <c r="I88" s="107" t="str">
        <f>V28</f>
        <v>Seringueira Mecânica</v>
      </c>
      <c r="J88" s="109"/>
      <c r="K88" s="109"/>
      <c r="L88" s="109"/>
      <c r="M88" s="109"/>
      <c r="N88" s="109"/>
      <c r="O88" s="109"/>
      <c r="P88" s="108"/>
      <c r="Q88" s="39">
        <f t="shared" si="10"/>
        <v>3</v>
      </c>
      <c r="V88" s="39"/>
      <c r="W88" s="40"/>
      <c r="X88" s="40"/>
      <c r="Y88" s="40"/>
      <c r="Z88" s="40"/>
      <c r="AA88" s="40"/>
      <c r="AB88" s="40"/>
    </row>
    <row r="89" spans="3:28">
      <c r="C89" s="39">
        <f t="shared" si="9"/>
        <v>3</v>
      </c>
      <c r="D89" s="119" t="str">
        <f>V24</f>
        <v>Marrecos F.C .</v>
      </c>
      <c r="E89" s="119"/>
      <c r="F89" s="56">
        <v>38.46</v>
      </c>
      <c r="G89" s="57" t="s">
        <v>25</v>
      </c>
      <c r="H89" s="58">
        <v>26.41</v>
      </c>
      <c r="I89" s="119" t="str">
        <f>V29</f>
        <v>André fogão</v>
      </c>
      <c r="J89" s="119"/>
      <c r="K89" s="119"/>
      <c r="L89" s="119"/>
      <c r="M89" s="119"/>
      <c r="N89" s="119"/>
      <c r="O89" s="119"/>
      <c r="P89" s="119"/>
      <c r="Q89" s="39">
        <f t="shared" si="10"/>
        <v>0</v>
      </c>
      <c r="V89" s="39"/>
      <c r="W89" s="40"/>
      <c r="X89" s="40"/>
      <c r="Y89" s="40"/>
      <c r="Z89" s="40"/>
      <c r="AA89" s="40"/>
      <c r="AB89" s="40"/>
    </row>
    <row r="90" spans="3:28">
      <c r="C90" s="39">
        <f t="shared" si="9"/>
        <v>3</v>
      </c>
      <c r="D90" s="119" t="str">
        <f>V27</f>
        <v>Grajaú F.C.</v>
      </c>
      <c r="E90" s="119"/>
      <c r="F90" s="56">
        <v>61.41</v>
      </c>
      <c r="G90" s="57" t="s">
        <v>25</v>
      </c>
      <c r="H90" s="58">
        <v>56.01</v>
      </c>
      <c r="I90" s="119" t="str">
        <f>V25</f>
        <v>leitemoça 3</v>
      </c>
      <c r="J90" s="119"/>
      <c r="K90" s="119"/>
      <c r="L90" s="119"/>
      <c r="M90" s="119"/>
      <c r="N90" s="119"/>
      <c r="O90" s="119"/>
      <c r="P90" s="119"/>
      <c r="Q90" s="39">
        <f t="shared" si="10"/>
        <v>0</v>
      </c>
      <c r="V90" s="39"/>
    </row>
    <row r="91" spans="3:28">
      <c r="C91" s="39">
        <f t="shared" si="9"/>
        <v>3</v>
      </c>
      <c r="D91" s="119" t="str">
        <f>V20</f>
        <v>WillianBalao</v>
      </c>
      <c r="E91" s="119"/>
      <c r="F91" s="56">
        <v>74.59</v>
      </c>
      <c r="G91" s="57" t="s">
        <v>25</v>
      </c>
      <c r="H91" s="58">
        <v>16.25</v>
      </c>
      <c r="I91" s="119" t="str">
        <f>V21</f>
        <v>RJFC Unitedd</v>
      </c>
      <c r="J91" s="119"/>
      <c r="K91" s="119"/>
      <c r="L91" s="119"/>
      <c r="M91" s="119"/>
      <c r="N91" s="119"/>
      <c r="O91" s="119"/>
      <c r="P91" s="119"/>
      <c r="Q91" s="39">
        <f t="shared" si="10"/>
        <v>0</v>
      </c>
      <c r="V91" s="39"/>
    </row>
    <row r="92" spans="3:28" ht="15.75" thickBot="1">
      <c r="C92" s="39" t="str">
        <f t="shared" si="9"/>
        <v/>
      </c>
      <c r="D92" s="55"/>
      <c r="E92" s="55"/>
      <c r="F92" s="55"/>
      <c r="G92" s="55"/>
      <c r="H92" s="55"/>
      <c r="I92" s="55"/>
      <c r="J92" s="55"/>
      <c r="K92" s="55"/>
      <c r="L92" s="55"/>
      <c r="M92" s="55"/>
      <c r="N92" s="55"/>
      <c r="O92" s="55"/>
      <c r="P92" s="55"/>
      <c r="Q92" s="39" t="str">
        <f t="shared" si="10"/>
        <v/>
      </c>
      <c r="V92" s="39"/>
    </row>
    <row r="93" spans="3:28">
      <c r="C93" s="39" t="str">
        <f t="shared" si="9"/>
        <v/>
      </c>
      <c r="D93" s="113" t="s">
        <v>31</v>
      </c>
      <c r="E93" s="114"/>
      <c r="F93" s="114"/>
      <c r="G93" s="114"/>
      <c r="H93" s="114"/>
      <c r="I93" s="114"/>
      <c r="J93" s="114"/>
      <c r="K93" s="114"/>
      <c r="L93" s="114"/>
      <c r="M93" s="114"/>
      <c r="N93" s="114"/>
      <c r="O93" s="114"/>
      <c r="P93" s="115"/>
      <c r="Q93" s="39" t="str">
        <f t="shared" si="10"/>
        <v/>
      </c>
      <c r="V93" s="39"/>
    </row>
    <row r="94" spans="3:28" ht="15.75" thickBot="1">
      <c r="C94" s="39" t="str">
        <f t="shared" si="9"/>
        <v/>
      </c>
      <c r="D94" s="116"/>
      <c r="E94" s="117"/>
      <c r="F94" s="117"/>
      <c r="G94" s="117"/>
      <c r="H94" s="117"/>
      <c r="I94" s="117"/>
      <c r="J94" s="117"/>
      <c r="K94" s="117"/>
      <c r="L94" s="117"/>
      <c r="M94" s="117"/>
      <c r="N94" s="117"/>
      <c r="O94" s="117"/>
      <c r="P94" s="118"/>
      <c r="Q94" s="39" t="str">
        <f t="shared" si="10"/>
        <v/>
      </c>
      <c r="V94" s="39"/>
    </row>
    <row r="95" spans="3:28">
      <c r="C95" s="39" t="str">
        <f t="shared" si="9"/>
        <v/>
      </c>
      <c r="D95" s="55"/>
      <c r="E95" s="55"/>
      <c r="F95" s="55"/>
      <c r="G95" s="55"/>
      <c r="H95" s="55"/>
      <c r="I95" s="55"/>
      <c r="J95" s="55"/>
      <c r="K95" s="55"/>
      <c r="L95" s="55"/>
      <c r="M95" s="55"/>
      <c r="N95" s="55"/>
      <c r="O95" s="55"/>
      <c r="P95" s="55"/>
      <c r="Q95" s="39" t="str">
        <f t="shared" si="10"/>
        <v/>
      </c>
      <c r="V95" s="39"/>
    </row>
    <row r="96" spans="3:28">
      <c r="C96" s="39">
        <f t="shared" si="9"/>
        <v>0</v>
      </c>
      <c r="D96" s="107" t="str">
        <f>V21</f>
        <v>RJFC Unitedd</v>
      </c>
      <c r="E96" s="108"/>
      <c r="F96" s="58">
        <v>24.67</v>
      </c>
      <c r="G96" s="57" t="s">
        <v>25</v>
      </c>
      <c r="H96" s="56">
        <v>53.92</v>
      </c>
      <c r="I96" s="107" t="str">
        <f>V27</f>
        <v>Grajaú F.C.</v>
      </c>
      <c r="J96" s="109"/>
      <c r="K96" s="109"/>
      <c r="L96" s="109"/>
      <c r="M96" s="109"/>
      <c r="N96" s="109"/>
      <c r="O96" s="109"/>
      <c r="P96" s="108"/>
      <c r="Q96" s="39">
        <f t="shared" si="10"/>
        <v>3</v>
      </c>
      <c r="V96" s="39"/>
    </row>
    <row r="97" spans="3:22">
      <c r="C97" s="39">
        <f t="shared" si="9"/>
        <v>0</v>
      </c>
      <c r="D97" s="119" t="str">
        <f>V28</f>
        <v>Seringueira Mecânica</v>
      </c>
      <c r="E97" s="119"/>
      <c r="F97" s="58">
        <v>22.95</v>
      </c>
      <c r="G97" s="57" t="s">
        <v>25</v>
      </c>
      <c r="H97" s="56">
        <v>52.16</v>
      </c>
      <c r="I97" s="119" t="str">
        <f>V31</f>
        <v>Casinha da Grazi</v>
      </c>
      <c r="J97" s="119"/>
      <c r="K97" s="119"/>
      <c r="L97" s="119"/>
      <c r="M97" s="119"/>
      <c r="N97" s="119"/>
      <c r="O97" s="119"/>
      <c r="P97" s="119"/>
      <c r="Q97" s="39">
        <f t="shared" si="10"/>
        <v>3</v>
      </c>
      <c r="V97" s="39"/>
    </row>
    <row r="98" spans="3:22">
      <c r="C98" s="39">
        <f t="shared" si="9"/>
        <v>0</v>
      </c>
      <c r="D98" s="107" t="str">
        <f>V26</f>
        <v>Alisando Cresce</v>
      </c>
      <c r="E98" s="108"/>
      <c r="F98" s="58">
        <v>33.369999999999997</v>
      </c>
      <c r="G98" s="57" t="s">
        <v>25</v>
      </c>
      <c r="H98" s="56">
        <v>41.15</v>
      </c>
      <c r="I98" s="107" t="str">
        <f>V20</f>
        <v>WillianBalao</v>
      </c>
      <c r="J98" s="109"/>
      <c r="K98" s="109"/>
      <c r="L98" s="109"/>
      <c r="M98" s="109"/>
      <c r="N98" s="109"/>
      <c r="O98" s="109"/>
      <c r="P98" s="108"/>
      <c r="Q98" s="39">
        <f t="shared" si="10"/>
        <v>3</v>
      </c>
      <c r="V98" s="39"/>
    </row>
    <row r="99" spans="3:22">
      <c r="C99" s="39">
        <f t="shared" si="9"/>
        <v>3</v>
      </c>
      <c r="D99" s="119" t="str">
        <f>V22</f>
        <v>Taay BFR</v>
      </c>
      <c r="E99" s="119"/>
      <c r="F99" s="56">
        <v>40.9</v>
      </c>
      <c r="G99" s="57" t="s">
        <v>25</v>
      </c>
      <c r="H99" s="58">
        <v>30.48</v>
      </c>
      <c r="I99" s="119" t="str">
        <f>V29</f>
        <v>André fogão</v>
      </c>
      <c r="J99" s="119"/>
      <c r="K99" s="119"/>
      <c r="L99" s="119"/>
      <c r="M99" s="119"/>
      <c r="N99" s="119"/>
      <c r="O99" s="119"/>
      <c r="P99" s="119"/>
      <c r="Q99" s="39">
        <f t="shared" si="10"/>
        <v>0</v>
      </c>
      <c r="V99" s="39"/>
    </row>
    <row r="100" spans="3:22">
      <c r="C100" s="39">
        <f t="shared" si="9"/>
        <v>3</v>
      </c>
      <c r="D100" s="119" t="str">
        <f>V25</f>
        <v>leitemoça 3</v>
      </c>
      <c r="E100" s="119"/>
      <c r="F100" s="56">
        <v>55.42</v>
      </c>
      <c r="G100" s="57" t="s">
        <v>25</v>
      </c>
      <c r="H100" s="58">
        <v>31.5</v>
      </c>
      <c r="I100" s="119" t="str">
        <f>V30</f>
        <v>bayern in rio</v>
      </c>
      <c r="J100" s="119"/>
      <c r="K100" s="119"/>
      <c r="L100" s="119"/>
      <c r="M100" s="119"/>
      <c r="N100" s="119"/>
      <c r="O100" s="119"/>
      <c r="P100" s="119"/>
      <c r="Q100" s="39">
        <f t="shared" si="10"/>
        <v>0</v>
      </c>
      <c r="V100" s="39"/>
    </row>
    <row r="101" spans="3:22">
      <c r="C101" s="39">
        <f t="shared" si="9"/>
        <v>0</v>
      </c>
      <c r="D101" s="119" t="str">
        <f>V23</f>
        <v>Al-Jazira F.c</v>
      </c>
      <c r="E101" s="119"/>
      <c r="F101" s="58">
        <v>55.87</v>
      </c>
      <c r="G101" s="57" t="s">
        <v>25</v>
      </c>
      <c r="H101" s="56">
        <v>58.92</v>
      </c>
      <c r="I101" s="119" t="str">
        <f>V24</f>
        <v>Marrecos F.C .</v>
      </c>
      <c r="J101" s="119"/>
      <c r="K101" s="119"/>
      <c r="L101" s="119"/>
      <c r="M101" s="119"/>
      <c r="N101" s="119"/>
      <c r="O101" s="119"/>
      <c r="P101" s="119"/>
      <c r="Q101" s="39">
        <f t="shared" ref="Q101:Q141" si="11">IF(OR(H101="",F101=""),"",IF(H101=F101,1,IF(H101&gt;F101,3,0)))</f>
        <v>3</v>
      </c>
      <c r="V101" s="39"/>
    </row>
    <row r="102" spans="3:22" ht="15.75" thickBot="1">
      <c r="C102" s="39" t="str">
        <f t="shared" si="9"/>
        <v/>
      </c>
      <c r="D102" s="55"/>
      <c r="E102" s="55"/>
      <c r="F102" s="55"/>
      <c r="G102" s="55"/>
      <c r="H102" s="55"/>
      <c r="I102" s="55"/>
      <c r="J102" s="55"/>
      <c r="K102" s="55"/>
      <c r="L102" s="55"/>
      <c r="M102" s="55"/>
      <c r="N102" s="55"/>
      <c r="O102" s="55"/>
      <c r="P102" s="55"/>
      <c r="Q102" s="39" t="str">
        <f t="shared" si="11"/>
        <v/>
      </c>
      <c r="V102" s="39"/>
    </row>
    <row r="103" spans="3:22">
      <c r="C103" s="39" t="str">
        <f t="shared" si="9"/>
        <v/>
      </c>
      <c r="D103" s="113" t="s">
        <v>30</v>
      </c>
      <c r="E103" s="114"/>
      <c r="F103" s="114"/>
      <c r="G103" s="114"/>
      <c r="H103" s="114"/>
      <c r="I103" s="114"/>
      <c r="J103" s="114"/>
      <c r="K103" s="114"/>
      <c r="L103" s="114"/>
      <c r="M103" s="114"/>
      <c r="N103" s="114"/>
      <c r="O103" s="114"/>
      <c r="P103" s="115"/>
      <c r="Q103" s="39" t="str">
        <f t="shared" si="11"/>
        <v/>
      </c>
      <c r="V103" s="39"/>
    </row>
    <row r="104" spans="3:22" ht="15.75" thickBot="1">
      <c r="C104" s="39" t="str">
        <f t="shared" si="9"/>
        <v/>
      </c>
      <c r="D104" s="116"/>
      <c r="E104" s="117"/>
      <c r="F104" s="117"/>
      <c r="G104" s="117"/>
      <c r="H104" s="117"/>
      <c r="I104" s="117"/>
      <c r="J104" s="117"/>
      <c r="K104" s="117"/>
      <c r="L104" s="117"/>
      <c r="M104" s="117"/>
      <c r="N104" s="117"/>
      <c r="O104" s="117"/>
      <c r="P104" s="118"/>
      <c r="Q104" s="39" t="str">
        <f t="shared" si="11"/>
        <v/>
      </c>
      <c r="V104" s="39"/>
    </row>
    <row r="105" spans="3:22">
      <c r="C105" s="39" t="str">
        <f t="shared" si="9"/>
        <v/>
      </c>
      <c r="D105" s="55"/>
      <c r="E105" s="55"/>
      <c r="F105" s="55"/>
      <c r="G105" s="55"/>
      <c r="H105" s="55"/>
      <c r="I105" s="55"/>
      <c r="J105" s="55"/>
      <c r="K105" s="55"/>
      <c r="L105" s="55"/>
      <c r="M105" s="55"/>
      <c r="N105" s="55"/>
      <c r="O105" s="55"/>
      <c r="P105" s="55"/>
      <c r="Q105" s="39" t="str">
        <f t="shared" si="11"/>
        <v/>
      </c>
      <c r="V105" s="40"/>
    </row>
    <row r="106" spans="3:22">
      <c r="C106" s="39">
        <f t="shared" si="9"/>
        <v>3</v>
      </c>
      <c r="D106" s="107" t="str">
        <f>V27</f>
        <v>Grajaú F.C.</v>
      </c>
      <c r="E106" s="108"/>
      <c r="F106" s="56">
        <v>28.63</v>
      </c>
      <c r="G106" s="57" t="s">
        <v>25</v>
      </c>
      <c r="H106" s="58">
        <v>20.53</v>
      </c>
      <c r="I106" s="107" t="str">
        <f>V28</f>
        <v>Seringueira Mecânica</v>
      </c>
      <c r="J106" s="109"/>
      <c r="K106" s="109"/>
      <c r="L106" s="109"/>
      <c r="M106" s="109"/>
      <c r="N106" s="109"/>
      <c r="O106" s="109"/>
      <c r="P106" s="108"/>
      <c r="Q106" s="39">
        <f t="shared" si="11"/>
        <v>0</v>
      </c>
      <c r="V106" s="40"/>
    </row>
    <row r="107" spans="3:22">
      <c r="C107" s="39">
        <f t="shared" si="9"/>
        <v>3</v>
      </c>
      <c r="D107" s="119" t="str">
        <f>V24</f>
        <v>Marrecos F.C .</v>
      </c>
      <c r="E107" s="119"/>
      <c r="F107" s="56">
        <v>45.29</v>
      </c>
      <c r="G107" s="57" t="s">
        <v>25</v>
      </c>
      <c r="H107" s="58">
        <v>35.090000000000003</v>
      </c>
      <c r="I107" s="119" t="str">
        <f>V22</f>
        <v>Taay BFR</v>
      </c>
      <c r="J107" s="119"/>
      <c r="K107" s="119"/>
      <c r="L107" s="119"/>
      <c r="M107" s="119"/>
      <c r="N107" s="119"/>
      <c r="O107" s="119"/>
      <c r="P107" s="119"/>
      <c r="Q107" s="39">
        <f t="shared" si="11"/>
        <v>0</v>
      </c>
      <c r="V107" s="39"/>
    </row>
    <row r="108" spans="3:22">
      <c r="C108" s="39">
        <f t="shared" ref="C108:C141" si="12">IF(OR(F108="",H108=""),"",IF(F108=H108,1,IF(F108&gt;H108,3,0)))</f>
        <v>0</v>
      </c>
      <c r="D108" s="107" t="str">
        <f>V20</f>
        <v>WillianBalao</v>
      </c>
      <c r="E108" s="108"/>
      <c r="F108" s="58">
        <v>13.27</v>
      </c>
      <c r="G108" s="57" t="s">
        <v>25</v>
      </c>
      <c r="H108" s="56">
        <v>38.03</v>
      </c>
      <c r="I108" s="107" t="str">
        <f>V31</f>
        <v>Casinha da Grazi</v>
      </c>
      <c r="J108" s="109"/>
      <c r="K108" s="109"/>
      <c r="L108" s="109"/>
      <c r="M108" s="109"/>
      <c r="N108" s="109"/>
      <c r="O108" s="109"/>
      <c r="P108" s="108"/>
      <c r="Q108" s="39">
        <f t="shared" si="11"/>
        <v>3</v>
      </c>
      <c r="V108" s="39"/>
    </row>
    <row r="109" spans="3:22">
      <c r="C109" s="39">
        <f t="shared" si="12"/>
        <v>3</v>
      </c>
      <c r="D109" s="119" t="str">
        <f>V29</f>
        <v>André fogão</v>
      </c>
      <c r="E109" s="119"/>
      <c r="F109" s="56">
        <v>36.130000000000003</v>
      </c>
      <c r="G109" s="57" t="s">
        <v>25</v>
      </c>
      <c r="H109" s="58">
        <v>16.73</v>
      </c>
      <c r="I109" s="119" t="str">
        <f>V23</f>
        <v>Al-Jazira F.c</v>
      </c>
      <c r="J109" s="119"/>
      <c r="K109" s="119"/>
      <c r="L109" s="119"/>
      <c r="M109" s="119"/>
      <c r="N109" s="119"/>
      <c r="O109" s="119"/>
      <c r="P109" s="119"/>
      <c r="Q109" s="39">
        <f t="shared" si="11"/>
        <v>0</v>
      </c>
    </row>
    <row r="110" spans="3:22">
      <c r="C110" s="39">
        <f t="shared" si="12"/>
        <v>3</v>
      </c>
      <c r="D110" s="119" t="str">
        <f>V30</f>
        <v>bayern in rio</v>
      </c>
      <c r="E110" s="119"/>
      <c r="F110" s="56">
        <v>52.1</v>
      </c>
      <c r="G110" s="57" t="s">
        <v>25</v>
      </c>
      <c r="H110" s="58">
        <v>40.5</v>
      </c>
      <c r="I110" s="119" t="str">
        <f>V21</f>
        <v>RJFC Unitedd</v>
      </c>
      <c r="J110" s="119"/>
      <c r="K110" s="119"/>
      <c r="L110" s="119"/>
      <c r="M110" s="119"/>
      <c r="N110" s="119"/>
      <c r="O110" s="119"/>
      <c r="P110" s="119"/>
      <c r="Q110" s="39">
        <f t="shared" si="11"/>
        <v>0</v>
      </c>
    </row>
    <row r="111" spans="3:22">
      <c r="C111" s="39">
        <f t="shared" si="12"/>
        <v>3</v>
      </c>
      <c r="D111" s="119" t="str">
        <f>V25</f>
        <v>leitemoça 3</v>
      </c>
      <c r="E111" s="119"/>
      <c r="F111" s="56">
        <v>32.39</v>
      </c>
      <c r="G111" s="57" t="s">
        <v>25</v>
      </c>
      <c r="H111" s="58">
        <v>21.63</v>
      </c>
      <c r="I111" s="119" t="str">
        <f>V26</f>
        <v>Alisando Cresce</v>
      </c>
      <c r="J111" s="119"/>
      <c r="K111" s="119"/>
      <c r="L111" s="119"/>
      <c r="M111" s="119"/>
      <c r="N111" s="119"/>
      <c r="O111" s="119"/>
      <c r="P111" s="119"/>
      <c r="Q111" s="39">
        <f t="shared" si="11"/>
        <v>0</v>
      </c>
    </row>
    <row r="112" spans="3:22" ht="15.75" thickBot="1">
      <c r="C112" s="39" t="str">
        <f t="shared" si="12"/>
        <v/>
      </c>
      <c r="D112" s="55"/>
      <c r="E112" s="55"/>
      <c r="F112" s="55"/>
      <c r="G112" s="55"/>
      <c r="H112" s="55"/>
      <c r="I112" s="55"/>
      <c r="J112" s="55"/>
      <c r="K112" s="55"/>
      <c r="L112" s="55"/>
      <c r="M112" s="55"/>
      <c r="N112" s="55"/>
      <c r="O112" s="55"/>
      <c r="P112" s="55"/>
      <c r="Q112" s="39" t="str">
        <f t="shared" si="11"/>
        <v/>
      </c>
    </row>
    <row r="113" spans="3:17">
      <c r="C113" s="39" t="str">
        <f t="shared" si="12"/>
        <v/>
      </c>
      <c r="D113" s="113" t="s">
        <v>29</v>
      </c>
      <c r="E113" s="114"/>
      <c r="F113" s="114"/>
      <c r="G113" s="114"/>
      <c r="H113" s="114"/>
      <c r="I113" s="114"/>
      <c r="J113" s="114"/>
      <c r="K113" s="114"/>
      <c r="L113" s="114"/>
      <c r="M113" s="114"/>
      <c r="N113" s="114"/>
      <c r="O113" s="114"/>
      <c r="P113" s="115"/>
      <c r="Q113" s="39" t="str">
        <f t="shared" si="11"/>
        <v/>
      </c>
    </row>
    <row r="114" spans="3:17" ht="15.75" thickBot="1">
      <c r="C114" s="39" t="str">
        <f t="shared" si="12"/>
        <v/>
      </c>
      <c r="D114" s="116"/>
      <c r="E114" s="117"/>
      <c r="F114" s="117"/>
      <c r="G114" s="117"/>
      <c r="H114" s="117"/>
      <c r="I114" s="117"/>
      <c r="J114" s="117"/>
      <c r="K114" s="117"/>
      <c r="L114" s="117"/>
      <c r="M114" s="117"/>
      <c r="N114" s="117"/>
      <c r="O114" s="117"/>
      <c r="P114" s="118"/>
      <c r="Q114" s="39" t="str">
        <f t="shared" si="11"/>
        <v/>
      </c>
    </row>
    <row r="115" spans="3:17">
      <c r="C115" s="39" t="str">
        <f t="shared" si="12"/>
        <v/>
      </c>
      <c r="D115" s="55"/>
      <c r="E115" s="55"/>
      <c r="F115" s="55"/>
      <c r="G115" s="55"/>
      <c r="H115" s="55"/>
      <c r="I115" s="55"/>
      <c r="J115" s="55"/>
      <c r="K115" s="55"/>
      <c r="L115" s="55"/>
      <c r="M115" s="55"/>
      <c r="N115" s="55"/>
      <c r="O115" s="55"/>
      <c r="P115" s="55"/>
      <c r="Q115" s="39" t="str">
        <f t="shared" si="11"/>
        <v/>
      </c>
    </row>
    <row r="116" spans="3:17">
      <c r="C116" s="39" t="str">
        <f t="shared" si="12"/>
        <v/>
      </c>
      <c r="D116" s="119" t="str">
        <f>V27</f>
        <v>Grajaú F.C.</v>
      </c>
      <c r="E116" s="119"/>
      <c r="F116" s="62"/>
      <c r="G116" s="60" t="s">
        <v>25</v>
      </c>
      <c r="H116" s="62"/>
      <c r="I116" s="119" t="str">
        <f>V30</f>
        <v>bayern in rio</v>
      </c>
      <c r="J116" s="119"/>
      <c r="K116" s="119"/>
      <c r="L116" s="119"/>
      <c r="M116" s="119"/>
      <c r="N116" s="119"/>
      <c r="O116" s="119"/>
      <c r="P116" s="119"/>
      <c r="Q116" s="39" t="str">
        <f t="shared" si="11"/>
        <v/>
      </c>
    </row>
    <row r="117" spans="3:17">
      <c r="C117" s="39" t="str">
        <f t="shared" si="12"/>
        <v/>
      </c>
      <c r="D117" s="119" t="str">
        <f>V29</f>
        <v>André fogão</v>
      </c>
      <c r="E117" s="119"/>
      <c r="F117" s="62"/>
      <c r="G117" s="60" t="s">
        <v>25</v>
      </c>
      <c r="H117" s="62"/>
      <c r="I117" s="119" t="str">
        <f>V25</f>
        <v>leitemoça 3</v>
      </c>
      <c r="J117" s="119"/>
      <c r="K117" s="119"/>
      <c r="L117" s="119"/>
      <c r="M117" s="119"/>
      <c r="N117" s="119"/>
      <c r="O117" s="119"/>
      <c r="P117" s="119"/>
      <c r="Q117" s="39" t="str">
        <f t="shared" si="11"/>
        <v/>
      </c>
    </row>
    <row r="118" spans="3:17">
      <c r="C118" s="39" t="str">
        <f t="shared" si="12"/>
        <v/>
      </c>
      <c r="D118" s="119" t="str">
        <f>V21</f>
        <v>RJFC Unitedd</v>
      </c>
      <c r="E118" s="119"/>
      <c r="F118" s="62"/>
      <c r="G118" s="60" t="s">
        <v>25</v>
      </c>
      <c r="H118" s="62"/>
      <c r="I118" s="119" t="str">
        <f>V24</f>
        <v>Marrecos F.C .</v>
      </c>
      <c r="J118" s="119"/>
      <c r="K118" s="119"/>
      <c r="L118" s="119"/>
      <c r="M118" s="119"/>
      <c r="N118" s="119"/>
      <c r="O118" s="119"/>
      <c r="P118" s="119"/>
      <c r="Q118" s="39" t="str">
        <f t="shared" si="11"/>
        <v/>
      </c>
    </row>
    <row r="119" spans="3:17">
      <c r="C119" s="39" t="str">
        <f t="shared" si="12"/>
        <v/>
      </c>
      <c r="D119" s="119" t="str">
        <f>V31</f>
        <v>Casinha da Grazi</v>
      </c>
      <c r="E119" s="119"/>
      <c r="F119" s="62"/>
      <c r="G119" s="60" t="s">
        <v>25</v>
      </c>
      <c r="H119" s="62"/>
      <c r="I119" s="119" t="str">
        <f>V26</f>
        <v>Alisando Cresce</v>
      </c>
      <c r="J119" s="119"/>
      <c r="K119" s="119"/>
      <c r="L119" s="119"/>
      <c r="M119" s="119"/>
      <c r="N119" s="119"/>
      <c r="O119" s="119"/>
      <c r="P119" s="119"/>
      <c r="Q119" s="39" t="str">
        <f t="shared" si="11"/>
        <v/>
      </c>
    </row>
    <row r="120" spans="3:17">
      <c r="C120" s="39" t="str">
        <f t="shared" si="12"/>
        <v/>
      </c>
      <c r="D120" s="119" t="str">
        <f>V28</f>
        <v>Seringueira Mecânica</v>
      </c>
      <c r="E120" s="119"/>
      <c r="F120" s="62"/>
      <c r="G120" s="60" t="s">
        <v>25</v>
      </c>
      <c r="H120" s="62"/>
      <c r="I120" s="119" t="str">
        <f>V20</f>
        <v>WillianBalao</v>
      </c>
      <c r="J120" s="119"/>
      <c r="K120" s="119"/>
      <c r="L120" s="119"/>
      <c r="M120" s="119"/>
      <c r="N120" s="119"/>
      <c r="O120" s="119"/>
      <c r="P120" s="119"/>
      <c r="Q120" s="39" t="str">
        <f t="shared" si="11"/>
        <v/>
      </c>
    </row>
    <row r="121" spans="3:17">
      <c r="C121" s="39" t="str">
        <f t="shared" si="12"/>
        <v/>
      </c>
      <c r="D121" s="119" t="str">
        <f>V22</f>
        <v>Taay BFR</v>
      </c>
      <c r="E121" s="119"/>
      <c r="F121" s="62"/>
      <c r="G121" s="60" t="s">
        <v>25</v>
      </c>
      <c r="H121" s="62"/>
      <c r="I121" s="119" t="str">
        <f>V23</f>
        <v>Al-Jazira F.c</v>
      </c>
      <c r="J121" s="119"/>
      <c r="K121" s="119"/>
      <c r="L121" s="119"/>
      <c r="M121" s="119"/>
      <c r="N121" s="119"/>
      <c r="O121" s="119"/>
      <c r="P121" s="119"/>
      <c r="Q121" s="39" t="str">
        <f t="shared" si="11"/>
        <v/>
      </c>
    </row>
    <row r="122" spans="3:17" ht="15.75" thickBot="1">
      <c r="C122" s="39" t="str">
        <f t="shared" si="12"/>
        <v/>
      </c>
      <c r="D122" s="55"/>
      <c r="E122" s="55"/>
      <c r="F122" s="55"/>
      <c r="G122" s="55"/>
      <c r="H122" s="55"/>
      <c r="I122" s="55"/>
      <c r="J122" s="55"/>
      <c r="K122" s="55"/>
      <c r="L122" s="55"/>
      <c r="M122" s="55"/>
      <c r="N122" s="55"/>
      <c r="O122" s="55"/>
      <c r="P122" s="55"/>
      <c r="Q122" s="39" t="str">
        <f t="shared" si="11"/>
        <v/>
      </c>
    </row>
    <row r="123" spans="3:17">
      <c r="C123" s="39" t="str">
        <f t="shared" si="12"/>
        <v/>
      </c>
      <c r="D123" s="113" t="s">
        <v>27</v>
      </c>
      <c r="E123" s="114"/>
      <c r="F123" s="114"/>
      <c r="G123" s="114"/>
      <c r="H123" s="114"/>
      <c r="I123" s="114"/>
      <c r="J123" s="114"/>
      <c r="K123" s="114"/>
      <c r="L123" s="114"/>
      <c r="M123" s="114"/>
      <c r="N123" s="114"/>
      <c r="O123" s="114"/>
      <c r="P123" s="115"/>
      <c r="Q123" s="39" t="str">
        <f t="shared" si="11"/>
        <v/>
      </c>
    </row>
    <row r="124" spans="3:17" ht="15.75" thickBot="1">
      <c r="C124" s="39" t="str">
        <f t="shared" si="12"/>
        <v/>
      </c>
      <c r="D124" s="116"/>
      <c r="E124" s="117"/>
      <c r="F124" s="117"/>
      <c r="G124" s="117"/>
      <c r="H124" s="117"/>
      <c r="I124" s="117"/>
      <c r="J124" s="117"/>
      <c r="K124" s="117"/>
      <c r="L124" s="117"/>
      <c r="M124" s="117"/>
      <c r="N124" s="117"/>
      <c r="O124" s="117"/>
      <c r="P124" s="118"/>
      <c r="Q124" s="39" t="str">
        <f t="shared" si="11"/>
        <v/>
      </c>
    </row>
    <row r="125" spans="3:17">
      <c r="C125" s="39" t="str">
        <f t="shared" si="12"/>
        <v/>
      </c>
      <c r="D125" s="55"/>
      <c r="E125" s="55"/>
      <c r="F125" s="55"/>
      <c r="G125" s="55"/>
      <c r="H125" s="55"/>
      <c r="I125" s="55"/>
      <c r="J125" s="55"/>
      <c r="K125" s="55"/>
      <c r="L125" s="55"/>
      <c r="M125" s="55"/>
      <c r="N125" s="55"/>
      <c r="O125" s="55"/>
      <c r="P125" s="55"/>
      <c r="Q125" s="39" t="str">
        <f t="shared" si="11"/>
        <v/>
      </c>
    </row>
    <row r="126" spans="3:17">
      <c r="C126" s="39" t="str">
        <f t="shared" si="12"/>
        <v/>
      </c>
      <c r="D126" s="107" t="str">
        <f>V23</f>
        <v>Al-Jazira F.c</v>
      </c>
      <c r="E126" s="108"/>
      <c r="F126" s="62"/>
      <c r="G126" s="60" t="s">
        <v>25</v>
      </c>
      <c r="H126" s="62"/>
      <c r="I126" s="107" t="str">
        <f>V28</f>
        <v>Seringueira Mecânica</v>
      </c>
      <c r="J126" s="109"/>
      <c r="K126" s="109"/>
      <c r="L126" s="109"/>
      <c r="M126" s="109"/>
      <c r="N126" s="109"/>
      <c r="O126" s="109"/>
      <c r="P126" s="108"/>
      <c r="Q126" s="39" t="str">
        <f t="shared" si="11"/>
        <v/>
      </c>
    </row>
    <row r="127" spans="3:17">
      <c r="C127" s="39" t="str">
        <f t="shared" si="12"/>
        <v/>
      </c>
      <c r="D127" s="119" t="str">
        <f>V24</f>
        <v>Marrecos F.C .</v>
      </c>
      <c r="E127" s="119"/>
      <c r="F127" s="62"/>
      <c r="G127" s="60" t="s">
        <v>25</v>
      </c>
      <c r="H127" s="62"/>
      <c r="I127" s="119" t="str">
        <f>V30</f>
        <v>bayern in rio</v>
      </c>
      <c r="J127" s="119"/>
      <c r="K127" s="119"/>
      <c r="L127" s="119"/>
      <c r="M127" s="119"/>
      <c r="N127" s="119"/>
      <c r="O127" s="119"/>
      <c r="P127" s="119"/>
      <c r="Q127" s="39" t="str">
        <f t="shared" si="11"/>
        <v/>
      </c>
    </row>
    <row r="128" spans="3:17">
      <c r="C128" s="39" t="str">
        <f t="shared" si="12"/>
        <v/>
      </c>
      <c r="D128" s="107" t="str">
        <f>V20</f>
        <v>WillianBalao</v>
      </c>
      <c r="E128" s="108"/>
      <c r="F128" s="62"/>
      <c r="G128" s="60" t="s">
        <v>25</v>
      </c>
      <c r="H128" s="62"/>
      <c r="I128" s="107" t="str">
        <f>V27</f>
        <v>Grajaú F.C.</v>
      </c>
      <c r="J128" s="109"/>
      <c r="K128" s="109"/>
      <c r="L128" s="109"/>
      <c r="M128" s="109"/>
      <c r="N128" s="109"/>
      <c r="O128" s="109"/>
      <c r="P128" s="108"/>
      <c r="Q128" s="39" t="str">
        <f t="shared" si="11"/>
        <v/>
      </c>
    </row>
    <row r="129" spans="3:17">
      <c r="C129" s="39" t="str">
        <f t="shared" si="12"/>
        <v/>
      </c>
      <c r="D129" s="119" t="str">
        <f>V26</f>
        <v>Alisando Cresce</v>
      </c>
      <c r="E129" s="119"/>
      <c r="F129" s="62"/>
      <c r="G129" s="60" t="s">
        <v>25</v>
      </c>
      <c r="H129" s="62"/>
      <c r="I129" s="119" t="str">
        <f>V22</f>
        <v>Taay BFR</v>
      </c>
      <c r="J129" s="119"/>
      <c r="K129" s="119"/>
      <c r="L129" s="119"/>
      <c r="M129" s="119"/>
      <c r="N129" s="119"/>
      <c r="O129" s="119"/>
      <c r="P129" s="119"/>
      <c r="Q129" s="39" t="str">
        <f t="shared" si="11"/>
        <v/>
      </c>
    </row>
    <row r="130" spans="3:17">
      <c r="C130" s="39" t="str">
        <f t="shared" si="12"/>
        <v/>
      </c>
      <c r="D130" s="119" t="str">
        <f>V21</f>
        <v>RJFC Unitedd</v>
      </c>
      <c r="E130" s="119"/>
      <c r="F130" s="62"/>
      <c r="G130" s="60" t="s">
        <v>25</v>
      </c>
      <c r="H130" s="62"/>
      <c r="I130" s="119" t="str">
        <f>V29</f>
        <v>André fogão</v>
      </c>
      <c r="J130" s="119"/>
      <c r="K130" s="119"/>
      <c r="L130" s="119"/>
      <c r="M130" s="119"/>
      <c r="N130" s="119"/>
      <c r="O130" s="119"/>
      <c r="P130" s="119"/>
      <c r="Q130" s="39" t="str">
        <f t="shared" si="11"/>
        <v/>
      </c>
    </row>
    <row r="131" spans="3:17">
      <c r="C131" s="39" t="str">
        <f t="shared" si="12"/>
        <v/>
      </c>
      <c r="D131" s="119" t="str">
        <f>V25</f>
        <v>leitemoça 3</v>
      </c>
      <c r="E131" s="119"/>
      <c r="F131" s="62"/>
      <c r="G131" s="60" t="s">
        <v>25</v>
      </c>
      <c r="H131" s="62"/>
      <c r="I131" s="119" t="str">
        <f>V31</f>
        <v>Casinha da Grazi</v>
      </c>
      <c r="J131" s="119"/>
      <c r="K131" s="119"/>
      <c r="L131" s="119"/>
      <c r="M131" s="119"/>
      <c r="N131" s="119"/>
      <c r="O131" s="119"/>
      <c r="P131" s="119"/>
      <c r="Q131" s="39" t="str">
        <f t="shared" si="11"/>
        <v/>
      </c>
    </row>
    <row r="132" spans="3:17" ht="15.75" thickBot="1">
      <c r="C132" s="39" t="str">
        <f t="shared" si="12"/>
        <v/>
      </c>
      <c r="D132" s="55"/>
      <c r="E132" s="55"/>
      <c r="F132" s="55"/>
      <c r="G132" s="55"/>
      <c r="H132" s="55"/>
      <c r="I132" s="55"/>
      <c r="J132" s="55"/>
      <c r="K132" s="55"/>
      <c r="L132" s="55"/>
      <c r="M132" s="55"/>
      <c r="N132" s="55"/>
      <c r="O132" s="55"/>
      <c r="P132" s="55"/>
      <c r="Q132" s="39" t="str">
        <f t="shared" si="11"/>
        <v/>
      </c>
    </row>
    <row r="133" spans="3:17">
      <c r="C133" s="39" t="str">
        <f t="shared" si="12"/>
        <v/>
      </c>
      <c r="D133" s="113" t="s">
        <v>28</v>
      </c>
      <c r="E133" s="114"/>
      <c r="F133" s="114"/>
      <c r="G133" s="114"/>
      <c r="H133" s="114"/>
      <c r="I133" s="114"/>
      <c r="J133" s="114"/>
      <c r="K133" s="114"/>
      <c r="L133" s="114"/>
      <c r="M133" s="114"/>
      <c r="N133" s="114"/>
      <c r="O133" s="114"/>
      <c r="P133" s="115"/>
      <c r="Q133" s="39" t="str">
        <f t="shared" si="11"/>
        <v/>
      </c>
    </row>
    <row r="134" spans="3:17" ht="15.75" thickBot="1">
      <c r="C134" s="39" t="str">
        <f t="shared" si="12"/>
        <v/>
      </c>
      <c r="D134" s="116"/>
      <c r="E134" s="117"/>
      <c r="F134" s="117"/>
      <c r="G134" s="117"/>
      <c r="H134" s="117"/>
      <c r="I134" s="117"/>
      <c r="J134" s="117"/>
      <c r="K134" s="117"/>
      <c r="L134" s="117"/>
      <c r="M134" s="117"/>
      <c r="N134" s="117"/>
      <c r="O134" s="117"/>
      <c r="P134" s="118"/>
      <c r="Q134" s="39" t="str">
        <f t="shared" si="11"/>
        <v/>
      </c>
    </row>
    <row r="135" spans="3:17">
      <c r="C135" s="39" t="str">
        <f t="shared" si="12"/>
        <v/>
      </c>
      <c r="D135" s="55"/>
      <c r="E135" s="55"/>
      <c r="F135" s="55"/>
      <c r="G135" s="55"/>
      <c r="H135" s="55"/>
      <c r="I135" s="55"/>
      <c r="J135" s="55"/>
      <c r="K135" s="55"/>
      <c r="L135" s="55"/>
      <c r="M135" s="55"/>
      <c r="N135" s="55"/>
      <c r="O135" s="55"/>
      <c r="P135" s="55"/>
      <c r="Q135" s="39" t="str">
        <f t="shared" si="11"/>
        <v/>
      </c>
    </row>
    <row r="136" spans="3:17">
      <c r="C136" s="39" t="str">
        <f t="shared" si="12"/>
        <v/>
      </c>
      <c r="D136" s="107" t="str">
        <f>V28</f>
        <v>Seringueira Mecânica</v>
      </c>
      <c r="E136" s="108"/>
      <c r="F136" s="62"/>
      <c r="G136" s="60" t="s">
        <v>25</v>
      </c>
      <c r="H136" s="62"/>
      <c r="I136" s="107" t="str">
        <f>V26</f>
        <v>Alisando Cresce</v>
      </c>
      <c r="J136" s="109"/>
      <c r="K136" s="109"/>
      <c r="L136" s="109"/>
      <c r="M136" s="109"/>
      <c r="N136" s="109"/>
      <c r="O136" s="109"/>
      <c r="P136" s="108"/>
      <c r="Q136" s="39" t="str">
        <f t="shared" si="11"/>
        <v/>
      </c>
    </row>
    <row r="137" spans="3:17">
      <c r="C137" s="39" t="str">
        <f t="shared" si="12"/>
        <v/>
      </c>
      <c r="D137" s="119" t="str">
        <f>V22</f>
        <v>Taay BFR</v>
      </c>
      <c r="E137" s="119"/>
      <c r="F137" s="62"/>
      <c r="G137" s="60" t="s">
        <v>25</v>
      </c>
      <c r="H137" s="62"/>
      <c r="I137" s="119" t="str">
        <f>V25</f>
        <v>leitemoça 3</v>
      </c>
      <c r="J137" s="119"/>
      <c r="K137" s="119"/>
      <c r="L137" s="119"/>
      <c r="M137" s="119"/>
      <c r="N137" s="119"/>
      <c r="O137" s="119"/>
      <c r="P137" s="119"/>
      <c r="Q137" s="39" t="str">
        <f t="shared" si="11"/>
        <v/>
      </c>
    </row>
    <row r="138" spans="3:17">
      <c r="C138" s="39" t="str">
        <f t="shared" si="12"/>
        <v/>
      </c>
      <c r="D138" s="107" t="str">
        <f>V31</f>
        <v>Casinha da Grazi</v>
      </c>
      <c r="E138" s="108"/>
      <c r="F138" s="62"/>
      <c r="G138" s="60" t="s">
        <v>25</v>
      </c>
      <c r="H138" s="62"/>
      <c r="I138" s="107" t="str">
        <f>V21</f>
        <v>RJFC Unitedd</v>
      </c>
      <c r="J138" s="109"/>
      <c r="K138" s="109"/>
      <c r="L138" s="109"/>
      <c r="M138" s="109"/>
      <c r="N138" s="109"/>
      <c r="O138" s="109"/>
      <c r="P138" s="108"/>
      <c r="Q138" s="39" t="str">
        <f t="shared" si="11"/>
        <v/>
      </c>
    </row>
    <row r="139" spans="3:17">
      <c r="C139" s="39" t="str">
        <f t="shared" si="12"/>
        <v/>
      </c>
      <c r="D139" s="119" t="str">
        <f>V27</f>
        <v>Grajaú F.C.</v>
      </c>
      <c r="E139" s="119"/>
      <c r="F139" s="62"/>
      <c r="G139" s="60" t="s">
        <v>25</v>
      </c>
      <c r="H139" s="62"/>
      <c r="I139" s="119" t="str">
        <f>V23</f>
        <v>Al-Jazira F.c</v>
      </c>
      <c r="J139" s="119"/>
      <c r="K139" s="119"/>
      <c r="L139" s="119"/>
      <c r="M139" s="119"/>
      <c r="N139" s="119"/>
      <c r="O139" s="119"/>
      <c r="P139" s="119"/>
      <c r="Q139" s="39" t="str">
        <f t="shared" si="11"/>
        <v/>
      </c>
    </row>
    <row r="140" spans="3:17">
      <c r="C140" s="39" t="str">
        <f t="shared" si="12"/>
        <v/>
      </c>
      <c r="D140" s="119" t="str">
        <f>V20</f>
        <v>WillianBalao</v>
      </c>
      <c r="E140" s="119"/>
      <c r="F140" s="62"/>
      <c r="G140" s="60" t="s">
        <v>25</v>
      </c>
      <c r="H140" s="62"/>
      <c r="I140" s="119" t="str">
        <f>V24</f>
        <v>Marrecos F.C .</v>
      </c>
      <c r="J140" s="119"/>
      <c r="K140" s="119"/>
      <c r="L140" s="119"/>
      <c r="M140" s="119"/>
      <c r="N140" s="119"/>
      <c r="O140" s="119"/>
      <c r="P140" s="119"/>
      <c r="Q140" s="39" t="str">
        <f t="shared" si="11"/>
        <v/>
      </c>
    </row>
    <row r="141" spans="3:17">
      <c r="C141" s="39" t="str">
        <f t="shared" si="12"/>
        <v/>
      </c>
      <c r="D141" s="119" t="str">
        <f>V30</f>
        <v>bayern in rio</v>
      </c>
      <c r="E141" s="119"/>
      <c r="F141" s="62"/>
      <c r="G141" s="60" t="s">
        <v>25</v>
      </c>
      <c r="H141" s="62"/>
      <c r="I141" s="119" t="str">
        <f>V29</f>
        <v>André fogão</v>
      </c>
      <c r="J141" s="119"/>
      <c r="K141" s="119"/>
      <c r="L141" s="119"/>
      <c r="M141" s="119"/>
      <c r="N141" s="119"/>
      <c r="O141" s="119"/>
      <c r="P141" s="119"/>
      <c r="Q141" s="39" t="str">
        <f t="shared" si="11"/>
        <v/>
      </c>
    </row>
    <row r="142" spans="3:17">
      <c r="D142" s="55"/>
      <c r="E142" s="55"/>
      <c r="F142" s="55"/>
      <c r="G142" s="55"/>
      <c r="H142" s="55"/>
      <c r="I142" s="55"/>
      <c r="J142" s="55"/>
      <c r="K142" s="55"/>
      <c r="L142" s="55"/>
      <c r="M142" s="55"/>
      <c r="N142" s="55"/>
      <c r="O142" s="55"/>
      <c r="P142" s="55"/>
    </row>
  </sheetData>
  <mergeCells count="201">
    <mergeCell ref="AD19:AE19"/>
    <mergeCell ref="AF19:AG19"/>
    <mergeCell ref="F20:G20"/>
    <mergeCell ref="H20:I20"/>
    <mergeCell ref="J20:K20"/>
    <mergeCell ref="L20:M20"/>
    <mergeCell ref="B2:Q4"/>
    <mergeCell ref="B6:Q8"/>
    <mergeCell ref="D10:P13"/>
    <mergeCell ref="D17:M18"/>
    <mergeCell ref="F19:G19"/>
    <mergeCell ref="H19:I19"/>
    <mergeCell ref="J19:K19"/>
    <mergeCell ref="L19:M19"/>
    <mergeCell ref="F23:G23"/>
    <mergeCell ref="H23:I23"/>
    <mergeCell ref="J23:K23"/>
    <mergeCell ref="L23:M23"/>
    <mergeCell ref="F24:G24"/>
    <mergeCell ref="H24:I24"/>
    <mergeCell ref="J24:K24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F27:G27"/>
    <mergeCell ref="H27:I27"/>
    <mergeCell ref="J27:K27"/>
    <mergeCell ref="L27:M27"/>
    <mergeCell ref="F28:G28"/>
    <mergeCell ref="H28:I28"/>
    <mergeCell ref="J28:K28"/>
    <mergeCell ref="L28:M28"/>
    <mergeCell ref="F25:G25"/>
    <mergeCell ref="H25:I25"/>
    <mergeCell ref="J25:K25"/>
    <mergeCell ref="L25:M25"/>
    <mergeCell ref="F26:G26"/>
    <mergeCell ref="H26:I26"/>
    <mergeCell ref="J26:K26"/>
    <mergeCell ref="L26:M26"/>
    <mergeCell ref="F31:G31"/>
    <mergeCell ref="H31:I31"/>
    <mergeCell ref="J31:K31"/>
    <mergeCell ref="L31:M31"/>
    <mergeCell ref="D33:P34"/>
    <mergeCell ref="D36:E36"/>
    <mergeCell ref="I36:P36"/>
    <mergeCell ref="F29:G29"/>
    <mergeCell ref="H29:I29"/>
    <mergeCell ref="J29:K29"/>
    <mergeCell ref="L29:M29"/>
    <mergeCell ref="F30:G30"/>
    <mergeCell ref="H30:I30"/>
    <mergeCell ref="J30:K30"/>
    <mergeCell ref="L30:M30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</mergeCells>
  <pageMargins left="0.511811024" right="0.511811024" top="0.78740157499999996" bottom="0.78740157499999996" header="0.31496062000000002" footer="0.31496062000000002"/>
  <ignoredErrors>
    <ignoredError sqref="I50 D57 I60 I78 I80 D118 D128 I129" formula="1"/>
  </ignoredErrors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B1:AG144"/>
  <sheetViews>
    <sheetView showGridLines="0" showRowColHeaders="0" zoomScale="70" zoomScaleNormal="70" workbookViewId="0">
      <selection activeCell="V36" sqref="V36"/>
    </sheetView>
  </sheetViews>
  <sheetFormatPr defaultRowHeight="15"/>
  <cols>
    <col min="1" max="3" width="4" style="38" customWidth="1"/>
    <col min="4" max="4" width="4.5703125" style="38" customWidth="1"/>
    <col min="5" max="5" width="27.28515625" style="38" customWidth="1"/>
    <col min="6" max="6" width="9.7109375" style="38" bestFit="1" customWidth="1"/>
    <col min="7" max="7" width="3.42578125" style="38" customWidth="1"/>
    <col min="8" max="8" width="9.7109375" style="38" bestFit="1" customWidth="1"/>
    <col min="9" max="9" width="5.140625" style="38" customWidth="1"/>
    <col min="10" max="10" width="3.5703125" style="38" customWidth="1"/>
    <col min="11" max="11" width="5.85546875" style="38" customWidth="1"/>
    <col min="12" max="12" width="3.28515625" style="38" customWidth="1"/>
    <col min="13" max="13" width="7.5703125" style="38" customWidth="1"/>
    <col min="14" max="14" width="4.42578125" style="38" customWidth="1"/>
    <col min="15" max="15" width="5" style="38" customWidth="1"/>
    <col min="16" max="16" width="4.5703125" style="38" customWidth="1"/>
    <col min="17" max="17" width="4.42578125" style="38" customWidth="1"/>
    <col min="18" max="18" width="4.140625" style="38" customWidth="1"/>
    <col min="19" max="19" width="5" style="38" customWidth="1"/>
    <col min="20" max="20" width="4.7109375" style="38" customWidth="1"/>
    <col min="21" max="21" width="4.5703125" style="38" customWidth="1"/>
    <col min="22" max="22" width="20.85546875" style="38" bestFit="1" customWidth="1"/>
    <col min="23" max="24" width="4.42578125" style="38" customWidth="1"/>
    <col min="25" max="25" width="4" style="38" bestFit="1" customWidth="1"/>
    <col min="26" max="26" width="4.7109375" style="38" bestFit="1" customWidth="1"/>
    <col min="27" max="27" width="13.140625" style="38" customWidth="1"/>
    <col min="28" max="28" width="12" style="38" bestFit="1" customWidth="1"/>
    <col min="29" max="29" width="7.5703125" style="38" bestFit="1" customWidth="1"/>
    <col min="30" max="30" width="3.7109375" style="38" customWidth="1"/>
    <col min="31" max="31" width="4" style="38" customWidth="1"/>
    <col min="32" max="32" width="2.85546875" style="38" customWidth="1"/>
    <col min="33" max="33" width="3.42578125" style="38" customWidth="1"/>
    <col min="34" max="16384" width="9.140625" style="38"/>
  </cols>
  <sheetData>
    <row r="1" spans="2:33" ht="15.75" thickBot="1"/>
    <row r="2" spans="2:33" ht="15" customHeight="1">
      <c r="B2" s="83" t="s">
        <v>46</v>
      </c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5"/>
    </row>
    <row r="3" spans="2:33" ht="15" customHeight="1">
      <c r="B3" s="86"/>
      <c r="C3" s="87"/>
      <c r="D3" s="87"/>
      <c r="E3" s="87"/>
      <c r="F3" s="87"/>
      <c r="G3" s="87"/>
      <c r="H3" s="87"/>
      <c r="I3" s="87"/>
      <c r="J3" s="87"/>
      <c r="K3" s="87"/>
      <c r="L3" s="87"/>
      <c r="M3" s="87"/>
      <c r="N3" s="87"/>
      <c r="O3" s="87"/>
      <c r="P3" s="87"/>
      <c r="Q3" s="88"/>
    </row>
    <row r="4" spans="2:33" ht="15" customHeight="1" thickBot="1">
      <c r="B4" s="89"/>
      <c r="C4" s="90"/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  <c r="O4" s="90"/>
      <c r="P4" s="90"/>
      <c r="Q4" s="91"/>
    </row>
    <row r="5" spans="2:33" ht="15.75" thickBot="1"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</row>
    <row r="6" spans="2:33" ht="15" customHeight="1">
      <c r="B6" s="83" t="s">
        <v>26</v>
      </c>
      <c r="C6" s="84"/>
      <c r="D6" s="84"/>
      <c r="E6" s="84"/>
      <c r="F6" s="84"/>
      <c r="G6" s="84"/>
      <c r="H6" s="84"/>
      <c r="I6" s="84"/>
      <c r="J6" s="84"/>
      <c r="K6" s="84"/>
      <c r="L6" s="84"/>
      <c r="M6" s="84"/>
      <c r="N6" s="84"/>
      <c r="O6" s="84"/>
      <c r="P6" s="84"/>
      <c r="Q6" s="85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</row>
    <row r="7" spans="2:33" ht="15" customHeight="1">
      <c r="B7" s="86"/>
      <c r="C7" s="87"/>
      <c r="D7" s="87"/>
      <c r="E7" s="87"/>
      <c r="F7" s="87"/>
      <c r="G7" s="87"/>
      <c r="H7" s="87"/>
      <c r="I7" s="87"/>
      <c r="J7" s="87"/>
      <c r="K7" s="87"/>
      <c r="L7" s="87"/>
      <c r="M7" s="87"/>
      <c r="N7" s="87"/>
      <c r="O7" s="87"/>
      <c r="P7" s="87"/>
      <c r="Q7" s="88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</row>
    <row r="8" spans="2:33" ht="15" customHeight="1" thickBot="1">
      <c r="B8" s="89"/>
      <c r="C8" s="90"/>
      <c r="D8" s="90"/>
      <c r="E8" s="90"/>
      <c r="F8" s="90"/>
      <c r="G8" s="90"/>
      <c r="H8" s="90"/>
      <c r="I8" s="90"/>
      <c r="J8" s="90"/>
      <c r="K8" s="90"/>
      <c r="L8" s="90"/>
      <c r="M8" s="90"/>
      <c r="N8" s="90"/>
      <c r="O8" s="90"/>
      <c r="P8" s="90"/>
      <c r="Q8" s="91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</row>
    <row r="9" spans="2:33" ht="15.75" thickBot="1"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</row>
    <row r="10" spans="2:33" ht="15" customHeight="1">
      <c r="D10" s="92" t="s">
        <v>1</v>
      </c>
      <c r="E10" s="93"/>
      <c r="F10" s="93"/>
      <c r="G10" s="93"/>
      <c r="H10" s="93"/>
      <c r="I10" s="93"/>
      <c r="J10" s="93"/>
      <c r="K10" s="93"/>
      <c r="L10" s="93"/>
      <c r="M10" s="93"/>
      <c r="N10" s="93"/>
      <c r="O10" s="93"/>
      <c r="P10" s="94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</row>
    <row r="11" spans="2:33" ht="15" customHeight="1">
      <c r="D11" s="95"/>
      <c r="E11" s="96"/>
      <c r="F11" s="96"/>
      <c r="G11" s="96"/>
      <c r="H11" s="96"/>
      <c r="I11" s="96"/>
      <c r="J11" s="96"/>
      <c r="K11" s="96"/>
      <c r="L11" s="96"/>
      <c r="M11" s="96"/>
      <c r="N11" s="96"/>
      <c r="O11" s="96"/>
      <c r="P11" s="97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</row>
    <row r="12" spans="2:33" ht="15" customHeight="1">
      <c r="D12" s="95"/>
      <c r="E12" s="96"/>
      <c r="F12" s="96"/>
      <c r="G12" s="96"/>
      <c r="H12" s="96"/>
      <c r="I12" s="96"/>
      <c r="J12" s="96"/>
      <c r="K12" s="96"/>
      <c r="L12" s="96"/>
      <c r="M12" s="96"/>
      <c r="N12" s="96"/>
      <c r="O12" s="96"/>
      <c r="P12" s="97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</row>
    <row r="13" spans="2:33" ht="15.75" customHeight="1" thickBot="1">
      <c r="D13" s="98"/>
      <c r="E13" s="99"/>
      <c r="F13" s="99"/>
      <c r="G13" s="99"/>
      <c r="H13" s="99"/>
      <c r="I13" s="99"/>
      <c r="J13" s="99"/>
      <c r="K13" s="99"/>
      <c r="L13" s="99"/>
      <c r="M13" s="99"/>
      <c r="N13" s="99"/>
      <c r="O13" s="99"/>
      <c r="P13" s="100"/>
      <c r="S13" s="39"/>
      <c r="T13" s="40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</row>
    <row r="14" spans="2:33" ht="15.75" customHeight="1"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1"/>
      <c r="O14" s="41"/>
      <c r="P14" s="41"/>
      <c r="S14" s="39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</row>
    <row r="15" spans="2:33" ht="15.75" customHeight="1">
      <c r="D15" s="42" t="s">
        <v>93</v>
      </c>
      <c r="E15" s="41"/>
      <c r="F15" s="41"/>
      <c r="G15" s="41"/>
      <c r="H15" s="41"/>
      <c r="I15" s="41"/>
      <c r="J15" s="41"/>
      <c r="K15" s="41"/>
      <c r="L15" s="41"/>
      <c r="M15" s="41"/>
      <c r="N15" s="41"/>
      <c r="O15" s="41"/>
      <c r="P15" s="41"/>
      <c r="S15" s="39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</row>
    <row r="16" spans="2:33" ht="21.75" customHeight="1" thickBot="1">
      <c r="D16" s="41"/>
      <c r="E16" s="41"/>
      <c r="F16" s="41"/>
      <c r="G16" s="41"/>
      <c r="H16" s="41"/>
      <c r="I16" s="41"/>
      <c r="J16" s="41"/>
      <c r="K16" s="41"/>
      <c r="L16" s="41"/>
      <c r="M16" s="41"/>
      <c r="S16" s="39"/>
      <c r="T16" s="40"/>
      <c r="U16" s="39"/>
      <c r="V16" s="40"/>
      <c r="W16" s="39"/>
      <c r="X16" s="39"/>
      <c r="Y16" s="39"/>
      <c r="Z16" s="39"/>
      <c r="AA16" s="39"/>
      <c r="AB16" s="39"/>
      <c r="AC16" s="39"/>
      <c r="AD16" s="39"/>
      <c r="AE16" s="39"/>
      <c r="AF16" s="40"/>
      <c r="AG16" s="40"/>
    </row>
    <row r="17" spans="4:33">
      <c r="D17" s="101" t="s">
        <v>49</v>
      </c>
      <c r="E17" s="102"/>
      <c r="F17" s="102"/>
      <c r="G17" s="102"/>
      <c r="H17" s="102"/>
      <c r="I17" s="102"/>
      <c r="J17" s="102"/>
      <c r="K17" s="102"/>
      <c r="L17" s="102"/>
      <c r="M17" s="103"/>
      <c r="S17" s="39"/>
      <c r="T17" s="39"/>
      <c r="U17" s="39"/>
      <c r="V17" s="40"/>
      <c r="W17" s="39"/>
      <c r="X17" s="39"/>
      <c r="Y17" s="39"/>
      <c r="Z17" s="39"/>
      <c r="AA17" s="39"/>
      <c r="AB17" s="39"/>
      <c r="AC17" s="39"/>
      <c r="AD17" s="39"/>
      <c r="AE17" s="39"/>
      <c r="AF17" s="40"/>
      <c r="AG17" s="40"/>
    </row>
    <row r="18" spans="4:33" ht="15.75" thickBot="1">
      <c r="D18" s="104"/>
      <c r="E18" s="105"/>
      <c r="F18" s="105"/>
      <c r="G18" s="105"/>
      <c r="H18" s="105"/>
      <c r="I18" s="105"/>
      <c r="J18" s="105"/>
      <c r="K18" s="105"/>
      <c r="L18" s="105"/>
      <c r="M18" s="106"/>
      <c r="S18" s="39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  <c r="AF18" s="40"/>
      <c r="AG18" s="40"/>
    </row>
    <row r="19" spans="4:33" ht="15.75" thickBot="1">
      <c r="D19" s="43" t="s">
        <v>3</v>
      </c>
      <c r="E19" s="44" t="s">
        <v>4</v>
      </c>
      <c r="F19" s="80" t="s">
        <v>5</v>
      </c>
      <c r="G19" s="81"/>
      <c r="H19" s="80" t="s">
        <v>6</v>
      </c>
      <c r="I19" s="81"/>
      <c r="J19" s="80" t="s">
        <v>7</v>
      </c>
      <c r="K19" s="81"/>
      <c r="L19" s="80" t="s">
        <v>8</v>
      </c>
      <c r="M19" s="82"/>
      <c r="O19" s="38" t="s">
        <v>9</v>
      </c>
      <c r="S19" s="39"/>
      <c r="T19" s="39"/>
      <c r="U19" s="45" t="s">
        <v>3</v>
      </c>
      <c r="V19" s="45" t="s">
        <v>10</v>
      </c>
      <c r="W19" s="45" t="s">
        <v>5</v>
      </c>
      <c r="X19" s="45" t="s">
        <v>11</v>
      </c>
      <c r="Y19" s="45" t="s">
        <v>12</v>
      </c>
      <c r="Z19" s="45" t="s">
        <v>13</v>
      </c>
      <c r="AA19" s="45" t="s">
        <v>14</v>
      </c>
      <c r="AB19" s="45" t="s">
        <v>15</v>
      </c>
      <c r="AC19" s="45" t="s">
        <v>16</v>
      </c>
      <c r="AD19" s="79"/>
      <c r="AE19" s="79"/>
      <c r="AF19" s="75"/>
      <c r="AG19" s="75"/>
    </row>
    <row r="20" spans="4:33">
      <c r="D20" s="46" t="s">
        <v>17</v>
      </c>
      <c r="E20" s="67" t="str">
        <f>VLOOKUP(AC20,$U$20:$AB$31,2)</f>
        <v>PANZA FC</v>
      </c>
      <c r="F20" s="76">
        <f>VLOOKUP(AC20,$U$20:$AB$31,3)</f>
        <v>18</v>
      </c>
      <c r="G20" s="76"/>
      <c r="H20" s="77">
        <f>VLOOKUP(AC20,$U$20:$AB$31,4)</f>
        <v>424.43000000000006</v>
      </c>
      <c r="I20" s="77"/>
      <c r="J20" s="77">
        <f>VLOOKUP(AC20,$U$20:$AB$31,5)</f>
        <v>308.05</v>
      </c>
      <c r="K20" s="77"/>
      <c r="L20" s="77">
        <f>VLOOKUP(AC20,$U$20:$AB$31,6)</f>
        <v>116.38000000000005</v>
      </c>
      <c r="M20" s="78"/>
      <c r="O20" s="38" t="s">
        <v>18</v>
      </c>
      <c r="S20" s="39"/>
      <c r="T20" s="39"/>
      <c r="U20" s="45">
        <v>1</v>
      </c>
      <c r="V20" s="39" t="s">
        <v>128</v>
      </c>
      <c r="W20" s="39">
        <f>SUM(C38,Q46,Q60,C71,Q78,C91,Q98,C108,C128,C140)</f>
        <v>12</v>
      </c>
      <c r="X20" s="39">
        <f>SUM(F38,H46,H60,F71,H78,F91,H98,H120,F108,F128,F140)</f>
        <v>444.28999999999996</v>
      </c>
      <c r="Y20" s="39">
        <f>SUM(H38,F46,F60,H71,F78,H91,F98,H108,F120,H128,H140)</f>
        <v>380.88</v>
      </c>
      <c r="Z20" s="39">
        <f>X20-Y20</f>
        <v>63.409999999999968</v>
      </c>
      <c r="AA20" s="39">
        <f>(W20*10^10)+((Z20+5000)*10^6)+(X20*10)+U20</f>
        <v>125063414443.89999</v>
      </c>
      <c r="AB20" s="39">
        <f>LARGE($AA$20:$AA$31,U20)</f>
        <v>185116384252.29999</v>
      </c>
      <c r="AC20" s="68">
        <f>MATCH(AB20,$AA$20:$AA$31,0)</f>
        <v>8</v>
      </c>
      <c r="AD20" s="39"/>
      <c r="AE20" s="39"/>
      <c r="AF20" s="40"/>
      <c r="AG20" s="40"/>
    </row>
    <row r="21" spans="4:33">
      <c r="D21" s="49" t="s">
        <v>19</v>
      </c>
      <c r="E21" s="66" t="str">
        <f t="shared" ref="E21:E31" si="0">VLOOKUP(AC21,$U$20:$AB$31,2)</f>
        <v>Forever2013</v>
      </c>
      <c r="F21" s="72">
        <f t="shared" ref="F21:F31" si="1">VLOOKUP(AC21,$U$20:$AB$31,3)</f>
        <v>18</v>
      </c>
      <c r="G21" s="72"/>
      <c r="H21" s="73">
        <f t="shared" ref="H21:H31" si="2">VLOOKUP(AC21,$U$20:$AB$31,4)</f>
        <v>436.47</v>
      </c>
      <c r="I21" s="73"/>
      <c r="J21" s="73">
        <f t="shared" ref="J21:J31" si="3">VLOOKUP(AC21,$U$20:$AB$31,5)</f>
        <v>338.03000000000003</v>
      </c>
      <c r="K21" s="73"/>
      <c r="L21" s="73">
        <f t="shared" ref="L21:L31" si="4">VLOOKUP(AC21,$U$20:$AB$31,6)</f>
        <v>98.44</v>
      </c>
      <c r="M21" s="74"/>
      <c r="O21" s="38" t="s">
        <v>20</v>
      </c>
      <c r="S21" s="39"/>
      <c r="T21" s="39"/>
      <c r="U21" s="45">
        <v>2</v>
      </c>
      <c r="V21" s="39" t="s">
        <v>127</v>
      </c>
      <c r="W21" s="39">
        <f>SUM(Q41,Q57,C69,C81,Q91,C50,C96,Q110,C118,C130,Q138)</f>
        <v>18</v>
      </c>
      <c r="X21" s="39">
        <f>SUM(H41,F50,H57,F69,F81,H91,F96,H110,F118,F130,H138)</f>
        <v>414.35</v>
      </c>
      <c r="Y21" s="39">
        <f>SUM(F41,H50,F57,H69,H81,F91,H96,F110,H118,H130,F138)</f>
        <v>362.07000000000005</v>
      </c>
      <c r="Z21" s="39">
        <f>X21-Y21</f>
        <v>52.279999999999973</v>
      </c>
      <c r="AA21" s="39">
        <f>(W21*10^10)+((Z21+5000)*10^6)+(X21*10)+U21</f>
        <v>185052284145.5</v>
      </c>
      <c r="AB21" s="39">
        <f>LARGE($AA$20:$AA$31,U21)</f>
        <v>185098444375.70001</v>
      </c>
      <c r="AC21" s="68">
        <f t="shared" ref="AC21:AC31" si="5">MATCH(AB21,$AA$20:$AA$31,0)</f>
        <v>11</v>
      </c>
      <c r="AD21" s="39"/>
      <c r="AE21" s="39"/>
      <c r="AF21" s="40"/>
      <c r="AG21" s="40"/>
    </row>
    <row r="22" spans="4:33">
      <c r="D22" s="49" t="s">
        <v>21</v>
      </c>
      <c r="E22" s="66" t="str">
        <f t="shared" si="0"/>
        <v>MagoLitos F.C</v>
      </c>
      <c r="F22" s="72">
        <f t="shared" si="1"/>
        <v>18</v>
      </c>
      <c r="G22" s="72"/>
      <c r="H22" s="73">
        <f t="shared" si="2"/>
        <v>414.35</v>
      </c>
      <c r="I22" s="73"/>
      <c r="J22" s="73">
        <f t="shared" si="3"/>
        <v>362.07000000000005</v>
      </c>
      <c r="K22" s="73"/>
      <c r="L22" s="73">
        <f t="shared" si="4"/>
        <v>52.279999999999973</v>
      </c>
      <c r="M22" s="74"/>
      <c r="O22" s="38" t="s">
        <v>22</v>
      </c>
      <c r="S22" s="39"/>
      <c r="T22" s="39"/>
      <c r="U22" s="45">
        <v>3</v>
      </c>
      <c r="V22" s="39" t="s">
        <v>122</v>
      </c>
      <c r="W22" s="39">
        <f>SUM(C39,Q50,C60,C67,C99,Q77,Q86,Q107,C121,Q129,C137)</f>
        <v>9</v>
      </c>
      <c r="X22" s="39">
        <f>SUM(F39,H50,F60,F67,H77,H86,F99,H107,F121,H129,F137)</f>
        <v>320.16999999999996</v>
      </c>
      <c r="Y22" s="39">
        <f>SUM(H39,F50,H60,H67,F77,F86,H99,F107,H121,F129,H137)</f>
        <v>384.53000000000009</v>
      </c>
      <c r="Z22" s="39">
        <f>X22-Y22</f>
        <v>-64.360000000000127</v>
      </c>
      <c r="AA22" s="39">
        <f t="shared" ref="AA22:AA31" si="6">(W22*10^10)+((Z22+5000)*10^6)+(X22*10)+U22</f>
        <v>94935643204.699997</v>
      </c>
      <c r="AB22" s="39">
        <f t="shared" ref="AB22:AB31" si="7">LARGE($AA$20:$AA$31,U22)</f>
        <v>185052284145.5</v>
      </c>
      <c r="AC22" s="68">
        <f t="shared" si="5"/>
        <v>2</v>
      </c>
      <c r="AD22" s="39"/>
      <c r="AE22" s="39"/>
      <c r="AF22" s="40"/>
      <c r="AG22" s="40"/>
    </row>
    <row r="23" spans="4:33">
      <c r="D23" s="49" t="s">
        <v>23</v>
      </c>
      <c r="E23" s="66" t="str">
        <f t="shared" si="0"/>
        <v>Celtic fc 2011</v>
      </c>
      <c r="F23" s="72">
        <f t="shared" si="1"/>
        <v>15</v>
      </c>
      <c r="G23" s="72"/>
      <c r="H23" s="73">
        <f t="shared" si="2"/>
        <v>437.07999999999993</v>
      </c>
      <c r="I23" s="73"/>
      <c r="J23" s="73">
        <f t="shared" si="3"/>
        <v>349.15000000000003</v>
      </c>
      <c r="K23" s="73"/>
      <c r="L23" s="73">
        <f t="shared" si="4"/>
        <v>87.929999999999893</v>
      </c>
      <c r="M23" s="74"/>
      <c r="S23" s="39"/>
      <c r="T23" s="39"/>
      <c r="U23" s="45">
        <v>4</v>
      </c>
      <c r="V23" s="39" t="s">
        <v>139</v>
      </c>
      <c r="W23" s="39">
        <f>SUM(C41,C46,C68,Q76,Q58,Q109,Q87,C101,Q121,C126,Q139)</f>
        <v>15</v>
      </c>
      <c r="X23" s="39">
        <f>SUM(F41,F46,H58,F68,H87,H109,H76,F101,H121,F126,H139)</f>
        <v>437.07999999999993</v>
      </c>
      <c r="Y23" s="39">
        <f>SUM(H41,H46,H68,F58,F76,F87,H101,F109,F121,H126,F139)</f>
        <v>349.15000000000003</v>
      </c>
      <c r="Z23" s="39">
        <f>X23-Y23</f>
        <v>87.929999999999893</v>
      </c>
      <c r="AA23" s="39">
        <f t="shared" si="6"/>
        <v>155087934374.79999</v>
      </c>
      <c r="AB23" s="39">
        <f t="shared" si="7"/>
        <v>155087934374.79999</v>
      </c>
      <c r="AC23" s="68">
        <f t="shared" si="5"/>
        <v>4</v>
      </c>
      <c r="AD23" s="39"/>
      <c r="AE23" s="39"/>
      <c r="AF23" s="40"/>
      <c r="AG23" s="40"/>
    </row>
    <row r="24" spans="4:33">
      <c r="D24" s="51" t="s">
        <v>38</v>
      </c>
      <c r="E24" s="69" t="str">
        <f t="shared" si="0"/>
        <v>Agora eh</v>
      </c>
      <c r="F24" s="110">
        <f t="shared" si="1"/>
        <v>15</v>
      </c>
      <c r="G24" s="110"/>
      <c r="H24" s="111">
        <f t="shared" si="2"/>
        <v>359.75</v>
      </c>
      <c r="I24" s="111"/>
      <c r="J24" s="111">
        <f t="shared" si="3"/>
        <v>362.5</v>
      </c>
      <c r="K24" s="111"/>
      <c r="L24" s="111">
        <f t="shared" si="4"/>
        <v>-2.75</v>
      </c>
      <c r="M24" s="112"/>
      <c r="O24" s="38" t="s">
        <v>24</v>
      </c>
      <c r="S24" s="39"/>
      <c r="T24" s="39"/>
      <c r="U24" s="45">
        <v>5</v>
      </c>
      <c r="V24" s="39" t="s">
        <v>120</v>
      </c>
      <c r="W24" s="39">
        <f>SUM(Q36,C47,Q56,C70,Q79,C89,Q101,C107,Q118,C127,Q140)</f>
        <v>15</v>
      </c>
      <c r="X24" s="39">
        <f>SUM(H36,F47,H56,F70,H79,F89,H101,F107,H118,F127,H140)</f>
        <v>398.51000000000005</v>
      </c>
      <c r="Y24" s="39">
        <f>SUM(F36,H47,F56,H70,F79,H89,F101,H107,F118,H127,F140)</f>
        <v>409.78000000000003</v>
      </c>
      <c r="Z24" s="39">
        <f t="shared" ref="Z24:Z31" si="8">X24-Y24</f>
        <v>-11.269999999999982</v>
      </c>
      <c r="AA24" s="39">
        <f t="shared" si="6"/>
        <v>154988733990.10001</v>
      </c>
      <c r="AB24" s="39">
        <f t="shared" si="7"/>
        <v>154997253606.5</v>
      </c>
      <c r="AC24" s="68">
        <f t="shared" si="5"/>
        <v>9</v>
      </c>
      <c r="AD24" s="39"/>
      <c r="AE24" s="39"/>
      <c r="AF24" s="40"/>
      <c r="AG24" s="40"/>
    </row>
    <row r="25" spans="4:33">
      <c r="D25" s="51" t="s">
        <v>39</v>
      </c>
      <c r="E25" s="69" t="str">
        <f t="shared" si="0"/>
        <v>Glaa.VascodaaGamaa</v>
      </c>
      <c r="F25" s="110">
        <f t="shared" si="1"/>
        <v>15</v>
      </c>
      <c r="G25" s="110"/>
      <c r="H25" s="111">
        <f t="shared" si="2"/>
        <v>398.51000000000005</v>
      </c>
      <c r="I25" s="111"/>
      <c r="J25" s="111">
        <f t="shared" si="3"/>
        <v>409.78000000000003</v>
      </c>
      <c r="K25" s="111"/>
      <c r="L25" s="111">
        <f t="shared" si="4"/>
        <v>-11.269999999999982</v>
      </c>
      <c r="M25" s="112"/>
      <c r="S25" s="39"/>
      <c r="T25" s="39"/>
      <c r="U25" s="45">
        <v>6</v>
      </c>
      <c r="V25" s="39" t="s">
        <v>119</v>
      </c>
      <c r="W25" s="39">
        <f>SUM(Q38,C49,C57,Q70,C76,Q90,C100,C111,Q117,C131,Q137)</f>
        <v>6</v>
      </c>
      <c r="X25" s="39">
        <f>SUM(H38,F49,F57,H70,F76,H90,F100,F111,H117,F131,H137)</f>
        <v>344.21000000000004</v>
      </c>
      <c r="Y25" s="39">
        <f>SUM(F38,H49,H57,F70,H76,F90,H100,H111,F117,H131,F137)</f>
        <v>460.99</v>
      </c>
      <c r="Z25" s="39">
        <f t="shared" si="8"/>
        <v>-116.77999999999997</v>
      </c>
      <c r="AA25" s="39">
        <f t="shared" si="6"/>
        <v>64883223448.099998</v>
      </c>
      <c r="AB25" s="39">
        <f t="shared" si="7"/>
        <v>154988733990.10001</v>
      </c>
      <c r="AC25" s="68">
        <f t="shared" si="5"/>
        <v>5</v>
      </c>
      <c r="AD25" s="39"/>
      <c r="AE25" s="39"/>
      <c r="AF25" s="40"/>
      <c r="AG25" s="40"/>
    </row>
    <row r="26" spans="4:33">
      <c r="D26" s="51" t="s">
        <v>40</v>
      </c>
      <c r="E26" s="69" t="str">
        <f t="shared" si="0"/>
        <v>Atlético Bempostense</v>
      </c>
      <c r="F26" s="110">
        <f t="shared" si="1"/>
        <v>12</v>
      </c>
      <c r="G26" s="110"/>
      <c r="H26" s="111">
        <f t="shared" si="2"/>
        <v>444.28999999999996</v>
      </c>
      <c r="I26" s="111"/>
      <c r="J26" s="111">
        <f t="shared" si="3"/>
        <v>380.88</v>
      </c>
      <c r="K26" s="111"/>
      <c r="L26" s="111">
        <f t="shared" si="4"/>
        <v>63.409999999999968</v>
      </c>
      <c r="M26" s="112"/>
      <c r="S26" s="39"/>
      <c r="T26" s="39"/>
      <c r="U26" s="45">
        <v>7</v>
      </c>
      <c r="V26" s="39" t="s">
        <v>114</v>
      </c>
      <c r="W26" s="39">
        <f>SUM(Q40,Q47,C59,C66,Q81,C87,C98,Q111,Q119,C129,Q136)</f>
        <v>9</v>
      </c>
      <c r="X26" s="39">
        <f>SUM(H40,H47,F59,F66,H81,F87,F98,H111,H119,F129,H136)</f>
        <v>407.02000000000004</v>
      </c>
      <c r="Y26" s="39">
        <f>SUM(F40,F47,H59,H66,F81,H87,H98,F119,H129,F136)</f>
        <v>346.99</v>
      </c>
      <c r="Z26" s="39">
        <f t="shared" si="8"/>
        <v>60.03000000000003</v>
      </c>
      <c r="AA26" s="39">
        <f t="shared" si="6"/>
        <v>95060034077.199997</v>
      </c>
      <c r="AB26" s="39">
        <f t="shared" si="7"/>
        <v>125063414443.89999</v>
      </c>
      <c r="AC26" s="68">
        <f t="shared" si="5"/>
        <v>1</v>
      </c>
      <c r="AD26" s="39"/>
      <c r="AE26" s="39"/>
      <c r="AF26" s="40"/>
      <c r="AG26" s="40"/>
    </row>
    <row r="27" spans="4:33">
      <c r="D27" s="51" t="s">
        <v>41</v>
      </c>
      <c r="E27" s="69" t="str">
        <f t="shared" si="0"/>
        <v>O Glorioso BFR F.C</v>
      </c>
      <c r="F27" s="110">
        <f t="shared" si="1"/>
        <v>9</v>
      </c>
      <c r="G27" s="110"/>
      <c r="H27" s="111">
        <f t="shared" si="2"/>
        <v>407.02000000000004</v>
      </c>
      <c r="I27" s="111"/>
      <c r="J27" s="111">
        <f t="shared" si="3"/>
        <v>346.99</v>
      </c>
      <c r="K27" s="111"/>
      <c r="L27" s="111">
        <f t="shared" si="4"/>
        <v>60.03000000000003</v>
      </c>
      <c r="M27" s="112"/>
      <c r="S27" s="39"/>
      <c r="T27" s="39"/>
      <c r="U27" s="45">
        <v>8</v>
      </c>
      <c r="V27" s="39" t="s">
        <v>113</v>
      </c>
      <c r="W27" s="39">
        <f>SUM(Q39,Q48,C61,Q66,C79,C90,Q96,C106,C116,Q128,C139)</f>
        <v>18</v>
      </c>
      <c r="X27" s="39">
        <f>SUM(H39,H48,F61,H66,F79,F90,H96,F106,F116,H128,F139)</f>
        <v>424.43000000000006</v>
      </c>
      <c r="Y27" s="39">
        <f>SUM(F39,F48,F66,H61,H79,H90,F96,H106,H116,F128,H139)</f>
        <v>308.05</v>
      </c>
      <c r="Z27" s="39">
        <f t="shared" si="8"/>
        <v>116.38000000000005</v>
      </c>
      <c r="AA27" s="39">
        <f t="shared" si="6"/>
        <v>185116384252.29999</v>
      </c>
      <c r="AB27" s="39">
        <f t="shared" si="7"/>
        <v>95060034077.199997</v>
      </c>
      <c r="AC27" s="68">
        <f t="shared" si="5"/>
        <v>7</v>
      </c>
      <c r="AD27" s="39"/>
      <c r="AE27" s="39"/>
      <c r="AF27" s="40"/>
      <c r="AG27" s="40"/>
    </row>
    <row r="28" spans="4:33">
      <c r="D28" s="51" t="s">
        <v>42</v>
      </c>
      <c r="E28" s="69" t="str">
        <f t="shared" si="0"/>
        <v>SUPER CARIOCA</v>
      </c>
      <c r="F28" s="110">
        <f t="shared" si="1"/>
        <v>9</v>
      </c>
      <c r="G28" s="110"/>
      <c r="H28" s="111">
        <f t="shared" si="2"/>
        <v>320.16999999999996</v>
      </c>
      <c r="I28" s="111"/>
      <c r="J28" s="111">
        <f t="shared" si="3"/>
        <v>384.53000000000009</v>
      </c>
      <c r="K28" s="111"/>
      <c r="L28" s="111">
        <f t="shared" si="4"/>
        <v>-64.360000000000127</v>
      </c>
      <c r="M28" s="112"/>
      <c r="S28" s="39"/>
      <c r="T28" s="39"/>
      <c r="U28" s="45">
        <v>9</v>
      </c>
      <c r="V28" s="39" t="s">
        <v>106</v>
      </c>
      <c r="W28" s="39">
        <f>SUM(C37,Q49,C56,Q69,C77,Q88,C97,Q106,C120,Q126,C136)</f>
        <v>15</v>
      </c>
      <c r="X28" s="39">
        <f>SUM(F37,H49,F56,H69,F77,H88,F97,H106,F120,H126,F136)</f>
        <v>359.75</v>
      </c>
      <c r="Y28" s="39">
        <f>SUM(H37,F49,H56,F69,H77,F88,H97,F106,H120,F126,H136)</f>
        <v>362.5</v>
      </c>
      <c r="Z28" s="39">
        <f t="shared" si="8"/>
        <v>-2.75</v>
      </c>
      <c r="AA28" s="39">
        <f t="shared" si="6"/>
        <v>154997253606.5</v>
      </c>
      <c r="AB28" s="39">
        <f t="shared" si="7"/>
        <v>94935643204.699997</v>
      </c>
      <c r="AC28" s="68">
        <f t="shared" si="5"/>
        <v>3</v>
      </c>
      <c r="AD28" s="39"/>
      <c r="AE28" s="39"/>
      <c r="AF28" s="40"/>
      <c r="AG28" s="40"/>
    </row>
    <row r="29" spans="4:33">
      <c r="D29" s="51" t="s">
        <v>43</v>
      </c>
      <c r="E29" s="69" t="str">
        <f t="shared" si="0"/>
        <v>Rosinha da Gabi</v>
      </c>
      <c r="F29" s="110">
        <f t="shared" si="1"/>
        <v>6</v>
      </c>
      <c r="G29" s="110"/>
      <c r="H29" s="111">
        <f t="shared" si="2"/>
        <v>340.26</v>
      </c>
      <c r="I29" s="111"/>
      <c r="J29" s="111">
        <f t="shared" si="3"/>
        <v>359.11</v>
      </c>
      <c r="K29" s="111"/>
      <c r="L29" s="111">
        <f t="shared" si="4"/>
        <v>-18.850000000000023</v>
      </c>
      <c r="M29" s="112"/>
      <c r="S29" s="39"/>
      <c r="T29" s="39"/>
      <c r="U29" s="45">
        <v>10</v>
      </c>
      <c r="V29" s="39" t="s">
        <v>105</v>
      </c>
      <c r="W29" s="39">
        <f>SUM(Q37,C48,Q59,Q71,C80,Q89,Q99,C109,C117,Q130,Q141)</f>
        <v>3</v>
      </c>
      <c r="X29" s="39">
        <f>SUM(H37,F48,H59,H71,F80,H89,H99,F109,F117,H130,H141)</f>
        <v>184.09999999999997</v>
      </c>
      <c r="Y29" s="39">
        <f>SUM(F37,H48,F59,F71,H80,F89,F99,H109,H117,F130,F141)</f>
        <v>395.26</v>
      </c>
      <c r="Z29" s="39">
        <f t="shared" si="8"/>
        <v>-211.16000000000003</v>
      </c>
      <c r="AA29" s="39">
        <f t="shared" si="6"/>
        <v>34788841851</v>
      </c>
      <c r="AB29" s="39">
        <f t="shared" si="7"/>
        <v>64981153414.599998</v>
      </c>
      <c r="AC29" s="68">
        <f t="shared" si="5"/>
        <v>12</v>
      </c>
      <c r="AD29" s="39"/>
      <c r="AE29" s="39"/>
      <c r="AF29" s="40"/>
      <c r="AG29" s="40"/>
    </row>
    <row r="30" spans="4:33">
      <c r="D30" s="51" t="s">
        <v>44</v>
      </c>
      <c r="E30" s="69" t="str">
        <f t="shared" si="0"/>
        <v>Shahade F.C</v>
      </c>
      <c r="F30" s="110">
        <f t="shared" si="1"/>
        <v>6</v>
      </c>
      <c r="G30" s="110"/>
      <c r="H30" s="111">
        <f t="shared" si="2"/>
        <v>344.21000000000004</v>
      </c>
      <c r="I30" s="111"/>
      <c r="J30" s="111">
        <f t="shared" si="3"/>
        <v>460.99</v>
      </c>
      <c r="K30" s="111"/>
      <c r="L30" s="111">
        <f t="shared" si="4"/>
        <v>-116.77999999999997</v>
      </c>
      <c r="M30" s="112"/>
      <c r="S30" s="39"/>
      <c r="T30" s="39"/>
      <c r="U30" s="45">
        <v>11</v>
      </c>
      <c r="V30" s="39" t="s">
        <v>99</v>
      </c>
      <c r="W30" s="39">
        <f>SUM(C40,Q51,C58,Q67,C78,C88,Q100,C110,Q116,Q127,C141)</f>
        <v>18</v>
      </c>
      <c r="X30" s="39">
        <f>SUM(F40,H51,F58,H67,F78,H100,F110,H116,H127,F141,F88)</f>
        <v>436.47</v>
      </c>
      <c r="Y30" s="39">
        <f>SUM(H40,F51,H58,F67,H78,H88,F100,H110,F116,F127,H141)</f>
        <v>338.03000000000003</v>
      </c>
      <c r="Z30" s="39">
        <f t="shared" si="8"/>
        <v>98.44</v>
      </c>
      <c r="AA30" s="39">
        <f t="shared" si="6"/>
        <v>185098444375.70001</v>
      </c>
      <c r="AB30" s="39">
        <f t="shared" si="7"/>
        <v>64883223448.099998</v>
      </c>
      <c r="AC30" s="68">
        <f t="shared" si="5"/>
        <v>6</v>
      </c>
      <c r="AD30" s="39"/>
      <c r="AE30" s="39"/>
      <c r="AF30" s="40"/>
      <c r="AG30" s="40"/>
    </row>
    <row r="31" spans="4:33" ht="15.75" thickBot="1">
      <c r="D31" s="53" t="s">
        <v>45</v>
      </c>
      <c r="E31" s="71" t="str">
        <f t="shared" si="0"/>
        <v>Amigosdoagustinho</v>
      </c>
      <c r="F31" s="120">
        <f t="shared" si="1"/>
        <v>3</v>
      </c>
      <c r="G31" s="120"/>
      <c r="H31" s="121">
        <f t="shared" si="2"/>
        <v>184.09999999999997</v>
      </c>
      <c r="I31" s="121"/>
      <c r="J31" s="121">
        <f t="shared" si="3"/>
        <v>395.26</v>
      </c>
      <c r="K31" s="121"/>
      <c r="L31" s="121">
        <f t="shared" si="4"/>
        <v>-211.16000000000003</v>
      </c>
      <c r="M31" s="122"/>
      <c r="S31" s="39"/>
      <c r="T31" s="39"/>
      <c r="U31" s="45">
        <v>12</v>
      </c>
      <c r="V31" s="39" t="s">
        <v>98</v>
      </c>
      <c r="W31" s="39">
        <f>SUM(C36,C51,Q61,Q68,Q80,C86,Q97,Q108,C119,Q131,C138)</f>
        <v>6</v>
      </c>
      <c r="X31" s="39">
        <f>SUM(F36,F51,H61,H68,H80,F86,H97,H108,F119,H131,F138)</f>
        <v>340.26</v>
      </c>
      <c r="Y31" s="39">
        <f>SUM(H36,H51,F61,F68,F80,H86,F97,F108,H119,F131,H138)</f>
        <v>359.11</v>
      </c>
      <c r="Z31" s="39">
        <f t="shared" si="8"/>
        <v>-18.850000000000023</v>
      </c>
      <c r="AA31" s="39">
        <f t="shared" si="6"/>
        <v>64981153414.599998</v>
      </c>
      <c r="AB31" s="39">
        <f t="shared" si="7"/>
        <v>34788841851</v>
      </c>
      <c r="AC31" s="68">
        <f t="shared" si="5"/>
        <v>10</v>
      </c>
      <c r="AD31" s="39"/>
      <c r="AE31" s="39"/>
      <c r="AF31" s="40"/>
      <c r="AG31" s="40"/>
    </row>
    <row r="32" spans="4:33" ht="15.75" thickBot="1"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  <c r="AE32" s="39"/>
      <c r="AF32" s="40"/>
      <c r="AG32" s="40"/>
    </row>
    <row r="33" spans="3:33">
      <c r="D33" s="113" t="s">
        <v>37</v>
      </c>
      <c r="E33" s="114"/>
      <c r="F33" s="114"/>
      <c r="G33" s="114"/>
      <c r="H33" s="114"/>
      <c r="I33" s="114"/>
      <c r="J33" s="114"/>
      <c r="K33" s="114"/>
      <c r="L33" s="114"/>
      <c r="M33" s="114"/>
      <c r="N33" s="114"/>
      <c r="O33" s="114"/>
      <c r="P33" s="115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  <c r="AE33" s="39"/>
      <c r="AF33" s="40"/>
      <c r="AG33" s="40"/>
    </row>
    <row r="34" spans="3:33" ht="15.75" thickBot="1">
      <c r="D34" s="116"/>
      <c r="E34" s="117"/>
      <c r="F34" s="117"/>
      <c r="G34" s="117"/>
      <c r="H34" s="117"/>
      <c r="I34" s="117"/>
      <c r="J34" s="117"/>
      <c r="K34" s="117"/>
      <c r="L34" s="117"/>
      <c r="M34" s="117"/>
      <c r="N34" s="117"/>
      <c r="O34" s="117"/>
      <c r="P34" s="118"/>
      <c r="T34" s="39"/>
      <c r="U34" s="39"/>
      <c r="V34" s="39"/>
      <c r="W34" s="39"/>
      <c r="X34" s="39"/>
      <c r="Y34" s="39"/>
      <c r="Z34" s="39"/>
      <c r="AA34" s="39"/>
      <c r="AB34" s="39"/>
      <c r="AC34" s="39"/>
      <c r="AD34" s="39"/>
      <c r="AE34" s="39"/>
      <c r="AF34" s="40"/>
      <c r="AG34" s="40"/>
    </row>
    <row r="35" spans="3:33">
      <c r="D35" s="55"/>
      <c r="E35" s="55"/>
      <c r="F35" s="55"/>
      <c r="G35" s="55"/>
      <c r="H35" s="55"/>
      <c r="I35" s="55"/>
      <c r="J35" s="55"/>
      <c r="K35" s="55"/>
      <c r="L35" s="55"/>
      <c r="M35" s="55"/>
      <c r="N35" s="55"/>
      <c r="O35" s="55"/>
      <c r="P35" s="55"/>
      <c r="T35" s="39"/>
      <c r="U35" s="39"/>
      <c r="V35" s="39"/>
      <c r="W35" s="39"/>
      <c r="X35" s="39"/>
      <c r="Y35" s="39"/>
      <c r="Z35" s="39"/>
      <c r="AA35" s="39"/>
      <c r="AB35" s="39"/>
      <c r="AC35" s="39"/>
      <c r="AD35" s="39"/>
      <c r="AE35" s="39"/>
      <c r="AF35" s="40"/>
      <c r="AG35" s="40"/>
    </row>
    <row r="36" spans="3:33">
      <c r="C36" s="39">
        <f>IF(OR(F36="",H36=""),"",IF(F36=H36,1,IF(F36&gt;H36,3,0)))</f>
        <v>0</v>
      </c>
      <c r="D36" s="107" t="str">
        <f>V31</f>
        <v>Rosinha da Gabi</v>
      </c>
      <c r="E36" s="108"/>
      <c r="F36" s="58">
        <v>50.03</v>
      </c>
      <c r="G36" s="57" t="s">
        <v>25</v>
      </c>
      <c r="H36" s="56">
        <v>52.33</v>
      </c>
      <c r="I36" s="107" t="str">
        <f>V24</f>
        <v>Glaa.VascodaaGamaa</v>
      </c>
      <c r="J36" s="109"/>
      <c r="K36" s="109"/>
      <c r="L36" s="109"/>
      <c r="M36" s="109"/>
      <c r="N36" s="109"/>
      <c r="O36" s="109"/>
      <c r="P36" s="108"/>
      <c r="Q36" s="39">
        <f>IF(OR(H36="",F36=""),"",IF(H36=F36,1,IF(H36&gt;F36,3,0)))</f>
        <v>3</v>
      </c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39"/>
      <c r="AE36" s="39"/>
      <c r="AF36" s="40"/>
      <c r="AG36" s="40"/>
    </row>
    <row r="37" spans="3:33">
      <c r="C37" s="39">
        <f t="shared" ref="C37:C107" si="9">IF(OR(F37="",H37=""),"",IF(F37=H37,1,IF(F37&gt;H37,3,0)))</f>
        <v>3</v>
      </c>
      <c r="D37" s="119" t="str">
        <f>V28</f>
        <v>Agora eh</v>
      </c>
      <c r="E37" s="119"/>
      <c r="F37" s="56">
        <v>54.57</v>
      </c>
      <c r="G37" s="57" t="s">
        <v>25</v>
      </c>
      <c r="H37" s="58">
        <v>39.5</v>
      </c>
      <c r="I37" s="119" t="str">
        <f>V29</f>
        <v>Amigosdoagustinho</v>
      </c>
      <c r="J37" s="119"/>
      <c r="K37" s="119"/>
      <c r="L37" s="119"/>
      <c r="M37" s="119"/>
      <c r="N37" s="119"/>
      <c r="O37" s="119"/>
      <c r="P37" s="119"/>
      <c r="Q37" s="39">
        <f t="shared" ref="Q37:Q100" si="10">IF(OR(H37="",F37=""),"",IF(H37=F37,1,IF(H37&gt;F37,3,0)))</f>
        <v>0</v>
      </c>
      <c r="T37" s="39"/>
      <c r="U37" s="39"/>
      <c r="V37" s="39"/>
      <c r="W37" s="39"/>
      <c r="X37" s="39"/>
      <c r="Y37" s="39"/>
      <c r="Z37" s="39"/>
      <c r="AA37" s="39"/>
      <c r="AB37" s="39"/>
      <c r="AC37" s="39"/>
      <c r="AD37" s="39"/>
      <c r="AE37" s="39"/>
      <c r="AF37" s="40"/>
      <c r="AG37" s="40"/>
    </row>
    <row r="38" spans="3:33">
      <c r="C38" s="39">
        <f t="shared" si="9"/>
        <v>0</v>
      </c>
      <c r="D38" s="107" t="str">
        <f>V20</f>
        <v>Atlético Bempostense</v>
      </c>
      <c r="E38" s="108"/>
      <c r="F38" s="58">
        <v>59.42</v>
      </c>
      <c r="G38" s="57" t="s">
        <v>25</v>
      </c>
      <c r="H38" s="56">
        <v>60.12</v>
      </c>
      <c r="I38" s="107" t="str">
        <f>V25</f>
        <v>Shahade F.C</v>
      </c>
      <c r="J38" s="109"/>
      <c r="K38" s="109"/>
      <c r="L38" s="109"/>
      <c r="M38" s="109"/>
      <c r="N38" s="109"/>
      <c r="O38" s="109"/>
      <c r="P38" s="108"/>
      <c r="Q38" s="39">
        <f t="shared" si="10"/>
        <v>3</v>
      </c>
      <c r="U38" s="39"/>
      <c r="V38" s="39"/>
      <c r="W38" s="39"/>
      <c r="X38" s="39"/>
      <c r="Y38" s="39"/>
      <c r="Z38" s="39"/>
      <c r="AA38" s="39"/>
      <c r="AB38" s="39"/>
      <c r="AC38" s="39"/>
      <c r="AD38" s="39"/>
      <c r="AE38" s="39"/>
      <c r="AF38" s="40"/>
      <c r="AG38" s="40"/>
    </row>
    <row r="39" spans="3:33">
      <c r="C39" s="39">
        <f t="shared" si="9"/>
        <v>0</v>
      </c>
      <c r="D39" s="119" t="str">
        <f>V22</f>
        <v>SUPER CARIOCA</v>
      </c>
      <c r="E39" s="119"/>
      <c r="F39" s="58">
        <v>31.83</v>
      </c>
      <c r="G39" s="57" t="s">
        <v>25</v>
      </c>
      <c r="H39" s="56">
        <v>50.41</v>
      </c>
      <c r="I39" s="119" t="str">
        <f>V27</f>
        <v>PANZA FC</v>
      </c>
      <c r="J39" s="119"/>
      <c r="K39" s="119"/>
      <c r="L39" s="119"/>
      <c r="M39" s="119"/>
      <c r="N39" s="119"/>
      <c r="O39" s="119"/>
      <c r="P39" s="119"/>
      <c r="Q39" s="39">
        <f t="shared" si="10"/>
        <v>3</v>
      </c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</row>
    <row r="40" spans="3:33">
      <c r="C40" s="39">
        <f t="shared" si="9"/>
        <v>3</v>
      </c>
      <c r="D40" s="119" t="str">
        <f>V30</f>
        <v>Forever2013</v>
      </c>
      <c r="E40" s="119"/>
      <c r="F40" s="56">
        <v>70.63</v>
      </c>
      <c r="G40" s="57" t="s">
        <v>25</v>
      </c>
      <c r="H40" s="58">
        <v>68.86</v>
      </c>
      <c r="I40" s="119" t="str">
        <f>V26</f>
        <v>O Glorioso BFR F.C</v>
      </c>
      <c r="J40" s="119"/>
      <c r="K40" s="119"/>
      <c r="L40" s="119"/>
      <c r="M40" s="119"/>
      <c r="N40" s="119"/>
      <c r="O40" s="119"/>
      <c r="P40" s="119"/>
      <c r="Q40" s="39">
        <f t="shared" si="10"/>
        <v>0</v>
      </c>
      <c r="U40" s="39"/>
      <c r="V40" s="39"/>
      <c r="W40" s="39"/>
      <c r="X40" s="39"/>
      <c r="Y40" s="39"/>
      <c r="Z40" s="39"/>
      <c r="AA40" s="39"/>
      <c r="AB40" s="39"/>
      <c r="AC40" s="39"/>
      <c r="AD40" s="39"/>
      <c r="AE40" s="39"/>
    </row>
    <row r="41" spans="3:33">
      <c r="C41" s="39">
        <f t="shared" si="9"/>
        <v>0</v>
      </c>
      <c r="D41" s="119" t="str">
        <f>V23</f>
        <v>Celtic fc 2011</v>
      </c>
      <c r="E41" s="119"/>
      <c r="F41" s="58">
        <v>61.56</v>
      </c>
      <c r="G41" s="57" t="s">
        <v>25</v>
      </c>
      <c r="H41" s="56">
        <v>64.98</v>
      </c>
      <c r="I41" s="119" t="str">
        <f>V21</f>
        <v>MagoLitos F.C</v>
      </c>
      <c r="J41" s="119"/>
      <c r="K41" s="119"/>
      <c r="L41" s="119"/>
      <c r="M41" s="119"/>
      <c r="N41" s="119"/>
      <c r="O41" s="119"/>
      <c r="P41" s="119"/>
      <c r="Q41" s="39">
        <f t="shared" si="10"/>
        <v>3</v>
      </c>
      <c r="U41" s="39"/>
      <c r="V41" s="39"/>
      <c r="W41" s="39"/>
      <c r="X41" s="39"/>
      <c r="Y41" s="39"/>
      <c r="Z41" s="39"/>
      <c r="AA41" s="39"/>
      <c r="AB41" s="39"/>
      <c r="AC41" s="39"/>
      <c r="AD41" s="39"/>
      <c r="AE41" s="39"/>
    </row>
    <row r="42" spans="3:33" ht="15.75" thickBot="1">
      <c r="C42" s="39" t="str">
        <f t="shared" si="9"/>
        <v/>
      </c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39" t="str">
        <f t="shared" si="10"/>
        <v/>
      </c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</row>
    <row r="43" spans="3:33">
      <c r="C43" s="39" t="str">
        <f t="shared" si="9"/>
        <v/>
      </c>
      <c r="D43" s="113" t="s">
        <v>36</v>
      </c>
      <c r="E43" s="114"/>
      <c r="F43" s="114"/>
      <c r="G43" s="114"/>
      <c r="H43" s="114"/>
      <c r="I43" s="114"/>
      <c r="J43" s="114"/>
      <c r="K43" s="114"/>
      <c r="L43" s="114"/>
      <c r="M43" s="114"/>
      <c r="N43" s="114"/>
      <c r="O43" s="114"/>
      <c r="P43" s="115"/>
      <c r="Q43" s="39" t="str">
        <f t="shared" si="10"/>
        <v/>
      </c>
      <c r="U43" s="39"/>
      <c r="V43" s="39"/>
      <c r="W43" s="39"/>
      <c r="X43" s="39"/>
      <c r="Y43" s="39"/>
      <c r="Z43" s="39"/>
      <c r="AA43" s="39"/>
      <c r="AB43" s="39"/>
      <c r="AC43" s="39"/>
      <c r="AD43" s="39"/>
      <c r="AE43" s="39"/>
    </row>
    <row r="44" spans="3:33" ht="15.75" thickBot="1">
      <c r="C44" s="39" t="str">
        <f t="shared" si="9"/>
        <v/>
      </c>
      <c r="D44" s="116"/>
      <c r="E44" s="117"/>
      <c r="F44" s="117"/>
      <c r="G44" s="117"/>
      <c r="H44" s="117"/>
      <c r="I44" s="117"/>
      <c r="J44" s="117"/>
      <c r="K44" s="117"/>
      <c r="L44" s="117"/>
      <c r="M44" s="117"/>
      <c r="N44" s="117"/>
      <c r="O44" s="117"/>
      <c r="P44" s="118"/>
      <c r="Q44" s="39" t="str">
        <f t="shared" si="10"/>
        <v/>
      </c>
      <c r="U44" s="39"/>
      <c r="V44" s="39"/>
      <c r="W44" s="39"/>
      <c r="X44" s="39"/>
      <c r="Y44" s="39"/>
      <c r="Z44" s="39"/>
      <c r="AA44" s="39"/>
      <c r="AB44" s="39"/>
      <c r="AC44" s="39"/>
      <c r="AD44" s="39"/>
      <c r="AE44" s="39"/>
    </row>
    <row r="45" spans="3:33">
      <c r="C45" s="39" t="str">
        <f t="shared" si="9"/>
        <v/>
      </c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39" t="str">
        <f t="shared" si="10"/>
        <v/>
      </c>
      <c r="U45" s="39"/>
      <c r="V45" s="39"/>
      <c r="W45" s="39"/>
      <c r="X45" s="39"/>
      <c r="Y45" s="39"/>
      <c r="Z45" s="39"/>
      <c r="AA45" s="39"/>
      <c r="AB45" s="39"/>
      <c r="AC45" s="39"/>
      <c r="AD45" s="39"/>
      <c r="AE45" s="39"/>
    </row>
    <row r="46" spans="3:33">
      <c r="C46" s="39">
        <f t="shared" si="9"/>
        <v>0</v>
      </c>
      <c r="D46" s="107" t="str">
        <f>V23</f>
        <v>Celtic fc 2011</v>
      </c>
      <c r="E46" s="108"/>
      <c r="F46" s="58">
        <v>39.04</v>
      </c>
      <c r="G46" s="57" t="s">
        <v>25</v>
      </c>
      <c r="H46" s="56">
        <v>63.79</v>
      </c>
      <c r="I46" s="107" t="str">
        <f>V20</f>
        <v>Atlético Bempostense</v>
      </c>
      <c r="J46" s="109"/>
      <c r="K46" s="109"/>
      <c r="L46" s="109"/>
      <c r="M46" s="109"/>
      <c r="N46" s="109"/>
      <c r="O46" s="109"/>
      <c r="P46" s="108"/>
      <c r="Q46" s="39">
        <f t="shared" si="10"/>
        <v>3</v>
      </c>
      <c r="U46" s="39"/>
      <c r="V46" s="39"/>
      <c r="W46" s="39"/>
      <c r="X46" s="39"/>
      <c r="Y46" s="39"/>
      <c r="Z46" s="39"/>
      <c r="AA46" s="39"/>
      <c r="AB46" s="39"/>
      <c r="AC46" s="39"/>
      <c r="AD46" s="39"/>
      <c r="AE46" s="39"/>
    </row>
    <row r="47" spans="3:33">
      <c r="C47" s="39">
        <f t="shared" si="9"/>
        <v>3</v>
      </c>
      <c r="D47" s="119" t="str">
        <f>V24</f>
        <v>Glaa.VascodaaGamaa</v>
      </c>
      <c r="E47" s="119"/>
      <c r="F47" s="56">
        <v>75.12</v>
      </c>
      <c r="G47" s="57" t="s">
        <v>25</v>
      </c>
      <c r="H47" s="58">
        <v>74.209999999999994</v>
      </c>
      <c r="I47" s="119" t="str">
        <f>V26</f>
        <v>O Glorioso BFR F.C</v>
      </c>
      <c r="J47" s="119"/>
      <c r="K47" s="119"/>
      <c r="L47" s="119"/>
      <c r="M47" s="119"/>
      <c r="N47" s="119"/>
      <c r="O47" s="119"/>
      <c r="P47" s="119"/>
      <c r="Q47" s="39">
        <f t="shared" si="10"/>
        <v>0</v>
      </c>
      <c r="U47" s="39"/>
      <c r="V47" s="39"/>
      <c r="W47" s="39"/>
      <c r="X47" s="39"/>
      <c r="Y47" s="39"/>
      <c r="Z47" s="39"/>
      <c r="AA47" s="39"/>
      <c r="AB47" s="39"/>
      <c r="AC47" s="39"/>
      <c r="AD47" s="39"/>
      <c r="AE47" s="39"/>
    </row>
    <row r="48" spans="3:33">
      <c r="C48" s="39">
        <f t="shared" si="9"/>
        <v>0</v>
      </c>
      <c r="D48" s="107" t="str">
        <f>V29</f>
        <v>Amigosdoagustinho</v>
      </c>
      <c r="E48" s="108"/>
      <c r="F48" s="58">
        <v>20.8</v>
      </c>
      <c r="G48" s="57" t="s">
        <v>25</v>
      </c>
      <c r="H48" s="56">
        <v>65.239999999999995</v>
      </c>
      <c r="I48" s="107" t="str">
        <f>V27</f>
        <v>PANZA FC</v>
      </c>
      <c r="J48" s="109"/>
      <c r="K48" s="109"/>
      <c r="L48" s="109"/>
      <c r="M48" s="109"/>
      <c r="N48" s="109"/>
      <c r="O48" s="109"/>
      <c r="P48" s="108"/>
      <c r="Q48" s="39">
        <f t="shared" si="10"/>
        <v>3</v>
      </c>
      <c r="U48" s="39"/>
      <c r="V48" s="39"/>
      <c r="W48" s="39"/>
      <c r="X48" s="39"/>
      <c r="Y48" s="39"/>
      <c r="Z48" s="39"/>
      <c r="AA48" s="39"/>
      <c r="AB48" s="39"/>
      <c r="AC48" s="39"/>
      <c r="AD48" s="39"/>
      <c r="AE48" s="39"/>
    </row>
    <row r="49" spans="3:31">
      <c r="C49" s="39">
        <f t="shared" si="9"/>
        <v>0</v>
      </c>
      <c r="D49" s="119" t="str">
        <f>V25</f>
        <v>Shahade F.C</v>
      </c>
      <c r="E49" s="119"/>
      <c r="F49" s="58">
        <v>47.87</v>
      </c>
      <c r="G49" s="57" t="s">
        <v>25</v>
      </c>
      <c r="H49" s="56">
        <v>81.72</v>
      </c>
      <c r="I49" s="119" t="str">
        <f>V28</f>
        <v>Agora eh</v>
      </c>
      <c r="J49" s="119"/>
      <c r="K49" s="119"/>
      <c r="L49" s="119"/>
      <c r="M49" s="119"/>
      <c r="N49" s="119"/>
      <c r="O49" s="119"/>
      <c r="P49" s="119"/>
      <c r="Q49" s="39">
        <f t="shared" si="10"/>
        <v>3</v>
      </c>
      <c r="U49" s="39"/>
      <c r="V49" s="39"/>
      <c r="W49" s="39"/>
      <c r="X49" s="39"/>
      <c r="Y49" s="39"/>
      <c r="Z49" s="39"/>
      <c r="AA49" s="39"/>
      <c r="AB49" s="39"/>
      <c r="AC49" s="39"/>
      <c r="AD49" s="39"/>
      <c r="AE49" s="39"/>
    </row>
    <row r="50" spans="3:31">
      <c r="C50" s="39">
        <f t="shared" si="9"/>
        <v>3</v>
      </c>
      <c r="D50" s="119" t="str">
        <f>V21</f>
        <v>MagoLitos F.C</v>
      </c>
      <c r="E50" s="119"/>
      <c r="F50" s="56">
        <v>62.69</v>
      </c>
      <c r="G50" s="57" t="s">
        <v>25</v>
      </c>
      <c r="H50" s="58">
        <v>42.95</v>
      </c>
      <c r="I50" s="119" t="str">
        <f>V22</f>
        <v>SUPER CARIOCA</v>
      </c>
      <c r="J50" s="119"/>
      <c r="K50" s="119"/>
      <c r="L50" s="119"/>
      <c r="M50" s="119"/>
      <c r="N50" s="119"/>
      <c r="O50" s="119"/>
      <c r="P50" s="119"/>
      <c r="Q50" s="39">
        <f t="shared" si="10"/>
        <v>0</v>
      </c>
      <c r="U50" s="39"/>
      <c r="V50" s="39"/>
      <c r="W50" s="39"/>
      <c r="X50" s="39"/>
      <c r="Y50" s="39"/>
      <c r="Z50" s="39"/>
      <c r="AA50" s="39"/>
      <c r="AB50" s="39"/>
      <c r="AC50" s="39"/>
      <c r="AD50" s="39"/>
      <c r="AE50" s="39"/>
    </row>
    <row r="51" spans="3:31">
      <c r="C51" s="39">
        <f t="shared" si="9"/>
        <v>0</v>
      </c>
      <c r="D51" s="119" t="str">
        <f>V31</f>
        <v>Rosinha da Gabi</v>
      </c>
      <c r="E51" s="119"/>
      <c r="F51" s="58">
        <v>18.489999999999998</v>
      </c>
      <c r="G51" s="57" t="s">
        <v>25</v>
      </c>
      <c r="H51" s="56">
        <v>29.29</v>
      </c>
      <c r="I51" s="119" t="str">
        <f>V30</f>
        <v>Forever2013</v>
      </c>
      <c r="J51" s="119"/>
      <c r="K51" s="119"/>
      <c r="L51" s="119"/>
      <c r="M51" s="119"/>
      <c r="N51" s="119"/>
      <c r="O51" s="119"/>
      <c r="P51" s="119"/>
      <c r="Q51" s="39">
        <f t="shared" si="10"/>
        <v>3</v>
      </c>
      <c r="U51" s="39"/>
      <c r="V51" s="39"/>
      <c r="W51" s="39"/>
      <c r="X51" s="39"/>
      <c r="Y51" s="39"/>
      <c r="Z51" s="39"/>
      <c r="AA51" s="39"/>
      <c r="AB51" s="39"/>
      <c r="AC51" s="39"/>
      <c r="AD51" s="39"/>
      <c r="AE51" s="39"/>
    </row>
    <row r="52" spans="3:31" ht="15.75" thickBot="1">
      <c r="C52" s="39" t="str">
        <f t="shared" si="9"/>
        <v/>
      </c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39" t="str">
        <f t="shared" si="10"/>
        <v/>
      </c>
      <c r="U52" s="39"/>
      <c r="V52" s="39"/>
      <c r="W52" s="39"/>
      <c r="X52" s="39"/>
      <c r="Y52" s="39"/>
      <c r="Z52" s="39"/>
      <c r="AA52" s="39"/>
      <c r="AB52" s="39"/>
      <c r="AC52" s="39"/>
      <c r="AD52" s="39"/>
      <c r="AE52" s="39"/>
    </row>
    <row r="53" spans="3:31">
      <c r="C53" s="39" t="str">
        <f t="shared" si="9"/>
        <v/>
      </c>
      <c r="D53" s="113" t="s">
        <v>35</v>
      </c>
      <c r="E53" s="114"/>
      <c r="F53" s="114"/>
      <c r="G53" s="114"/>
      <c r="H53" s="114"/>
      <c r="I53" s="114"/>
      <c r="J53" s="114"/>
      <c r="K53" s="114"/>
      <c r="L53" s="114"/>
      <c r="M53" s="114"/>
      <c r="N53" s="114"/>
      <c r="O53" s="114"/>
      <c r="P53" s="115"/>
      <c r="Q53" s="39" t="str">
        <f t="shared" si="10"/>
        <v/>
      </c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</row>
    <row r="54" spans="3:31" ht="15.75" thickBot="1">
      <c r="C54" s="39" t="str">
        <f t="shared" si="9"/>
        <v/>
      </c>
      <c r="D54" s="116"/>
      <c r="E54" s="117"/>
      <c r="F54" s="117"/>
      <c r="G54" s="117"/>
      <c r="H54" s="117"/>
      <c r="I54" s="117"/>
      <c r="J54" s="117"/>
      <c r="K54" s="117"/>
      <c r="L54" s="117"/>
      <c r="M54" s="117"/>
      <c r="N54" s="117"/>
      <c r="O54" s="117"/>
      <c r="P54" s="118"/>
      <c r="Q54" s="39" t="str">
        <f t="shared" si="10"/>
        <v/>
      </c>
      <c r="U54" s="39"/>
      <c r="V54" s="39"/>
      <c r="W54" s="39"/>
      <c r="X54" s="39"/>
      <c r="Y54" s="39"/>
      <c r="Z54" s="39"/>
      <c r="AA54" s="39"/>
      <c r="AB54" s="39"/>
      <c r="AC54" s="39"/>
      <c r="AD54" s="39"/>
      <c r="AE54" s="39"/>
    </row>
    <row r="55" spans="3:31">
      <c r="C55" s="39" t="str">
        <f t="shared" si="9"/>
        <v/>
      </c>
      <c r="D55" s="55"/>
      <c r="E55" s="55"/>
      <c r="F55" s="55"/>
      <c r="G55" s="55"/>
      <c r="H55" s="55"/>
      <c r="I55" s="55"/>
      <c r="J55" s="55"/>
      <c r="K55" s="55"/>
      <c r="L55" s="55"/>
      <c r="M55" s="55"/>
      <c r="N55" s="55"/>
      <c r="O55" s="55"/>
      <c r="P55" s="55"/>
      <c r="Q55" s="39" t="str">
        <f t="shared" si="10"/>
        <v/>
      </c>
      <c r="U55" s="39"/>
      <c r="V55" s="39"/>
      <c r="W55" s="39"/>
      <c r="X55" s="39"/>
      <c r="Y55" s="39"/>
      <c r="Z55" s="39"/>
      <c r="AA55" s="39"/>
      <c r="AB55" s="39"/>
      <c r="AC55" s="39"/>
      <c r="AD55" s="39"/>
      <c r="AE55" s="39"/>
    </row>
    <row r="56" spans="3:31">
      <c r="C56" s="39">
        <f t="shared" si="9"/>
        <v>0</v>
      </c>
      <c r="D56" s="107" t="str">
        <f>V28</f>
        <v>Agora eh</v>
      </c>
      <c r="E56" s="108"/>
      <c r="F56" s="58">
        <v>35.9</v>
      </c>
      <c r="G56" s="57" t="s">
        <v>25</v>
      </c>
      <c r="H56" s="56">
        <v>51.3</v>
      </c>
      <c r="I56" s="107" t="str">
        <f>V24</f>
        <v>Glaa.VascodaaGamaa</v>
      </c>
      <c r="J56" s="109"/>
      <c r="K56" s="109"/>
      <c r="L56" s="109"/>
      <c r="M56" s="109"/>
      <c r="N56" s="109"/>
      <c r="O56" s="109"/>
      <c r="P56" s="108"/>
      <c r="Q56" s="39">
        <f t="shared" si="10"/>
        <v>3</v>
      </c>
      <c r="U56" s="39"/>
      <c r="V56" s="39"/>
      <c r="W56" s="39"/>
      <c r="X56" s="39"/>
      <c r="Y56" s="39"/>
      <c r="Z56" s="39"/>
      <c r="AA56" s="39"/>
      <c r="AB56" s="39"/>
      <c r="AC56" s="39"/>
      <c r="AD56" s="39"/>
      <c r="AE56" s="39"/>
    </row>
    <row r="57" spans="3:31">
      <c r="C57" s="39">
        <f t="shared" si="9"/>
        <v>0</v>
      </c>
      <c r="D57" s="119" t="str">
        <f>V25</f>
        <v>Shahade F.C</v>
      </c>
      <c r="E57" s="119"/>
      <c r="F57" s="58">
        <v>33.44</v>
      </c>
      <c r="G57" s="57" t="s">
        <v>25</v>
      </c>
      <c r="H57" s="56">
        <v>61</v>
      </c>
      <c r="I57" s="119" t="str">
        <f>V21</f>
        <v>MagoLitos F.C</v>
      </c>
      <c r="J57" s="119"/>
      <c r="K57" s="119"/>
      <c r="L57" s="119"/>
      <c r="M57" s="119"/>
      <c r="N57" s="119"/>
      <c r="O57" s="119"/>
      <c r="P57" s="119"/>
      <c r="Q57" s="39">
        <f t="shared" si="10"/>
        <v>3</v>
      </c>
      <c r="U57" s="39"/>
      <c r="V57" s="39"/>
      <c r="W57" s="39"/>
      <c r="X57" s="39"/>
      <c r="Y57" s="39"/>
      <c r="Z57" s="39"/>
      <c r="AA57" s="39"/>
      <c r="AB57" s="39"/>
      <c r="AC57" s="39"/>
      <c r="AD57" s="39"/>
      <c r="AE57" s="39"/>
    </row>
    <row r="58" spans="3:31">
      <c r="C58" s="39">
        <f t="shared" si="9"/>
        <v>0</v>
      </c>
      <c r="D58" s="107" t="str">
        <f>V30</f>
        <v>Forever2013</v>
      </c>
      <c r="E58" s="108"/>
      <c r="F58" s="58">
        <v>35.08</v>
      </c>
      <c r="G58" s="57" t="s">
        <v>25</v>
      </c>
      <c r="H58" s="56">
        <v>53.42</v>
      </c>
      <c r="I58" s="107" t="str">
        <f>V23</f>
        <v>Celtic fc 2011</v>
      </c>
      <c r="J58" s="109"/>
      <c r="K58" s="109"/>
      <c r="L58" s="109"/>
      <c r="M58" s="109"/>
      <c r="N58" s="109"/>
      <c r="O58" s="109"/>
      <c r="P58" s="108"/>
      <c r="Q58" s="39">
        <f t="shared" si="10"/>
        <v>3</v>
      </c>
      <c r="U58" s="39"/>
      <c r="V58" s="39"/>
      <c r="W58" s="39"/>
      <c r="X58" s="39"/>
      <c r="Y58" s="39"/>
      <c r="Z58" s="39"/>
      <c r="AA58" s="39"/>
      <c r="AB58" s="39"/>
      <c r="AC58" s="39"/>
      <c r="AD58" s="39"/>
      <c r="AE58" s="39"/>
    </row>
    <row r="59" spans="3:31">
      <c r="C59" s="39">
        <f t="shared" si="9"/>
        <v>3</v>
      </c>
      <c r="D59" s="119" t="str">
        <f>V26</f>
        <v>O Glorioso BFR F.C</v>
      </c>
      <c r="E59" s="119"/>
      <c r="F59" s="56">
        <v>67.12</v>
      </c>
      <c r="G59" s="57" t="s">
        <v>25</v>
      </c>
      <c r="H59" s="58">
        <v>18.899999999999999</v>
      </c>
      <c r="I59" s="119" t="str">
        <f>V29</f>
        <v>Amigosdoagustinho</v>
      </c>
      <c r="J59" s="119"/>
      <c r="K59" s="119"/>
      <c r="L59" s="119"/>
      <c r="M59" s="119"/>
      <c r="N59" s="119"/>
      <c r="O59" s="119"/>
      <c r="P59" s="119"/>
      <c r="Q59" s="39">
        <f t="shared" si="10"/>
        <v>0</v>
      </c>
      <c r="U59" s="39"/>
      <c r="V59" s="39"/>
      <c r="W59" s="39"/>
      <c r="X59" s="39"/>
      <c r="Y59" s="39"/>
      <c r="Z59" s="39"/>
      <c r="AA59" s="39"/>
      <c r="AB59" s="39"/>
      <c r="AC59" s="39"/>
      <c r="AD59" s="39"/>
      <c r="AE59" s="39"/>
    </row>
    <row r="60" spans="3:31">
      <c r="C60" s="39">
        <f t="shared" si="9"/>
        <v>0</v>
      </c>
      <c r="D60" s="119" t="str">
        <f>V22</f>
        <v>SUPER CARIOCA</v>
      </c>
      <c r="E60" s="119"/>
      <c r="F60" s="58">
        <v>44</v>
      </c>
      <c r="G60" s="57" t="s">
        <v>25</v>
      </c>
      <c r="H60" s="56">
        <v>72.400000000000006</v>
      </c>
      <c r="I60" s="119" t="str">
        <f>V20</f>
        <v>Atlético Bempostense</v>
      </c>
      <c r="J60" s="119"/>
      <c r="K60" s="119"/>
      <c r="L60" s="119"/>
      <c r="M60" s="119"/>
      <c r="N60" s="119"/>
      <c r="O60" s="119"/>
      <c r="P60" s="119"/>
      <c r="Q60" s="39">
        <f t="shared" si="10"/>
        <v>3</v>
      </c>
      <c r="U60" s="39"/>
      <c r="V60" s="39"/>
      <c r="W60" s="39"/>
      <c r="X60" s="39"/>
      <c r="Y60" s="39"/>
      <c r="Z60" s="39"/>
      <c r="AA60" s="39"/>
      <c r="AB60" s="39"/>
      <c r="AC60" s="39"/>
      <c r="AD60" s="39"/>
      <c r="AE60" s="39"/>
    </row>
    <row r="61" spans="3:31">
      <c r="C61" s="39">
        <f t="shared" si="9"/>
        <v>3</v>
      </c>
      <c r="D61" s="119" t="str">
        <f>V27</f>
        <v>PANZA FC</v>
      </c>
      <c r="E61" s="119"/>
      <c r="F61" s="56">
        <v>72.099999999999994</v>
      </c>
      <c r="G61" s="57" t="s">
        <v>25</v>
      </c>
      <c r="H61" s="58">
        <v>41.14</v>
      </c>
      <c r="I61" s="119" t="str">
        <f>V31</f>
        <v>Rosinha da Gabi</v>
      </c>
      <c r="J61" s="119"/>
      <c r="K61" s="119"/>
      <c r="L61" s="119"/>
      <c r="M61" s="119"/>
      <c r="N61" s="119"/>
      <c r="O61" s="119"/>
      <c r="P61" s="119"/>
      <c r="Q61" s="39">
        <f t="shared" si="10"/>
        <v>0</v>
      </c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</row>
    <row r="62" spans="3:31" ht="15.75" thickBot="1">
      <c r="C62" s="39" t="str">
        <f t="shared" si="9"/>
        <v/>
      </c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5"/>
      <c r="P62" s="55"/>
      <c r="Q62" s="39" t="str">
        <f t="shared" si="10"/>
        <v/>
      </c>
      <c r="U62" s="39"/>
      <c r="V62" s="39"/>
      <c r="W62" s="39"/>
      <c r="X62" s="39"/>
      <c r="Y62" s="39"/>
      <c r="Z62" s="39"/>
      <c r="AA62" s="39"/>
      <c r="AB62" s="39"/>
      <c r="AC62" s="39"/>
      <c r="AD62" s="39"/>
      <c r="AE62" s="39"/>
    </row>
    <row r="63" spans="3:31">
      <c r="C63" s="39" t="str">
        <f t="shared" si="9"/>
        <v/>
      </c>
      <c r="D63" s="113" t="s">
        <v>34</v>
      </c>
      <c r="E63" s="114"/>
      <c r="F63" s="114"/>
      <c r="G63" s="114"/>
      <c r="H63" s="114"/>
      <c r="I63" s="114"/>
      <c r="J63" s="114"/>
      <c r="K63" s="114"/>
      <c r="L63" s="114"/>
      <c r="M63" s="114"/>
      <c r="N63" s="114"/>
      <c r="O63" s="114"/>
      <c r="P63" s="115"/>
      <c r="Q63" s="39" t="str">
        <f t="shared" si="10"/>
        <v/>
      </c>
      <c r="U63" s="39"/>
      <c r="V63" s="39"/>
      <c r="W63" s="39"/>
      <c r="X63" s="39"/>
      <c r="Y63" s="39"/>
      <c r="Z63" s="39"/>
      <c r="AA63" s="39"/>
      <c r="AB63" s="39"/>
      <c r="AC63" s="39"/>
      <c r="AD63" s="39"/>
      <c r="AE63" s="39"/>
    </row>
    <row r="64" spans="3:31" ht="15.75" thickBot="1">
      <c r="C64" s="39" t="str">
        <f t="shared" si="9"/>
        <v/>
      </c>
      <c r="D64" s="116"/>
      <c r="E64" s="117"/>
      <c r="F64" s="117"/>
      <c r="G64" s="117"/>
      <c r="H64" s="117"/>
      <c r="I64" s="117"/>
      <c r="J64" s="117"/>
      <c r="K64" s="117"/>
      <c r="L64" s="117"/>
      <c r="M64" s="117"/>
      <c r="N64" s="117"/>
      <c r="O64" s="117"/>
      <c r="P64" s="118"/>
      <c r="Q64" s="39" t="str">
        <f t="shared" si="10"/>
        <v/>
      </c>
      <c r="U64" s="39"/>
      <c r="V64" s="39"/>
      <c r="W64" s="39"/>
      <c r="X64" s="39"/>
      <c r="Y64" s="39"/>
      <c r="Z64" s="39"/>
      <c r="AA64" s="39"/>
      <c r="AB64" s="39"/>
      <c r="AC64" s="39"/>
      <c r="AD64" s="39"/>
      <c r="AE64" s="39"/>
    </row>
    <row r="65" spans="3:31">
      <c r="C65" s="39" t="str">
        <f t="shared" si="9"/>
        <v/>
      </c>
      <c r="D65" s="55"/>
      <c r="E65" s="55"/>
      <c r="F65" s="55"/>
      <c r="G65" s="55"/>
      <c r="H65" s="55"/>
      <c r="I65" s="55"/>
      <c r="J65" s="55"/>
      <c r="K65" s="55"/>
      <c r="L65" s="55"/>
      <c r="M65" s="55"/>
      <c r="N65" s="55"/>
      <c r="O65" s="55"/>
      <c r="P65" s="55"/>
      <c r="Q65" s="39" t="str">
        <f t="shared" si="10"/>
        <v/>
      </c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</row>
    <row r="66" spans="3:31">
      <c r="C66" s="39">
        <f t="shared" si="9"/>
        <v>3</v>
      </c>
      <c r="D66" s="107" t="str">
        <f>V26</f>
        <v>O Glorioso BFR F.C</v>
      </c>
      <c r="E66" s="108"/>
      <c r="F66" s="56">
        <v>37.93</v>
      </c>
      <c r="G66" s="57" t="s">
        <v>25</v>
      </c>
      <c r="H66" s="58">
        <v>32.74</v>
      </c>
      <c r="I66" s="107" t="str">
        <f>V27</f>
        <v>PANZA FC</v>
      </c>
      <c r="J66" s="109"/>
      <c r="K66" s="109"/>
      <c r="L66" s="109"/>
      <c r="M66" s="109"/>
      <c r="N66" s="109"/>
      <c r="O66" s="109"/>
      <c r="P66" s="108"/>
      <c r="Q66" s="39">
        <f t="shared" si="10"/>
        <v>0</v>
      </c>
      <c r="U66" s="39"/>
      <c r="V66" s="39"/>
      <c r="W66" s="39"/>
      <c r="X66" s="39"/>
      <c r="Y66" s="39"/>
      <c r="Z66" s="39"/>
      <c r="AA66" s="39"/>
      <c r="AB66" s="39"/>
      <c r="AC66" s="39"/>
      <c r="AD66" s="39"/>
      <c r="AE66" s="39"/>
    </row>
    <row r="67" spans="3:31">
      <c r="C67" s="39">
        <f t="shared" si="9"/>
        <v>3</v>
      </c>
      <c r="D67" s="119" t="str">
        <f>V22</f>
        <v>SUPER CARIOCA</v>
      </c>
      <c r="E67" s="119"/>
      <c r="F67" s="56">
        <v>41.05</v>
      </c>
      <c r="G67" s="57" t="s">
        <v>25</v>
      </c>
      <c r="H67" s="58">
        <v>29.96</v>
      </c>
      <c r="I67" s="119" t="str">
        <f>V30</f>
        <v>Forever2013</v>
      </c>
      <c r="J67" s="119"/>
      <c r="K67" s="119"/>
      <c r="L67" s="119"/>
      <c r="M67" s="119"/>
      <c r="N67" s="119"/>
      <c r="O67" s="119"/>
      <c r="P67" s="119"/>
      <c r="Q67" s="39">
        <f t="shared" si="10"/>
        <v>0</v>
      </c>
      <c r="U67" s="39"/>
      <c r="V67" s="39"/>
      <c r="W67" s="39"/>
      <c r="X67" s="39"/>
      <c r="Y67" s="39"/>
      <c r="Z67" s="39"/>
      <c r="AA67" s="39"/>
      <c r="AB67" s="39"/>
      <c r="AC67" s="39"/>
      <c r="AD67" s="39"/>
      <c r="AE67" s="39"/>
    </row>
    <row r="68" spans="3:31">
      <c r="C68" s="39">
        <f t="shared" si="9"/>
        <v>3</v>
      </c>
      <c r="D68" s="107" t="str">
        <f>V23</f>
        <v>Celtic fc 2011</v>
      </c>
      <c r="E68" s="108"/>
      <c r="F68" s="56">
        <v>46.53</v>
      </c>
      <c r="G68" s="57" t="s">
        <v>25</v>
      </c>
      <c r="H68" s="58">
        <v>46.46</v>
      </c>
      <c r="I68" s="107" t="str">
        <f>V31</f>
        <v>Rosinha da Gabi</v>
      </c>
      <c r="J68" s="109"/>
      <c r="K68" s="109"/>
      <c r="L68" s="109"/>
      <c r="M68" s="109"/>
      <c r="N68" s="109"/>
      <c r="O68" s="109"/>
      <c r="P68" s="108"/>
      <c r="Q68" s="39">
        <f t="shared" si="10"/>
        <v>0</v>
      </c>
      <c r="U68" s="39"/>
      <c r="V68" s="39"/>
      <c r="W68" s="39"/>
      <c r="X68" s="39"/>
      <c r="Y68" s="39"/>
      <c r="Z68" s="39"/>
      <c r="AA68" s="39"/>
      <c r="AB68" s="39"/>
      <c r="AC68" s="39"/>
      <c r="AD68" s="39"/>
      <c r="AE68" s="39"/>
    </row>
    <row r="69" spans="3:31">
      <c r="C69" s="39">
        <f t="shared" si="9"/>
        <v>3</v>
      </c>
      <c r="D69" s="119" t="str">
        <f>V21</f>
        <v>MagoLitos F.C</v>
      </c>
      <c r="E69" s="119"/>
      <c r="F69" s="56">
        <v>34.43</v>
      </c>
      <c r="G69" s="57" t="s">
        <v>25</v>
      </c>
      <c r="H69" s="58">
        <v>28.34</v>
      </c>
      <c r="I69" s="119" t="str">
        <f>V28</f>
        <v>Agora eh</v>
      </c>
      <c r="J69" s="119"/>
      <c r="K69" s="119"/>
      <c r="L69" s="119"/>
      <c r="M69" s="119"/>
      <c r="N69" s="119"/>
      <c r="O69" s="119"/>
      <c r="P69" s="119"/>
      <c r="Q69" s="39">
        <f t="shared" si="10"/>
        <v>0</v>
      </c>
      <c r="U69" s="39"/>
      <c r="V69" s="39"/>
      <c r="W69" s="39"/>
      <c r="X69" s="39"/>
      <c r="Y69" s="39"/>
      <c r="Z69" s="39"/>
      <c r="AA69" s="39"/>
      <c r="AB69" s="39"/>
      <c r="AC69" s="39"/>
      <c r="AD69" s="39"/>
      <c r="AE69" s="39"/>
    </row>
    <row r="70" spans="3:31">
      <c r="C70" s="39">
        <f t="shared" si="9"/>
        <v>3</v>
      </c>
      <c r="D70" s="119" t="str">
        <f>V24</f>
        <v>Glaa.VascodaaGamaa</v>
      </c>
      <c r="E70" s="119"/>
      <c r="F70" s="56">
        <v>45.73</v>
      </c>
      <c r="G70" s="57" t="s">
        <v>25</v>
      </c>
      <c r="H70" s="58">
        <v>25.52</v>
      </c>
      <c r="I70" s="119" t="str">
        <f>V25</f>
        <v>Shahade F.C</v>
      </c>
      <c r="J70" s="119"/>
      <c r="K70" s="119"/>
      <c r="L70" s="119"/>
      <c r="M70" s="119"/>
      <c r="N70" s="119"/>
      <c r="O70" s="119"/>
      <c r="P70" s="119"/>
      <c r="Q70" s="39">
        <f t="shared" si="10"/>
        <v>0</v>
      </c>
      <c r="U70" s="39"/>
      <c r="V70" s="39"/>
      <c r="W70" s="39"/>
      <c r="X70" s="39"/>
      <c r="Y70" s="39"/>
      <c r="Z70" s="39"/>
      <c r="AA70" s="39"/>
      <c r="AB70" s="39"/>
      <c r="AC70" s="39"/>
      <c r="AD70" s="39"/>
      <c r="AE70" s="39"/>
    </row>
    <row r="71" spans="3:31">
      <c r="C71" s="39">
        <f t="shared" si="9"/>
        <v>0</v>
      </c>
      <c r="D71" s="119" t="str">
        <f>V20</f>
        <v>Atlético Bempostense</v>
      </c>
      <c r="E71" s="119"/>
      <c r="F71" s="58">
        <v>12.7</v>
      </c>
      <c r="G71" s="57" t="s">
        <v>25</v>
      </c>
      <c r="H71" s="56">
        <v>17.8</v>
      </c>
      <c r="I71" s="119" t="str">
        <f>V29</f>
        <v>Amigosdoagustinho</v>
      </c>
      <c r="J71" s="119"/>
      <c r="K71" s="119"/>
      <c r="L71" s="119"/>
      <c r="M71" s="119"/>
      <c r="N71" s="119"/>
      <c r="O71" s="119"/>
      <c r="P71" s="119"/>
      <c r="Q71" s="39">
        <f t="shared" si="10"/>
        <v>3</v>
      </c>
      <c r="U71" s="39"/>
      <c r="V71" s="39"/>
      <c r="W71" s="39"/>
      <c r="X71" s="39"/>
      <c r="Y71" s="39"/>
      <c r="Z71" s="39"/>
      <c r="AA71" s="39"/>
      <c r="AB71" s="39"/>
      <c r="AC71" s="39"/>
      <c r="AD71" s="39"/>
      <c r="AE71" s="39"/>
    </row>
    <row r="72" spans="3:31" ht="15.75" thickBot="1">
      <c r="C72" s="39" t="str">
        <f t="shared" si="9"/>
        <v/>
      </c>
      <c r="D72" s="55"/>
      <c r="E72" s="55"/>
      <c r="F72" s="55"/>
      <c r="G72" s="55"/>
      <c r="H72" s="55"/>
      <c r="I72" s="55"/>
      <c r="J72" s="55"/>
      <c r="K72" s="55"/>
      <c r="L72" s="55"/>
      <c r="M72" s="55"/>
      <c r="N72" s="55"/>
      <c r="O72" s="55"/>
      <c r="P72" s="55"/>
      <c r="Q72" s="39" t="str">
        <f t="shared" si="10"/>
        <v/>
      </c>
      <c r="U72" s="39"/>
      <c r="V72" s="39"/>
      <c r="W72" s="39"/>
      <c r="X72" s="39"/>
      <c r="Y72" s="39"/>
      <c r="Z72" s="39"/>
      <c r="AA72" s="39"/>
      <c r="AB72" s="39"/>
      <c r="AC72" s="39"/>
      <c r="AD72" s="39"/>
      <c r="AE72" s="39"/>
    </row>
    <row r="73" spans="3:31">
      <c r="C73" s="39" t="str">
        <f t="shared" si="9"/>
        <v/>
      </c>
      <c r="D73" s="113" t="s">
        <v>33</v>
      </c>
      <c r="E73" s="114"/>
      <c r="F73" s="114"/>
      <c r="G73" s="114"/>
      <c r="H73" s="114"/>
      <c r="I73" s="114"/>
      <c r="J73" s="114"/>
      <c r="K73" s="114"/>
      <c r="L73" s="114"/>
      <c r="M73" s="114"/>
      <c r="N73" s="114"/>
      <c r="O73" s="114"/>
      <c r="P73" s="115"/>
      <c r="Q73" s="39" t="str">
        <f t="shared" si="10"/>
        <v/>
      </c>
      <c r="U73" s="39"/>
      <c r="V73" s="39"/>
      <c r="W73" s="39"/>
      <c r="X73" s="39"/>
      <c r="Y73" s="39"/>
      <c r="Z73" s="39"/>
      <c r="AA73" s="39"/>
      <c r="AB73" s="39"/>
      <c r="AC73" s="39"/>
      <c r="AD73" s="39"/>
      <c r="AE73" s="39"/>
    </row>
    <row r="74" spans="3:31" ht="15.75" thickBot="1">
      <c r="C74" s="39" t="str">
        <f t="shared" si="9"/>
        <v/>
      </c>
      <c r="D74" s="116"/>
      <c r="E74" s="117"/>
      <c r="F74" s="117"/>
      <c r="G74" s="117"/>
      <c r="H74" s="117"/>
      <c r="I74" s="117"/>
      <c r="J74" s="117"/>
      <c r="K74" s="117"/>
      <c r="L74" s="117"/>
      <c r="M74" s="117"/>
      <c r="N74" s="117"/>
      <c r="O74" s="117"/>
      <c r="P74" s="118"/>
      <c r="Q74" s="39" t="str">
        <f t="shared" si="10"/>
        <v/>
      </c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</row>
    <row r="75" spans="3:31">
      <c r="C75" s="39" t="str">
        <f t="shared" si="9"/>
        <v/>
      </c>
      <c r="D75" s="55"/>
      <c r="E75" s="55"/>
      <c r="F75" s="55"/>
      <c r="G75" s="55"/>
      <c r="H75" s="55"/>
      <c r="I75" s="55"/>
      <c r="J75" s="55"/>
      <c r="K75" s="55"/>
      <c r="L75" s="55"/>
      <c r="M75" s="55"/>
      <c r="N75" s="55"/>
      <c r="O75" s="55"/>
      <c r="P75" s="55"/>
      <c r="Q75" s="39" t="str">
        <f t="shared" si="10"/>
        <v/>
      </c>
      <c r="U75" s="39"/>
      <c r="V75" s="39"/>
      <c r="W75" s="39"/>
      <c r="X75" s="39"/>
      <c r="Y75" s="39"/>
      <c r="Z75" s="39"/>
      <c r="AA75" s="39"/>
      <c r="AB75" s="39"/>
      <c r="AC75" s="39"/>
      <c r="AD75" s="39"/>
      <c r="AE75" s="39"/>
    </row>
    <row r="76" spans="3:31">
      <c r="C76" s="39">
        <f t="shared" si="9"/>
        <v>0</v>
      </c>
      <c r="D76" s="107" t="str">
        <f>V25</f>
        <v>Shahade F.C</v>
      </c>
      <c r="E76" s="108"/>
      <c r="F76" s="58">
        <v>41.35</v>
      </c>
      <c r="G76" s="57" t="s">
        <v>25</v>
      </c>
      <c r="H76" s="56">
        <v>62.72</v>
      </c>
      <c r="I76" s="107" t="str">
        <f>V23</f>
        <v>Celtic fc 2011</v>
      </c>
      <c r="J76" s="109"/>
      <c r="K76" s="109"/>
      <c r="L76" s="109"/>
      <c r="M76" s="109"/>
      <c r="N76" s="109"/>
      <c r="O76" s="109"/>
      <c r="P76" s="108"/>
      <c r="Q76" s="39">
        <f t="shared" si="10"/>
        <v>3</v>
      </c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</row>
    <row r="77" spans="3:31">
      <c r="C77" s="39">
        <f t="shared" si="9"/>
        <v>3</v>
      </c>
      <c r="D77" s="119" t="str">
        <f>V28</f>
        <v>Agora eh</v>
      </c>
      <c r="E77" s="119"/>
      <c r="F77" s="56">
        <v>44.25</v>
      </c>
      <c r="G77" s="57" t="s">
        <v>25</v>
      </c>
      <c r="H77" s="58">
        <v>37.159999999999997</v>
      </c>
      <c r="I77" s="119" t="str">
        <f>V22</f>
        <v>SUPER CARIOCA</v>
      </c>
      <c r="J77" s="119"/>
      <c r="K77" s="119"/>
      <c r="L77" s="119"/>
      <c r="M77" s="119"/>
      <c r="N77" s="119"/>
      <c r="O77" s="119"/>
      <c r="P77" s="119"/>
      <c r="Q77" s="39">
        <f t="shared" si="10"/>
        <v>0</v>
      </c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/>
    </row>
    <row r="78" spans="3:31">
      <c r="C78" s="39">
        <f t="shared" si="9"/>
        <v>3</v>
      </c>
      <c r="D78" s="107" t="str">
        <f>V30</f>
        <v>Forever2013</v>
      </c>
      <c r="E78" s="108"/>
      <c r="F78" s="56">
        <v>81.89</v>
      </c>
      <c r="G78" s="57" t="s">
        <v>25</v>
      </c>
      <c r="H78" s="58">
        <v>65.22</v>
      </c>
      <c r="I78" s="107" t="str">
        <f>V20</f>
        <v>Atlético Bempostense</v>
      </c>
      <c r="J78" s="109"/>
      <c r="K78" s="109"/>
      <c r="L78" s="109"/>
      <c r="M78" s="109"/>
      <c r="N78" s="109"/>
      <c r="O78" s="109"/>
      <c r="P78" s="108"/>
      <c r="Q78" s="39">
        <f t="shared" si="10"/>
        <v>0</v>
      </c>
      <c r="U78" s="39"/>
      <c r="V78" s="39"/>
      <c r="W78" s="39"/>
      <c r="X78" s="39"/>
      <c r="Y78" s="39"/>
      <c r="Z78" s="39"/>
      <c r="AA78" s="39"/>
      <c r="AB78" s="39"/>
      <c r="AC78" s="39"/>
      <c r="AD78" s="39"/>
      <c r="AE78" s="39"/>
    </row>
    <row r="79" spans="3:31">
      <c r="C79" s="39">
        <f t="shared" si="9"/>
        <v>3</v>
      </c>
      <c r="D79" s="119" t="str">
        <f>V27</f>
        <v>PANZA FC</v>
      </c>
      <c r="E79" s="119"/>
      <c r="F79" s="56">
        <v>58.22</v>
      </c>
      <c r="G79" s="57" t="s">
        <v>25</v>
      </c>
      <c r="H79" s="58">
        <v>36.25</v>
      </c>
      <c r="I79" s="119" t="str">
        <f>V24</f>
        <v>Glaa.VascodaaGamaa</v>
      </c>
      <c r="J79" s="119"/>
      <c r="K79" s="119"/>
      <c r="L79" s="119"/>
      <c r="M79" s="119"/>
      <c r="N79" s="119"/>
      <c r="O79" s="119"/>
      <c r="P79" s="119"/>
      <c r="Q79" s="39">
        <f t="shared" si="10"/>
        <v>0</v>
      </c>
      <c r="U79" s="39"/>
      <c r="V79" s="39"/>
      <c r="W79" s="39"/>
      <c r="X79" s="39"/>
      <c r="Y79" s="39"/>
      <c r="Z79" s="39"/>
      <c r="AA79" s="39"/>
      <c r="AB79" s="39"/>
      <c r="AC79" s="39"/>
      <c r="AD79" s="39"/>
      <c r="AE79" s="39"/>
    </row>
    <row r="80" spans="3:31">
      <c r="C80" s="39">
        <f t="shared" si="9"/>
        <v>0</v>
      </c>
      <c r="D80" s="119" t="str">
        <f>V29</f>
        <v>Amigosdoagustinho</v>
      </c>
      <c r="E80" s="119"/>
      <c r="F80" s="58">
        <v>3.6</v>
      </c>
      <c r="G80" s="57" t="s">
        <v>25</v>
      </c>
      <c r="H80" s="56">
        <v>41.99</v>
      </c>
      <c r="I80" s="119" t="str">
        <f>V31</f>
        <v>Rosinha da Gabi</v>
      </c>
      <c r="J80" s="119"/>
      <c r="K80" s="119"/>
      <c r="L80" s="119"/>
      <c r="M80" s="119"/>
      <c r="N80" s="119"/>
      <c r="O80" s="119"/>
      <c r="P80" s="119"/>
      <c r="Q80" s="39">
        <f t="shared" si="10"/>
        <v>3</v>
      </c>
      <c r="U80" s="39"/>
      <c r="V80" s="39"/>
      <c r="W80" s="39"/>
      <c r="X80" s="39"/>
      <c r="Y80" s="39"/>
      <c r="Z80" s="39"/>
      <c r="AA80" s="39"/>
      <c r="AB80" s="39"/>
      <c r="AC80" s="39"/>
      <c r="AD80" s="39"/>
      <c r="AE80" s="39"/>
    </row>
    <row r="81" spans="3:31">
      <c r="C81" s="39">
        <f t="shared" si="9"/>
        <v>3</v>
      </c>
      <c r="D81" s="119" t="str">
        <f>V21</f>
        <v>MagoLitos F.C</v>
      </c>
      <c r="E81" s="119"/>
      <c r="F81" s="56">
        <v>40.25</v>
      </c>
      <c r="G81" s="57" t="s">
        <v>25</v>
      </c>
      <c r="H81" s="58">
        <v>38.619999999999997</v>
      </c>
      <c r="I81" s="119" t="str">
        <f>V26</f>
        <v>O Glorioso BFR F.C</v>
      </c>
      <c r="J81" s="119"/>
      <c r="K81" s="119"/>
      <c r="L81" s="119"/>
      <c r="M81" s="119"/>
      <c r="N81" s="119"/>
      <c r="O81" s="119"/>
      <c r="P81" s="119"/>
      <c r="Q81" s="39">
        <f t="shared" si="10"/>
        <v>0</v>
      </c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</row>
    <row r="82" spans="3:31" ht="15.75" thickBot="1">
      <c r="C82" s="39" t="str">
        <f t="shared" si="9"/>
        <v/>
      </c>
      <c r="D82" s="55"/>
      <c r="E82" s="55"/>
      <c r="F82" s="55"/>
      <c r="G82" s="55"/>
      <c r="H82" s="55"/>
      <c r="I82" s="55"/>
      <c r="J82" s="55"/>
      <c r="K82" s="55"/>
      <c r="L82" s="55"/>
      <c r="M82" s="55"/>
      <c r="N82" s="55"/>
      <c r="O82" s="55"/>
      <c r="P82" s="55"/>
      <c r="Q82" s="39" t="str">
        <f t="shared" si="10"/>
        <v/>
      </c>
      <c r="U82" s="39"/>
      <c r="V82" s="39"/>
      <c r="W82" s="39"/>
      <c r="X82" s="39"/>
      <c r="Y82" s="39"/>
      <c r="Z82" s="39"/>
      <c r="AA82" s="39"/>
      <c r="AB82" s="39"/>
      <c r="AC82" s="39"/>
      <c r="AD82" s="39"/>
      <c r="AE82" s="39"/>
    </row>
    <row r="83" spans="3:31">
      <c r="C83" s="39" t="str">
        <f t="shared" si="9"/>
        <v/>
      </c>
      <c r="D83" s="113" t="s">
        <v>32</v>
      </c>
      <c r="E83" s="114"/>
      <c r="F83" s="114"/>
      <c r="G83" s="114"/>
      <c r="H83" s="114"/>
      <c r="I83" s="114"/>
      <c r="J83" s="114"/>
      <c r="K83" s="114"/>
      <c r="L83" s="114"/>
      <c r="M83" s="114"/>
      <c r="N83" s="114"/>
      <c r="O83" s="114"/>
      <c r="P83" s="115"/>
      <c r="Q83" s="39" t="str">
        <f t="shared" si="10"/>
        <v/>
      </c>
      <c r="U83" s="39"/>
      <c r="V83" s="39"/>
      <c r="W83" s="39"/>
      <c r="X83" s="39"/>
      <c r="Y83" s="39"/>
      <c r="Z83" s="39"/>
      <c r="AA83" s="39"/>
      <c r="AB83" s="39"/>
      <c r="AC83" s="39"/>
      <c r="AD83" s="39"/>
      <c r="AE83" s="39"/>
    </row>
    <row r="84" spans="3:31" ht="15.75" thickBot="1">
      <c r="C84" s="39" t="str">
        <f t="shared" si="9"/>
        <v/>
      </c>
      <c r="D84" s="116"/>
      <c r="E84" s="117"/>
      <c r="F84" s="117"/>
      <c r="G84" s="117"/>
      <c r="H84" s="117"/>
      <c r="I84" s="117"/>
      <c r="J84" s="117"/>
      <c r="K84" s="117"/>
      <c r="L84" s="117"/>
      <c r="M84" s="117"/>
      <c r="N84" s="117"/>
      <c r="O84" s="117"/>
      <c r="P84" s="118"/>
      <c r="Q84" s="39" t="str">
        <f t="shared" si="10"/>
        <v/>
      </c>
      <c r="U84" s="39"/>
      <c r="V84" s="39"/>
      <c r="W84" s="39"/>
      <c r="X84" s="39"/>
      <c r="Y84" s="39"/>
      <c r="Z84" s="39"/>
      <c r="AA84" s="39"/>
      <c r="AB84" s="39"/>
      <c r="AC84" s="39"/>
      <c r="AD84" s="39"/>
      <c r="AE84" s="39"/>
    </row>
    <row r="85" spans="3:31">
      <c r="C85" s="39" t="str">
        <f t="shared" si="9"/>
        <v/>
      </c>
      <c r="D85" s="55"/>
      <c r="E85" s="55"/>
      <c r="F85" s="55"/>
      <c r="G85" s="55"/>
      <c r="H85" s="55"/>
      <c r="I85" s="55"/>
      <c r="J85" s="55"/>
      <c r="K85" s="55"/>
      <c r="L85" s="55"/>
      <c r="M85" s="55"/>
      <c r="N85" s="55"/>
      <c r="O85" s="55"/>
      <c r="P85" s="55"/>
      <c r="Q85" s="39" t="str">
        <f t="shared" si="10"/>
        <v/>
      </c>
      <c r="U85" s="39"/>
      <c r="V85" s="39"/>
      <c r="W85" s="39"/>
      <c r="X85" s="39"/>
      <c r="Y85" s="39"/>
      <c r="Z85" s="39"/>
      <c r="AA85" s="39"/>
      <c r="AB85" s="39"/>
      <c r="AC85" s="39"/>
      <c r="AD85" s="39"/>
      <c r="AE85" s="39"/>
    </row>
    <row r="86" spans="3:31">
      <c r="C86" s="39">
        <f t="shared" si="9"/>
        <v>3</v>
      </c>
      <c r="D86" s="107" t="str">
        <f>V31</f>
        <v>Rosinha da Gabi</v>
      </c>
      <c r="E86" s="108"/>
      <c r="F86" s="56">
        <v>45.49</v>
      </c>
      <c r="G86" s="57" t="s">
        <v>25</v>
      </c>
      <c r="H86" s="58">
        <v>30.31</v>
      </c>
      <c r="I86" s="107" t="str">
        <f>V22</f>
        <v>SUPER CARIOCA</v>
      </c>
      <c r="J86" s="109"/>
      <c r="K86" s="109"/>
      <c r="L86" s="109"/>
      <c r="M86" s="109"/>
      <c r="N86" s="109"/>
      <c r="O86" s="109"/>
      <c r="P86" s="108"/>
      <c r="Q86" s="39">
        <f t="shared" si="10"/>
        <v>0</v>
      </c>
      <c r="U86" s="39"/>
      <c r="V86" s="39"/>
      <c r="W86" s="39"/>
      <c r="X86" s="39"/>
      <c r="Y86" s="39"/>
      <c r="Z86" s="39"/>
      <c r="AA86" s="39"/>
      <c r="AB86" s="39"/>
      <c r="AC86" s="39"/>
      <c r="AD86" s="39"/>
      <c r="AE86" s="39"/>
    </row>
    <row r="87" spans="3:31">
      <c r="C87" s="39">
        <f t="shared" si="9"/>
        <v>3</v>
      </c>
      <c r="D87" s="119" t="str">
        <f>V26</f>
        <v>O Glorioso BFR F.C</v>
      </c>
      <c r="E87" s="119"/>
      <c r="F87" s="56">
        <v>54.29</v>
      </c>
      <c r="G87" s="57" t="s">
        <v>25</v>
      </c>
      <c r="H87" s="58">
        <v>45.89</v>
      </c>
      <c r="I87" s="119" t="str">
        <f>V23</f>
        <v>Celtic fc 2011</v>
      </c>
      <c r="J87" s="119"/>
      <c r="K87" s="119"/>
      <c r="L87" s="119"/>
      <c r="M87" s="119"/>
      <c r="N87" s="119"/>
      <c r="O87" s="119"/>
      <c r="P87" s="119"/>
      <c r="Q87" s="39">
        <f t="shared" si="10"/>
        <v>0</v>
      </c>
      <c r="V87" s="39"/>
    </row>
    <row r="88" spans="3:31">
      <c r="C88" s="39">
        <f t="shared" si="9"/>
        <v>3</v>
      </c>
      <c r="D88" s="107" t="str">
        <f>V30</f>
        <v>Forever2013</v>
      </c>
      <c r="E88" s="108"/>
      <c r="F88" s="56">
        <v>67.489999999999995</v>
      </c>
      <c r="G88" s="57" t="s">
        <v>25</v>
      </c>
      <c r="H88" s="58">
        <v>8.56</v>
      </c>
      <c r="I88" s="107" t="str">
        <f>V28</f>
        <v>Agora eh</v>
      </c>
      <c r="J88" s="109"/>
      <c r="K88" s="109"/>
      <c r="L88" s="109"/>
      <c r="M88" s="109"/>
      <c r="N88" s="109"/>
      <c r="O88" s="109"/>
      <c r="P88" s="108"/>
      <c r="Q88" s="39">
        <f t="shared" si="10"/>
        <v>0</v>
      </c>
      <c r="V88" s="39"/>
    </row>
    <row r="89" spans="3:31">
      <c r="C89" s="39">
        <f t="shared" si="9"/>
        <v>3</v>
      </c>
      <c r="D89" s="119" t="str">
        <f>V24</f>
        <v>Glaa.VascodaaGamaa</v>
      </c>
      <c r="E89" s="119"/>
      <c r="F89" s="56">
        <v>62.95</v>
      </c>
      <c r="G89" s="57" t="s">
        <v>25</v>
      </c>
      <c r="H89" s="58">
        <v>35.799999999999997</v>
      </c>
      <c r="I89" s="119" t="str">
        <f>V29</f>
        <v>Amigosdoagustinho</v>
      </c>
      <c r="J89" s="119"/>
      <c r="K89" s="119"/>
      <c r="L89" s="119"/>
      <c r="M89" s="119"/>
      <c r="N89" s="119"/>
      <c r="O89" s="119"/>
      <c r="P89" s="119"/>
      <c r="Q89" s="39">
        <f t="shared" si="10"/>
        <v>0</v>
      </c>
      <c r="V89" s="39"/>
    </row>
    <row r="90" spans="3:31">
      <c r="C90" s="39">
        <f t="shared" si="9"/>
        <v>3</v>
      </c>
      <c r="D90" s="119" t="str">
        <f>V27</f>
        <v>PANZA FC</v>
      </c>
      <c r="E90" s="119"/>
      <c r="F90" s="56">
        <v>60.01</v>
      </c>
      <c r="G90" s="57" t="s">
        <v>25</v>
      </c>
      <c r="H90" s="58">
        <v>40.409999999999997</v>
      </c>
      <c r="I90" s="119" t="str">
        <f>V25</f>
        <v>Shahade F.C</v>
      </c>
      <c r="J90" s="119"/>
      <c r="K90" s="119"/>
      <c r="L90" s="119"/>
      <c r="M90" s="119"/>
      <c r="N90" s="119"/>
      <c r="O90" s="119"/>
      <c r="P90" s="119"/>
      <c r="Q90" s="39">
        <f t="shared" si="10"/>
        <v>0</v>
      </c>
      <c r="V90" s="39"/>
    </row>
    <row r="91" spans="3:31">
      <c r="C91" s="39">
        <f t="shared" si="9"/>
        <v>0</v>
      </c>
      <c r="D91" s="119" t="str">
        <f>V20</f>
        <v>Atlético Bempostense</v>
      </c>
      <c r="E91" s="119"/>
      <c r="F91" s="58">
        <v>44.27</v>
      </c>
      <c r="G91" s="57" t="s">
        <v>25</v>
      </c>
      <c r="H91" s="56">
        <v>55.57</v>
      </c>
      <c r="I91" s="119" t="str">
        <f>V21</f>
        <v>MagoLitos F.C</v>
      </c>
      <c r="J91" s="119"/>
      <c r="K91" s="119"/>
      <c r="L91" s="119"/>
      <c r="M91" s="119"/>
      <c r="N91" s="119"/>
      <c r="O91" s="119"/>
      <c r="P91" s="119"/>
      <c r="Q91" s="39">
        <f t="shared" si="10"/>
        <v>3</v>
      </c>
      <c r="V91" s="39"/>
    </row>
    <row r="92" spans="3:31" ht="15.75" thickBot="1">
      <c r="C92" s="39" t="str">
        <f t="shared" si="9"/>
        <v/>
      </c>
      <c r="D92" s="55"/>
      <c r="E92" s="55"/>
      <c r="F92" s="55"/>
      <c r="G92" s="55"/>
      <c r="H92" s="55"/>
      <c r="I92" s="55"/>
      <c r="J92" s="55"/>
      <c r="K92" s="55"/>
      <c r="L92" s="55"/>
      <c r="M92" s="55"/>
      <c r="N92" s="55"/>
      <c r="O92" s="55"/>
      <c r="P92" s="55"/>
      <c r="Q92" s="39" t="str">
        <f t="shared" si="10"/>
        <v/>
      </c>
      <c r="V92" s="39"/>
    </row>
    <row r="93" spans="3:31">
      <c r="C93" s="39" t="str">
        <f t="shared" si="9"/>
        <v/>
      </c>
      <c r="D93" s="113" t="s">
        <v>31</v>
      </c>
      <c r="E93" s="114"/>
      <c r="F93" s="114"/>
      <c r="G93" s="114"/>
      <c r="H93" s="114"/>
      <c r="I93" s="114"/>
      <c r="J93" s="114"/>
      <c r="K93" s="114"/>
      <c r="L93" s="114"/>
      <c r="M93" s="114"/>
      <c r="N93" s="114"/>
      <c r="O93" s="114"/>
      <c r="P93" s="115"/>
      <c r="Q93" s="39" t="str">
        <f t="shared" si="10"/>
        <v/>
      </c>
      <c r="V93" s="39"/>
    </row>
    <row r="94" spans="3:31" ht="15.75" thickBot="1">
      <c r="C94" s="39" t="str">
        <f t="shared" si="9"/>
        <v/>
      </c>
      <c r="D94" s="116"/>
      <c r="E94" s="117"/>
      <c r="F94" s="117"/>
      <c r="G94" s="117"/>
      <c r="H94" s="117"/>
      <c r="I94" s="117"/>
      <c r="J94" s="117"/>
      <c r="K94" s="117"/>
      <c r="L94" s="117"/>
      <c r="M94" s="117"/>
      <c r="N94" s="117"/>
      <c r="O94" s="117"/>
      <c r="P94" s="118"/>
      <c r="Q94" s="39" t="str">
        <f t="shared" si="10"/>
        <v/>
      </c>
      <c r="V94" s="39"/>
    </row>
    <row r="95" spans="3:31">
      <c r="C95" s="39" t="str">
        <f t="shared" si="9"/>
        <v/>
      </c>
      <c r="D95" s="55"/>
      <c r="E95" s="55"/>
      <c r="F95" s="55"/>
      <c r="G95" s="55"/>
      <c r="H95" s="55"/>
      <c r="I95" s="55"/>
      <c r="J95" s="55"/>
      <c r="K95" s="55"/>
      <c r="L95" s="55"/>
      <c r="M95" s="55"/>
      <c r="N95" s="55"/>
      <c r="O95" s="55"/>
      <c r="P95" s="55"/>
      <c r="Q95" s="39" t="str">
        <f t="shared" si="10"/>
        <v/>
      </c>
      <c r="V95" s="39"/>
    </row>
    <row r="96" spans="3:31">
      <c r="C96" s="39">
        <f t="shared" si="9"/>
        <v>0</v>
      </c>
      <c r="D96" s="107" t="str">
        <f>V21</f>
        <v>MagoLitos F.C</v>
      </c>
      <c r="E96" s="108"/>
      <c r="F96" s="58">
        <v>55.2</v>
      </c>
      <c r="G96" s="57" t="s">
        <v>25</v>
      </c>
      <c r="H96" s="56">
        <v>59.42</v>
      </c>
      <c r="I96" s="107" t="str">
        <f>V27</f>
        <v>PANZA FC</v>
      </c>
      <c r="J96" s="109"/>
      <c r="K96" s="109"/>
      <c r="L96" s="109"/>
      <c r="M96" s="109"/>
      <c r="N96" s="109"/>
      <c r="O96" s="109"/>
      <c r="P96" s="108"/>
      <c r="Q96" s="39">
        <f t="shared" si="10"/>
        <v>3</v>
      </c>
      <c r="V96" s="39"/>
    </row>
    <row r="97" spans="3:22">
      <c r="C97" s="39">
        <f t="shared" si="9"/>
        <v>3</v>
      </c>
      <c r="D97" s="119" t="str">
        <f>V28</f>
        <v>Agora eh</v>
      </c>
      <c r="E97" s="119"/>
      <c r="F97" s="56">
        <v>61.92</v>
      </c>
      <c r="G97" s="57" t="s">
        <v>25</v>
      </c>
      <c r="H97" s="58">
        <v>58.46</v>
      </c>
      <c r="I97" s="119" t="str">
        <f>V31</f>
        <v>Rosinha da Gabi</v>
      </c>
      <c r="J97" s="119"/>
      <c r="K97" s="119"/>
      <c r="L97" s="119"/>
      <c r="M97" s="119"/>
      <c r="N97" s="119"/>
      <c r="O97" s="119"/>
      <c r="P97" s="119"/>
      <c r="Q97" s="39">
        <f t="shared" si="10"/>
        <v>0</v>
      </c>
      <c r="V97" s="39"/>
    </row>
    <row r="98" spans="3:22">
      <c r="C98" s="39">
        <f t="shared" si="9"/>
        <v>0</v>
      </c>
      <c r="D98" s="107" t="str">
        <f>V26</f>
        <v>O Glorioso BFR F.C</v>
      </c>
      <c r="E98" s="108"/>
      <c r="F98" s="58">
        <v>44.26</v>
      </c>
      <c r="G98" s="57" t="s">
        <v>25</v>
      </c>
      <c r="H98" s="56">
        <v>63.46</v>
      </c>
      <c r="I98" s="107" t="str">
        <f>V20</f>
        <v>Atlético Bempostense</v>
      </c>
      <c r="J98" s="109"/>
      <c r="K98" s="109"/>
      <c r="L98" s="109"/>
      <c r="M98" s="109"/>
      <c r="N98" s="109"/>
      <c r="O98" s="109"/>
      <c r="P98" s="108"/>
      <c r="Q98" s="39">
        <f t="shared" si="10"/>
        <v>3</v>
      </c>
      <c r="V98" s="39"/>
    </row>
    <row r="99" spans="3:22">
      <c r="C99" s="39">
        <f t="shared" si="9"/>
        <v>3</v>
      </c>
      <c r="D99" s="119" t="str">
        <f>V22</f>
        <v>SUPER CARIOCA</v>
      </c>
      <c r="E99" s="119"/>
      <c r="F99" s="56">
        <v>50.42</v>
      </c>
      <c r="G99" s="57" t="s">
        <v>25</v>
      </c>
      <c r="H99" s="58">
        <v>40.6</v>
      </c>
      <c r="I99" s="119" t="str">
        <f>V29</f>
        <v>Amigosdoagustinho</v>
      </c>
      <c r="J99" s="119"/>
      <c r="K99" s="119"/>
      <c r="L99" s="119"/>
      <c r="M99" s="119"/>
      <c r="N99" s="119"/>
      <c r="O99" s="119"/>
      <c r="P99" s="119"/>
      <c r="Q99" s="39">
        <f t="shared" si="10"/>
        <v>0</v>
      </c>
      <c r="V99" s="39"/>
    </row>
    <row r="100" spans="3:22">
      <c r="C100" s="39">
        <f t="shared" si="9"/>
        <v>0</v>
      </c>
      <c r="D100" s="119" t="str">
        <f>V25</f>
        <v>Shahade F.C</v>
      </c>
      <c r="E100" s="119"/>
      <c r="F100" s="58">
        <v>42.2</v>
      </c>
      <c r="G100" s="57" t="s">
        <v>25</v>
      </c>
      <c r="H100" s="56">
        <v>68.66</v>
      </c>
      <c r="I100" s="119" t="str">
        <f>V30</f>
        <v>Forever2013</v>
      </c>
      <c r="J100" s="119"/>
      <c r="K100" s="119"/>
      <c r="L100" s="119"/>
      <c r="M100" s="119"/>
      <c r="N100" s="119"/>
      <c r="O100" s="119"/>
      <c r="P100" s="119"/>
      <c r="Q100" s="39">
        <f t="shared" si="10"/>
        <v>3</v>
      </c>
      <c r="V100" s="39"/>
    </row>
    <row r="101" spans="3:22">
      <c r="C101" s="39">
        <f t="shared" si="9"/>
        <v>3</v>
      </c>
      <c r="D101" s="119" t="str">
        <f>V23</f>
        <v>Celtic fc 2011</v>
      </c>
      <c r="E101" s="119"/>
      <c r="F101" s="56">
        <v>87.65</v>
      </c>
      <c r="G101" s="57" t="s">
        <v>25</v>
      </c>
      <c r="H101" s="58">
        <v>36.1</v>
      </c>
      <c r="I101" s="119" t="str">
        <f>V24</f>
        <v>Glaa.VascodaaGamaa</v>
      </c>
      <c r="J101" s="119"/>
      <c r="K101" s="119"/>
      <c r="L101" s="119"/>
      <c r="M101" s="119"/>
      <c r="N101" s="119"/>
      <c r="O101" s="119"/>
      <c r="P101" s="119"/>
      <c r="Q101" s="39">
        <f t="shared" ref="Q101:Q141" si="11">IF(OR(H101="",F101=""),"",IF(H101=F101,1,IF(H101&gt;F101,3,0)))</f>
        <v>0</v>
      </c>
      <c r="V101" s="39"/>
    </row>
    <row r="102" spans="3:22" ht="15.75" thickBot="1">
      <c r="C102" s="39" t="str">
        <f t="shared" si="9"/>
        <v/>
      </c>
      <c r="D102" s="55"/>
      <c r="E102" s="55"/>
      <c r="F102" s="55"/>
      <c r="G102" s="55"/>
      <c r="H102" s="55"/>
      <c r="I102" s="55"/>
      <c r="J102" s="55"/>
      <c r="K102" s="55"/>
      <c r="L102" s="55"/>
      <c r="M102" s="55"/>
      <c r="N102" s="55"/>
      <c r="O102" s="55"/>
      <c r="P102" s="55"/>
      <c r="Q102" s="39" t="str">
        <f t="shared" si="11"/>
        <v/>
      </c>
      <c r="V102" s="39"/>
    </row>
    <row r="103" spans="3:22">
      <c r="C103" s="39" t="str">
        <f t="shared" si="9"/>
        <v/>
      </c>
      <c r="D103" s="113" t="s">
        <v>30</v>
      </c>
      <c r="E103" s="114"/>
      <c r="F103" s="114"/>
      <c r="G103" s="114"/>
      <c r="H103" s="114"/>
      <c r="I103" s="114"/>
      <c r="J103" s="114"/>
      <c r="K103" s="114"/>
      <c r="L103" s="114"/>
      <c r="M103" s="114"/>
      <c r="N103" s="114"/>
      <c r="O103" s="114"/>
      <c r="P103" s="115"/>
      <c r="Q103" s="39" t="str">
        <f t="shared" si="11"/>
        <v/>
      </c>
      <c r="V103" s="39"/>
    </row>
    <row r="104" spans="3:22" ht="15.75" thickBot="1">
      <c r="C104" s="39" t="str">
        <f t="shared" si="9"/>
        <v/>
      </c>
      <c r="D104" s="116"/>
      <c r="E104" s="117"/>
      <c r="F104" s="117"/>
      <c r="G104" s="117"/>
      <c r="H104" s="117"/>
      <c r="I104" s="117"/>
      <c r="J104" s="117"/>
      <c r="K104" s="117"/>
      <c r="L104" s="117"/>
      <c r="M104" s="117"/>
      <c r="N104" s="117"/>
      <c r="O104" s="117"/>
      <c r="P104" s="118"/>
      <c r="Q104" s="39" t="str">
        <f t="shared" si="11"/>
        <v/>
      </c>
      <c r="V104" s="39"/>
    </row>
    <row r="105" spans="3:22">
      <c r="C105" s="39" t="str">
        <f t="shared" si="9"/>
        <v/>
      </c>
      <c r="D105" s="55"/>
      <c r="E105" s="55"/>
      <c r="F105" s="55"/>
      <c r="G105" s="55"/>
      <c r="H105" s="55"/>
      <c r="I105" s="55"/>
      <c r="J105" s="55"/>
      <c r="K105" s="55"/>
      <c r="L105" s="55"/>
      <c r="M105" s="55"/>
      <c r="N105" s="55"/>
      <c r="O105" s="55"/>
      <c r="P105" s="55"/>
      <c r="Q105" s="39" t="str">
        <f t="shared" si="11"/>
        <v/>
      </c>
      <c r="V105" s="39"/>
    </row>
    <row r="106" spans="3:22">
      <c r="C106" s="39">
        <f t="shared" si="9"/>
        <v>0</v>
      </c>
      <c r="D106" s="107" t="str">
        <f>V27</f>
        <v>PANZA FC</v>
      </c>
      <c r="E106" s="108"/>
      <c r="F106" s="58">
        <v>26.29</v>
      </c>
      <c r="G106" s="57" t="s">
        <v>25</v>
      </c>
      <c r="H106" s="56">
        <v>44.49</v>
      </c>
      <c r="I106" s="107" t="str">
        <f>V28</f>
        <v>Agora eh</v>
      </c>
      <c r="J106" s="109"/>
      <c r="K106" s="109"/>
      <c r="L106" s="109"/>
      <c r="M106" s="109"/>
      <c r="N106" s="109"/>
      <c r="O106" s="109"/>
      <c r="P106" s="108"/>
      <c r="Q106" s="39">
        <f t="shared" si="11"/>
        <v>3</v>
      </c>
      <c r="V106" s="39"/>
    </row>
    <row r="107" spans="3:22">
      <c r="C107" s="39">
        <f t="shared" si="9"/>
        <v>0</v>
      </c>
      <c r="D107" s="119" t="str">
        <f>V24</f>
        <v>Glaa.VascodaaGamaa</v>
      </c>
      <c r="E107" s="119"/>
      <c r="F107" s="58">
        <v>38.729999999999997</v>
      </c>
      <c r="G107" s="57" t="s">
        <v>25</v>
      </c>
      <c r="H107" s="56">
        <v>42.45</v>
      </c>
      <c r="I107" s="119" t="str">
        <f>V22</f>
        <v>SUPER CARIOCA</v>
      </c>
      <c r="J107" s="119"/>
      <c r="K107" s="119"/>
      <c r="L107" s="119"/>
      <c r="M107" s="119"/>
      <c r="N107" s="119"/>
      <c r="O107" s="119"/>
      <c r="P107" s="119"/>
      <c r="Q107" s="39">
        <f t="shared" si="11"/>
        <v>3</v>
      </c>
      <c r="V107" s="39"/>
    </row>
    <row r="108" spans="3:22">
      <c r="C108" s="39">
        <f t="shared" ref="C108:C141" si="12">IF(OR(F108="",H108=""),"",IF(F108=H108,1,IF(F108&gt;H108,3,0)))</f>
        <v>3</v>
      </c>
      <c r="D108" s="107" t="str">
        <f>V20</f>
        <v>Atlético Bempostense</v>
      </c>
      <c r="E108" s="108"/>
      <c r="F108" s="56">
        <v>63.03</v>
      </c>
      <c r="G108" s="57" t="s">
        <v>25</v>
      </c>
      <c r="H108" s="58">
        <v>38.200000000000003</v>
      </c>
      <c r="I108" s="107" t="str">
        <f>V31</f>
        <v>Rosinha da Gabi</v>
      </c>
      <c r="J108" s="109"/>
      <c r="K108" s="109"/>
      <c r="L108" s="109"/>
      <c r="M108" s="109"/>
      <c r="N108" s="109"/>
      <c r="O108" s="109"/>
      <c r="P108" s="108"/>
      <c r="Q108" s="39">
        <f t="shared" si="11"/>
        <v>0</v>
      </c>
      <c r="V108" s="39"/>
    </row>
    <row r="109" spans="3:22">
      <c r="C109" s="39">
        <f t="shared" si="12"/>
        <v>0</v>
      </c>
      <c r="D109" s="119" t="str">
        <f>V29</f>
        <v>Amigosdoagustinho</v>
      </c>
      <c r="E109" s="119"/>
      <c r="F109" s="58">
        <v>7.1</v>
      </c>
      <c r="G109" s="57" t="s">
        <v>25</v>
      </c>
      <c r="H109" s="56">
        <v>40.270000000000003</v>
      </c>
      <c r="I109" s="119" t="str">
        <f>V23</f>
        <v>Celtic fc 2011</v>
      </c>
      <c r="J109" s="119"/>
      <c r="K109" s="119"/>
      <c r="L109" s="119"/>
      <c r="M109" s="119"/>
      <c r="N109" s="119"/>
      <c r="O109" s="119"/>
      <c r="P109" s="119"/>
      <c r="Q109" s="39">
        <f t="shared" si="11"/>
        <v>3</v>
      </c>
    </row>
    <row r="110" spans="3:22">
      <c r="C110" s="39">
        <f t="shared" si="12"/>
        <v>3</v>
      </c>
      <c r="D110" s="119" t="str">
        <f>V30</f>
        <v>Forever2013</v>
      </c>
      <c r="E110" s="119"/>
      <c r="F110" s="56">
        <v>53.47</v>
      </c>
      <c r="G110" s="57" t="s">
        <v>25</v>
      </c>
      <c r="H110" s="58">
        <v>40.229999999999997</v>
      </c>
      <c r="I110" s="119" t="str">
        <f>V21</f>
        <v>MagoLitos F.C</v>
      </c>
      <c r="J110" s="119"/>
      <c r="K110" s="119"/>
      <c r="L110" s="119"/>
      <c r="M110" s="119"/>
      <c r="N110" s="119"/>
      <c r="O110" s="119"/>
      <c r="P110" s="119"/>
      <c r="Q110" s="39">
        <f t="shared" si="11"/>
        <v>0</v>
      </c>
    </row>
    <row r="111" spans="3:22">
      <c r="C111" s="39">
        <f t="shared" si="12"/>
        <v>3</v>
      </c>
      <c r="D111" s="119" t="str">
        <f>V25</f>
        <v>Shahade F.C</v>
      </c>
      <c r="E111" s="119"/>
      <c r="F111" s="56">
        <v>53.3</v>
      </c>
      <c r="G111" s="57" t="s">
        <v>25</v>
      </c>
      <c r="H111" s="58">
        <v>21.73</v>
      </c>
      <c r="I111" s="119" t="str">
        <f>V26</f>
        <v>O Glorioso BFR F.C</v>
      </c>
      <c r="J111" s="119"/>
      <c r="K111" s="119"/>
      <c r="L111" s="119"/>
      <c r="M111" s="119"/>
      <c r="N111" s="119"/>
      <c r="O111" s="119"/>
      <c r="P111" s="119"/>
      <c r="Q111" s="39">
        <f t="shared" si="11"/>
        <v>0</v>
      </c>
    </row>
    <row r="112" spans="3:22" ht="15.75" thickBot="1">
      <c r="C112" s="39" t="str">
        <f t="shared" si="12"/>
        <v/>
      </c>
      <c r="D112" s="55"/>
      <c r="E112" s="55"/>
      <c r="F112" s="55"/>
      <c r="G112" s="55"/>
      <c r="H112" s="55"/>
      <c r="I112" s="55"/>
      <c r="J112" s="55"/>
      <c r="K112" s="55"/>
      <c r="L112" s="55"/>
      <c r="M112" s="55"/>
      <c r="N112" s="55"/>
      <c r="O112" s="55"/>
      <c r="P112" s="55"/>
      <c r="Q112" s="39" t="str">
        <f t="shared" si="11"/>
        <v/>
      </c>
    </row>
    <row r="113" spans="3:17">
      <c r="C113" s="39" t="str">
        <f t="shared" si="12"/>
        <v/>
      </c>
      <c r="D113" s="113" t="s">
        <v>29</v>
      </c>
      <c r="E113" s="114"/>
      <c r="F113" s="114"/>
      <c r="G113" s="114"/>
      <c r="H113" s="114"/>
      <c r="I113" s="114"/>
      <c r="J113" s="114"/>
      <c r="K113" s="114"/>
      <c r="L113" s="114"/>
      <c r="M113" s="114"/>
      <c r="N113" s="114"/>
      <c r="O113" s="114"/>
      <c r="P113" s="115"/>
      <c r="Q113" s="39" t="str">
        <f t="shared" si="11"/>
        <v/>
      </c>
    </row>
    <row r="114" spans="3:17" ht="15.75" thickBot="1">
      <c r="C114" s="39" t="str">
        <f t="shared" si="12"/>
        <v/>
      </c>
      <c r="D114" s="116"/>
      <c r="E114" s="117"/>
      <c r="F114" s="117"/>
      <c r="G114" s="117"/>
      <c r="H114" s="117"/>
      <c r="I114" s="117"/>
      <c r="J114" s="117"/>
      <c r="K114" s="117"/>
      <c r="L114" s="117"/>
      <c r="M114" s="117"/>
      <c r="N114" s="117"/>
      <c r="O114" s="117"/>
      <c r="P114" s="118"/>
      <c r="Q114" s="39" t="str">
        <f t="shared" si="11"/>
        <v/>
      </c>
    </row>
    <row r="115" spans="3:17">
      <c r="C115" s="39" t="str">
        <f t="shared" si="12"/>
        <v/>
      </c>
      <c r="D115" s="55"/>
      <c r="E115" s="55"/>
      <c r="F115" s="55"/>
      <c r="G115" s="55"/>
      <c r="H115" s="55"/>
      <c r="I115" s="55"/>
      <c r="J115" s="55"/>
      <c r="K115" s="55"/>
      <c r="L115" s="55"/>
      <c r="M115" s="55"/>
      <c r="N115" s="55"/>
      <c r="O115" s="55"/>
      <c r="P115" s="55"/>
      <c r="Q115" s="39" t="str">
        <f t="shared" si="11"/>
        <v/>
      </c>
    </row>
    <row r="116" spans="3:17">
      <c r="C116" s="39" t="str">
        <f t="shared" si="12"/>
        <v/>
      </c>
      <c r="D116" s="119" t="str">
        <f>V27</f>
        <v>PANZA FC</v>
      </c>
      <c r="E116" s="119"/>
      <c r="F116" s="62"/>
      <c r="G116" s="70" t="s">
        <v>25</v>
      </c>
      <c r="H116" s="62"/>
      <c r="I116" s="119" t="str">
        <f>V30</f>
        <v>Forever2013</v>
      </c>
      <c r="J116" s="119"/>
      <c r="K116" s="119"/>
      <c r="L116" s="119"/>
      <c r="M116" s="119"/>
      <c r="N116" s="119"/>
      <c r="O116" s="119"/>
      <c r="P116" s="119"/>
      <c r="Q116" s="39" t="str">
        <f t="shared" si="11"/>
        <v/>
      </c>
    </row>
    <row r="117" spans="3:17">
      <c r="C117" s="39" t="str">
        <f t="shared" si="12"/>
        <v/>
      </c>
      <c r="D117" s="119" t="str">
        <f>V29</f>
        <v>Amigosdoagustinho</v>
      </c>
      <c r="E117" s="119"/>
      <c r="F117" s="62"/>
      <c r="G117" s="70" t="s">
        <v>25</v>
      </c>
      <c r="H117" s="62"/>
      <c r="I117" s="119" t="str">
        <f>V25</f>
        <v>Shahade F.C</v>
      </c>
      <c r="J117" s="119"/>
      <c r="K117" s="119"/>
      <c r="L117" s="119"/>
      <c r="M117" s="119"/>
      <c r="N117" s="119"/>
      <c r="O117" s="119"/>
      <c r="P117" s="119"/>
      <c r="Q117" s="39" t="str">
        <f t="shared" si="11"/>
        <v/>
      </c>
    </row>
    <row r="118" spans="3:17">
      <c r="C118" s="39" t="str">
        <f t="shared" si="12"/>
        <v/>
      </c>
      <c r="D118" s="119" t="str">
        <f>V21</f>
        <v>MagoLitos F.C</v>
      </c>
      <c r="E118" s="119"/>
      <c r="F118" s="62"/>
      <c r="G118" s="70" t="s">
        <v>25</v>
      </c>
      <c r="H118" s="62"/>
      <c r="I118" s="119" t="str">
        <f>V24</f>
        <v>Glaa.VascodaaGamaa</v>
      </c>
      <c r="J118" s="119"/>
      <c r="K118" s="119"/>
      <c r="L118" s="119"/>
      <c r="M118" s="119"/>
      <c r="N118" s="119"/>
      <c r="O118" s="119"/>
      <c r="P118" s="119"/>
      <c r="Q118" s="39" t="str">
        <f t="shared" si="11"/>
        <v/>
      </c>
    </row>
    <row r="119" spans="3:17">
      <c r="C119" s="39" t="str">
        <f t="shared" si="12"/>
        <v/>
      </c>
      <c r="D119" s="119" t="str">
        <f>V31</f>
        <v>Rosinha da Gabi</v>
      </c>
      <c r="E119" s="119"/>
      <c r="F119" s="62"/>
      <c r="G119" s="70" t="s">
        <v>25</v>
      </c>
      <c r="H119" s="62"/>
      <c r="I119" s="119" t="str">
        <f>V26</f>
        <v>O Glorioso BFR F.C</v>
      </c>
      <c r="J119" s="119"/>
      <c r="K119" s="119"/>
      <c r="L119" s="119"/>
      <c r="M119" s="119"/>
      <c r="N119" s="119"/>
      <c r="O119" s="119"/>
      <c r="P119" s="119"/>
      <c r="Q119" s="39" t="str">
        <f t="shared" si="11"/>
        <v/>
      </c>
    </row>
    <row r="120" spans="3:17">
      <c r="C120" s="39" t="str">
        <f t="shared" si="12"/>
        <v/>
      </c>
      <c r="D120" s="119" t="str">
        <f>V28</f>
        <v>Agora eh</v>
      </c>
      <c r="E120" s="119"/>
      <c r="F120" s="62"/>
      <c r="G120" s="70" t="s">
        <v>25</v>
      </c>
      <c r="H120" s="62"/>
      <c r="I120" s="119" t="str">
        <f>V20</f>
        <v>Atlético Bempostense</v>
      </c>
      <c r="J120" s="119"/>
      <c r="K120" s="119"/>
      <c r="L120" s="119"/>
      <c r="M120" s="119"/>
      <c r="N120" s="119"/>
      <c r="O120" s="119"/>
      <c r="P120" s="119"/>
      <c r="Q120" s="39" t="str">
        <f t="shared" si="11"/>
        <v/>
      </c>
    </row>
    <row r="121" spans="3:17">
      <c r="C121" s="39" t="str">
        <f t="shared" si="12"/>
        <v/>
      </c>
      <c r="D121" s="119" t="str">
        <f>V22</f>
        <v>SUPER CARIOCA</v>
      </c>
      <c r="E121" s="119"/>
      <c r="F121" s="62"/>
      <c r="G121" s="70" t="s">
        <v>25</v>
      </c>
      <c r="H121" s="62"/>
      <c r="I121" s="119" t="str">
        <f>V23</f>
        <v>Celtic fc 2011</v>
      </c>
      <c r="J121" s="119"/>
      <c r="K121" s="119"/>
      <c r="L121" s="119"/>
      <c r="M121" s="119"/>
      <c r="N121" s="119"/>
      <c r="O121" s="119"/>
      <c r="P121" s="119"/>
      <c r="Q121" s="39" t="str">
        <f t="shared" si="11"/>
        <v/>
      </c>
    </row>
    <row r="122" spans="3:17" ht="15.75" thickBot="1">
      <c r="C122" s="39" t="str">
        <f t="shared" si="12"/>
        <v/>
      </c>
      <c r="D122" s="55"/>
      <c r="E122" s="55"/>
      <c r="F122" s="55"/>
      <c r="G122" s="55"/>
      <c r="H122" s="55"/>
      <c r="I122" s="55"/>
      <c r="J122" s="55"/>
      <c r="K122" s="55"/>
      <c r="L122" s="55"/>
      <c r="M122" s="55"/>
      <c r="N122" s="55"/>
      <c r="O122" s="55"/>
      <c r="P122" s="55"/>
      <c r="Q122" s="39" t="str">
        <f t="shared" si="11"/>
        <v/>
      </c>
    </row>
    <row r="123" spans="3:17">
      <c r="C123" s="39" t="str">
        <f t="shared" si="12"/>
        <v/>
      </c>
      <c r="D123" s="113" t="s">
        <v>27</v>
      </c>
      <c r="E123" s="114"/>
      <c r="F123" s="114"/>
      <c r="G123" s="114"/>
      <c r="H123" s="114"/>
      <c r="I123" s="114"/>
      <c r="J123" s="114"/>
      <c r="K123" s="114"/>
      <c r="L123" s="114"/>
      <c r="M123" s="114"/>
      <c r="N123" s="114"/>
      <c r="O123" s="114"/>
      <c r="P123" s="115"/>
      <c r="Q123" s="39" t="str">
        <f t="shared" si="11"/>
        <v/>
      </c>
    </row>
    <row r="124" spans="3:17" ht="15.75" thickBot="1">
      <c r="C124" s="39" t="str">
        <f t="shared" si="12"/>
        <v/>
      </c>
      <c r="D124" s="116"/>
      <c r="E124" s="117"/>
      <c r="F124" s="117"/>
      <c r="G124" s="117"/>
      <c r="H124" s="117"/>
      <c r="I124" s="117"/>
      <c r="J124" s="117"/>
      <c r="K124" s="117"/>
      <c r="L124" s="117"/>
      <c r="M124" s="117"/>
      <c r="N124" s="117"/>
      <c r="O124" s="117"/>
      <c r="P124" s="118"/>
      <c r="Q124" s="39" t="str">
        <f t="shared" si="11"/>
        <v/>
      </c>
    </row>
    <row r="125" spans="3:17">
      <c r="C125" s="39" t="str">
        <f t="shared" si="12"/>
        <v/>
      </c>
      <c r="D125" s="55"/>
      <c r="E125" s="55"/>
      <c r="F125" s="55"/>
      <c r="G125" s="55"/>
      <c r="H125" s="55"/>
      <c r="I125" s="55"/>
      <c r="J125" s="55"/>
      <c r="K125" s="55"/>
      <c r="L125" s="55"/>
      <c r="M125" s="55"/>
      <c r="N125" s="55"/>
      <c r="O125" s="55"/>
      <c r="P125" s="55"/>
      <c r="Q125" s="39" t="str">
        <f t="shared" si="11"/>
        <v/>
      </c>
    </row>
    <row r="126" spans="3:17">
      <c r="C126" s="39" t="str">
        <f t="shared" si="12"/>
        <v/>
      </c>
      <c r="D126" s="107" t="str">
        <f>V23</f>
        <v>Celtic fc 2011</v>
      </c>
      <c r="E126" s="108"/>
      <c r="F126" s="62"/>
      <c r="G126" s="70" t="s">
        <v>25</v>
      </c>
      <c r="H126" s="62"/>
      <c r="I126" s="107" t="str">
        <f>V28</f>
        <v>Agora eh</v>
      </c>
      <c r="J126" s="109"/>
      <c r="K126" s="109"/>
      <c r="L126" s="109"/>
      <c r="M126" s="109"/>
      <c r="N126" s="109"/>
      <c r="O126" s="109"/>
      <c r="P126" s="108"/>
      <c r="Q126" s="39" t="str">
        <f t="shared" si="11"/>
        <v/>
      </c>
    </row>
    <row r="127" spans="3:17">
      <c r="C127" s="39" t="str">
        <f t="shared" si="12"/>
        <v/>
      </c>
      <c r="D127" s="119" t="str">
        <f>V24</f>
        <v>Glaa.VascodaaGamaa</v>
      </c>
      <c r="E127" s="119"/>
      <c r="F127" s="62"/>
      <c r="G127" s="70" t="s">
        <v>25</v>
      </c>
      <c r="H127" s="62"/>
      <c r="I127" s="119" t="str">
        <f>V30</f>
        <v>Forever2013</v>
      </c>
      <c r="J127" s="119"/>
      <c r="K127" s="119"/>
      <c r="L127" s="119"/>
      <c r="M127" s="119"/>
      <c r="N127" s="119"/>
      <c r="O127" s="119"/>
      <c r="P127" s="119"/>
      <c r="Q127" s="39" t="str">
        <f t="shared" si="11"/>
        <v/>
      </c>
    </row>
    <row r="128" spans="3:17">
      <c r="C128" s="39" t="str">
        <f t="shared" si="12"/>
        <v/>
      </c>
      <c r="D128" s="107" t="str">
        <f>V20</f>
        <v>Atlético Bempostense</v>
      </c>
      <c r="E128" s="108"/>
      <c r="F128" s="62"/>
      <c r="G128" s="70" t="s">
        <v>25</v>
      </c>
      <c r="H128" s="62"/>
      <c r="I128" s="107" t="str">
        <f>V27</f>
        <v>PANZA FC</v>
      </c>
      <c r="J128" s="109"/>
      <c r="K128" s="109"/>
      <c r="L128" s="109"/>
      <c r="M128" s="109"/>
      <c r="N128" s="109"/>
      <c r="O128" s="109"/>
      <c r="P128" s="108"/>
      <c r="Q128" s="39" t="str">
        <f t="shared" si="11"/>
        <v/>
      </c>
    </row>
    <row r="129" spans="3:17">
      <c r="C129" s="39" t="str">
        <f t="shared" si="12"/>
        <v/>
      </c>
      <c r="D129" s="119" t="str">
        <f>V26</f>
        <v>O Glorioso BFR F.C</v>
      </c>
      <c r="E129" s="119"/>
      <c r="F129" s="62"/>
      <c r="G129" s="70" t="s">
        <v>25</v>
      </c>
      <c r="H129" s="62"/>
      <c r="I129" s="119" t="str">
        <f>V22</f>
        <v>SUPER CARIOCA</v>
      </c>
      <c r="J129" s="119"/>
      <c r="K129" s="119"/>
      <c r="L129" s="119"/>
      <c r="M129" s="119"/>
      <c r="N129" s="119"/>
      <c r="O129" s="119"/>
      <c r="P129" s="119"/>
      <c r="Q129" s="39" t="str">
        <f t="shared" si="11"/>
        <v/>
      </c>
    </row>
    <row r="130" spans="3:17">
      <c r="C130" s="39" t="str">
        <f t="shared" si="12"/>
        <v/>
      </c>
      <c r="D130" s="119" t="str">
        <f>V21</f>
        <v>MagoLitos F.C</v>
      </c>
      <c r="E130" s="119"/>
      <c r="F130" s="62"/>
      <c r="G130" s="70" t="s">
        <v>25</v>
      </c>
      <c r="H130" s="62"/>
      <c r="I130" s="119" t="str">
        <f>V29</f>
        <v>Amigosdoagustinho</v>
      </c>
      <c r="J130" s="119"/>
      <c r="K130" s="119"/>
      <c r="L130" s="119"/>
      <c r="M130" s="119"/>
      <c r="N130" s="119"/>
      <c r="O130" s="119"/>
      <c r="P130" s="119"/>
      <c r="Q130" s="39" t="str">
        <f t="shared" si="11"/>
        <v/>
      </c>
    </row>
    <row r="131" spans="3:17">
      <c r="C131" s="39" t="str">
        <f t="shared" si="12"/>
        <v/>
      </c>
      <c r="D131" s="119" t="str">
        <f>V25</f>
        <v>Shahade F.C</v>
      </c>
      <c r="E131" s="119"/>
      <c r="F131" s="62"/>
      <c r="G131" s="70" t="s">
        <v>25</v>
      </c>
      <c r="H131" s="62"/>
      <c r="I131" s="119" t="str">
        <f>V31</f>
        <v>Rosinha da Gabi</v>
      </c>
      <c r="J131" s="119"/>
      <c r="K131" s="119"/>
      <c r="L131" s="119"/>
      <c r="M131" s="119"/>
      <c r="N131" s="119"/>
      <c r="O131" s="119"/>
      <c r="P131" s="119"/>
      <c r="Q131" s="39" t="str">
        <f t="shared" si="11"/>
        <v/>
      </c>
    </row>
    <row r="132" spans="3:17" ht="15.75" thickBot="1">
      <c r="C132" s="39" t="str">
        <f t="shared" si="12"/>
        <v/>
      </c>
      <c r="D132" s="55"/>
      <c r="E132" s="55"/>
      <c r="F132" s="55"/>
      <c r="G132" s="55"/>
      <c r="H132" s="55"/>
      <c r="I132" s="55"/>
      <c r="J132" s="55"/>
      <c r="K132" s="55"/>
      <c r="L132" s="55"/>
      <c r="M132" s="55"/>
      <c r="N132" s="55"/>
      <c r="O132" s="55"/>
      <c r="P132" s="55"/>
      <c r="Q132" s="39" t="str">
        <f t="shared" si="11"/>
        <v/>
      </c>
    </row>
    <row r="133" spans="3:17">
      <c r="C133" s="39" t="str">
        <f t="shared" si="12"/>
        <v/>
      </c>
      <c r="D133" s="113" t="s">
        <v>28</v>
      </c>
      <c r="E133" s="114"/>
      <c r="F133" s="114"/>
      <c r="G133" s="114"/>
      <c r="H133" s="114"/>
      <c r="I133" s="114"/>
      <c r="J133" s="114"/>
      <c r="K133" s="114"/>
      <c r="L133" s="114"/>
      <c r="M133" s="114"/>
      <c r="N133" s="114"/>
      <c r="O133" s="114"/>
      <c r="P133" s="115"/>
      <c r="Q133" s="39" t="str">
        <f t="shared" si="11"/>
        <v/>
      </c>
    </row>
    <row r="134" spans="3:17" ht="15.75" thickBot="1">
      <c r="C134" s="39" t="str">
        <f t="shared" si="12"/>
        <v/>
      </c>
      <c r="D134" s="116"/>
      <c r="E134" s="117"/>
      <c r="F134" s="117"/>
      <c r="G134" s="117"/>
      <c r="H134" s="117"/>
      <c r="I134" s="117"/>
      <c r="J134" s="117"/>
      <c r="K134" s="117"/>
      <c r="L134" s="117"/>
      <c r="M134" s="117"/>
      <c r="N134" s="117"/>
      <c r="O134" s="117"/>
      <c r="P134" s="118"/>
      <c r="Q134" s="39" t="str">
        <f t="shared" si="11"/>
        <v/>
      </c>
    </row>
    <row r="135" spans="3:17">
      <c r="C135" s="39" t="str">
        <f t="shared" si="12"/>
        <v/>
      </c>
      <c r="D135" s="55"/>
      <c r="E135" s="55"/>
      <c r="F135" s="55"/>
      <c r="G135" s="55"/>
      <c r="H135" s="55"/>
      <c r="I135" s="55"/>
      <c r="J135" s="55"/>
      <c r="K135" s="55"/>
      <c r="L135" s="55"/>
      <c r="M135" s="55"/>
      <c r="N135" s="55"/>
      <c r="O135" s="55"/>
      <c r="P135" s="55"/>
      <c r="Q135" s="39" t="str">
        <f t="shared" si="11"/>
        <v/>
      </c>
    </row>
    <row r="136" spans="3:17">
      <c r="C136" s="39" t="str">
        <f t="shared" si="12"/>
        <v/>
      </c>
      <c r="D136" s="107" t="str">
        <f>V28</f>
        <v>Agora eh</v>
      </c>
      <c r="E136" s="108"/>
      <c r="F136" s="62"/>
      <c r="G136" s="70" t="s">
        <v>25</v>
      </c>
      <c r="H136" s="62"/>
      <c r="I136" s="107" t="str">
        <f>V26</f>
        <v>O Glorioso BFR F.C</v>
      </c>
      <c r="J136" s="109"/>
      <c r="K136" s="109"/>
      <c r="L136" s="109"/>
      <c r="M136" s="109"/>
      <c r="N136" s="109"/>
      <c r="O136" s="109"/>
      <c r="P136" s="108"/>
      <c r="Q136" s="39" t="str">
        <f t="shared" si="11"/>
        <v/>
      </c>
    </row>
    <row r="137" spans="3:17">
      <c r="C137" s="39" t="str">
        <f t="shared" si="12"/>
        <v/>
      </c>
      <c r="D137" s="119" t="str">
        <f>V22</f>
        <v>SUPER CARIOCA</v>
      </c>
      <c r="E137" s="119"/>
      <c r="F137" s="62"/>
      <c r="G137" s="70" t="s">
        <v>25</v>
      </c>
      <c r="H137" s="62"/>
      <c r="I137" s="119" t="str">
        <f>V25</f>
        <v>Shahade F.C</v>
      </c>
      <c r="J137" s="119"/>
      <c r="K137" s="119"/>
      <c r="L137" s="119"/>
      <c r="M137" s="119"/>
      <c r="N137" s="119"/>
      <c r="O137" s="119"/>
      <c r="P137" s="119"/>
      <c r="Q137" s="39" t="str">
        <f t="shared" si="11"/>
        <v/>
      </c>
    </row>
    <row r="138" spans="3:17">
      <c r="C138" s="39" t="str">
        <f t="shared" si="12"/>
        <v/>
      </c>
      <c r="D138" s="107" t="str">
        <f>V31</f>
        <v>Rosinha da Gabi</v>
      </c>
      <c r="E138" s="108"/>
      <c r="F138" s="62"/>
      <c r="G138" s="70" t="s">
        <v>25</v>
      </c>
      <c r="H138" s="62"/>
      <c r="I138" s="107" t="str">
        <f>V21</f>
        <v>MagoLitos F.C</v>
      </c>
      <c r="J138" s="109"/>
      <c r="K138" s="109"/>
      <c r="L138" s="109"/>
      <c r="M138" s="109"/>
      <c r="N138" s="109"/>
      <c r="O138" s="109"/>
      <c r="P138" s="108"/>
      <c r="Q138" s="39" t="str">
        <f t="shared" si="11"/>
        <v/>
      </c>
    </row>
    <row r="139" spans="3:17">
      <c r="C139" s="39" t="str">
        <f t="shared" si="12"/>
        <v/>
      </c>
      <c r="D139" s="119" t="str">
        <f>V27</f>
        <v>PANZA FC</v>
      </c>
      <c r="E139" s="119"/>
      <c r="F139" s="62"/>
      <c r="G139" s="70" t="s">
        <v>25</v>
      </c>
      <c r="H139" s="62"/>
      <c r="I139" s="119" t="str">
        <f>V23</f>
        <v>Celtic fc 2011</v>
      </c>
      <c r="J139" s="119"/>
      <c r="K139" s="119"/>
      <c r="L139" s="119"/>
      <c r="M139" s="119"/>
      <c r="N139" s="119"/>
      <c r="O139" s="119"/>
      <c r="P139" s="119"/>
      <c r="Q139" s="39" t="str">
        <f t="shared" si="11"/>
        <v/>
      </c>
    </row>
    <row r="140" spans="3:17">
      <c r="C140" s="39" t="str">
        <f t="shared" si="12"/>
        <v/>
      </c>
      <c r="D140" s="119" t="str">
        <f>V20</f>
        <v>Atlético Bempostense</v>
      </c>
      <c r="E140" s="119"/>
      <c r="F140" s="62"/>
      <c r="G140" s="70" t="s">
        <v>25</v>
      </c>
      <c r="H140" s="62"/>
      <c r="I140" s="119" t="str">
        <f>V24</f>
        <v>Glaa.VascodaaGamaa</v>
      </c>
      <c r="J140" s="119"/>
      <c r="K140" s="119"/>
      <c r="L140" s="119"/>
      <c r="M140" s="119"/>
      <c r="N140" s="119"/>
      <c r="O140" s="119"/>
      <c r="P140" s="119"/>
      <c r="Q140" s="39" t="str">
        <f t="shared" si="11"/>
        <v/>
      </c>
    </row>
    <row r="141" spans="3:17">
      <c r="C141" s="39" t="str">
        <f t="shared" si="12"/>
        <v/>
      </c>
      <c r="D141" s="119" t="str">
        <f>V30</f>
        <v>Forever2013</v>
      </c>
      <c r="E141" s="119"/>
      <c r="F141" s="62"/>
      <c r="G141" s="70" t="s">
        <v>25</v>
      </c>
      <c r="H141" s="62"/>
      <c r="I141" s="119" t="str">
        <f>V29</f>
        <v>Amigosdoagustinho</v>
      </c>
      <c r="J141" s="119"/>
      <c r="K141" s="119"/>
      <c r="L141" s="119"/>
      <c r="M141" s="119"/>
      <c r="N141" s="119"/>
      <c r="O141" s="119"/>
      <c r="P141" s="119"/>
      <c r="Q141" s="39" t="str">
        <f t="shared" si="11"/>
        <v/>
      </c>
    </row>
    <row r="142" spans="3:17">
      <c r="D142" s="55"/>
      <c r="E142" s="55"/>
      <c r="F142" s="55"/>
      <c r="G142" s="55"/>
      <c r="H142" s="55"/>
      <c r="I142" s="55"/>
      <c r="J142" s="55"/>
      <c r="K142" s="55"/>
      <c r="L142" s="55"/>
      <c r="M142" s="55"/>
      <c r="N142" s="55"/>
      <c r="O142" s="55"/>
      <c r="P142" s="55"/>
    </row>
    <row r="143" spans="3:17">
      <c r="D143" s="55"/>
      <c r="E143" s="55"/>
      <c r="F143" s="55"/>
      <c r="G143" s="55"/>
      <c r="H143" s="55"/>
      <c r="I143" s="55"/>
      <c r="J143" s="55"/>
      <c r="K143" s="55"/>
      <c r="L143" s="55"/>
      <c r="M143" s="55"/>
      <c r="N143" s="55"/>
      <c r="O143" s="55"/>
      <c r="P143" s="55"/>
    </row>
    <row r="144" spans="3:17">
      <c r="D144" s="55"/>
      <c r="E144" s="55"/>
      <c r="F144" s="55"/>
      <c r="G144" s="55"/>
      <c r="H144" s="55"/>
      <c r="I144" s="55"/>
      <c r="J144" s="55"/>
      <c r="K144" s="55"/>
      <c r="L144" s="55"/>
      <c r="M144" s="55"/>
      <c r="N144" s="55"/>
      <c r="O144" s="55"/>
      <c r="P144" s="55"/>
    </row>
  </sheetData>
  <sheetProtection password="D90E" sheet="1" objects="1" scenarios="1"/>
  <mergeCells count="201">
    <mergeCell ref="AD19:AE19"/>
    <mergeCell ref="AF19:AG19"/>
    <mergeCell ref="F20:G20"/>
    <mergeCell ref="H20:I20"/>
    <mergeCell ref="J20:K20"/>
    <mergeCell ref="L20:M20"/>
    <mergeCell ref="B2:Q4"/>
    <mergeCell ref="B6:Q8"/>
    <mergeCell ref="D10:P13"/>
    <mergeCell ref="D17:M18"/>
    <mergeCell ref="F19:G19"/>
    <mergeCell ref="H19:I19"/>
    <mergeCell ref="J19:K19"/>
    <mergeCell ref="L19:M19"/>
    <mergeCell ref="F23:G23"/>
    <mergeCell ref="H23:I23"/>
    <mergeCell ref="J23:K23"/>
    <mergeCell ref="L23:M23"/>
    <mergeCell ref="F24:G24"/>
    <mergeCell ref="H24:I24"/>
    <mergeCell ref="J24:K24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F27:G27"/>
    <mergeCell ref="H27:I27"/>
    <mergeCell ref="J27:K27"/>
    <mergeCell ref="L27:M27"/>
    <mergeCell ref="F28:G28"/>
    <mergeCell ref="H28:I28"/>
    <mergeCell ref="J28:K28"/>
    <mergeCell ref="L28:M28"/>
    <mergeCell ref="F25:G25"/>
    <mergeCell ref="H25:I25"/>
    <mergeCell ref="J25:K25"/>
    <mergeCell ref="L25:M25"/>
    <mergeCell ref="F26:G26"/>
    <mergeCell ref="H26:I26"/>
    <mergeCell ref="J26:K26"/>
    <mergeCell ref="L26:M26"/>
    <mergeCell ref="F31:G31"/>
    <mergeCell ref="H31:I31"/>
    <mergeCell ref="J31:K31"/>
    <mergeCell ref="L31:M31"/>
    <mergeCell ref="D33:P34"/>
    <mergeCell ref="D36:E36"/>
    <mergeCell ref="I36:P36"/>
    <mergeCell ref="F29:G29"/>
    <mergeCell ref="H29:I29"/>
    <mergeCell ref="J29:K29"/>
    <mergeCell ref="L29:M29"/>
    <mergeCell ref="F30:G30"/>
    <mergeCell ref="H30:I30"/>
    <mergeCell ref="J30:K30"/>
    <mergeCell ref="L30:M30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</mergeCells>
  <pageMargins left="0.511811024" right="0.511811024" top="0.78740157499999996" bottom="0.78740157499999996" header="0.31496062000000002" footer="0.31496062000000002"/>
  <ignoredErrors>
    <ignoredError sqref="I50 D57 I60 I78 I80 D118 D128 I129" formula="1"/>
  </ignoredErrors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B1:AC82"/>
  <sheetViews>
    <sheetView showGridLines="0" showRowColHeaders="0" workbookViewId="0">
      <selection activeCell="AA16" sqref="AA16"/>
    </sheetView>
  </sheetViews>
  <sheetFormatPr defaultRowHeight="15"/>
  <cols>
    <col min="2" max="2" width="4.5703125" customWidth="1"/>
    <col min="3" max="3" width="5" customWidth="1"/>
    <col min="4" max="4" width="4.5703125" customWidth="1"/>
    <col min="5" max="5" width="4.28515625" customWidth="1"/>
    <col min="6" max="6" width="4.7109375" customWidth="1"/>
    <col min="7" max="7" width="4.28515625" customWidth="1"/>
    <col min="8" max="8" width="5" customWidth="1"/>
    <col min="9" max="9" width="4.5703125" customWidth="1"/>
    <col min="10" max="10" width="4.85546875" customWidth="1"/>
    <col min="11" max="11" width="4.42578125" customWidth="1"/>
    <col min="12" max="12" width="5.28515625" customWidth="1"/>
    <col min="13" max="13" width="4.85546875" customWidth="1"/>
    <col min="14" max="14" width="5" customWidth="1"/>
    <col min="15" max="15" width="4.7109375" customWidth="1"/>
    <col min="16" max="16" width="5.85546875" customWidth="1"/>
    <col min="17" max="17" width="4.7109375" customWidth="1"/>
    <col min="18" max="18" width="5.140625" customWidth="1"/>
    <col min="19" max="19" width="4.5703125" customWidth="1"/>
    <col min="20" max="20" width="3.85546875" customWidth="1"/>
    <col min="21" max="21" width="4.140625" customWidth="1"/>
    <col min="22" max="22" width="4.5703125" customWidth="1"/>
    <col min="23" max="23" width="4.7109375" customWidth="1"/>
  </cols>
  <sheetData>
    <row r="1" spans="2:29" ht="15.75" thickBot="1"/>
    <row r="2" spans="2:29">
      <c r="B2" s="136" t="s">
        <v>0</v>
      </c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8"/>
    </row>
    <row r="3" spans="2:29">
      <c r="B3" s="139"/>
      <c r="C3" s="140"/>
      <c r="D3" s="140"/>
      <c r="E3" s="140"/>
      <c r="F3" s="140"/>
      <c r="G3" s="140"/>
      <c r="H3" s="140"/>
      <c r="I3" s="140"/>
      <c r="J3" s="140"/>
      <c r="K3" s="140"/>
      <c r="L3" s="140"/>
      <c r="M3" s="140"/>
      <c r="N3" s="140"/>
      <c r="O3" s="140"/>
      <c r="P3" s="140"/>
      <c r="Q3" s="140"/>
      <c r="R3" s="140"/>
      <c r="S3" s="140"/>
      <c r="T3" s="140"/>
      <c r="U3" s="140"/>
      <c r="V3" s="140"/>
      <c r="W3" s="141"/>
    </row>
    <row r="4" spans="2:29" ht="15.75" thickBot="1">
      <c r="B4" s="142"/>
      <c r="C4" s="143"/>
      <c r="D4" s="143"/>
      <c r="E4" s="143"/>
      <c r="F4" s="143"/>
      <c r="G4" s="143"/>
      <c r="H4" s="143"/>
      <c r="I4" s="143"/>
      <c r="J4" s="143"/>
      <c r="K4" s="143"/>
      <c r="L4" s="143"/>
      <c r="M4" s="143"/>
      <c r="N4" s="143"/>
      <c r="O4" s="143"/>
      <c r="P4" s="143"/>
      <c r="Q4" s="143"/>
      <c r="R4" s="143"/>
      <c r="S4" s="143"/>
      <c r="T4" s="143"/>
      <c r="U4" s="143"/>
      <c r="V4" s="143"/>
      <c r="W4" s="144"/>
      <c r="Z4" s="2"/>
      <c r="AA4" s="2"/>
      <c r="AB4" s="2"/>
      <c r="AC4" s="2"/>
    </row>
    <row r="5" spans="2:29" ht="15.75" thickBot="1"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Z5" s="2"/>
      <c r="AA5" s="2"/>
      <c r="AB5" s="2"/>
      <c r="AC5" s="2"/>
    </row>
    <row r="6" spans="2:29">
      <c r="B6" s="136" t="s">
        <v>63</v>
      </c>
      <c r="C6" s="137"/>
      <c r="D6" s="137"/>
      <c r="E6" s="137"/>
      <c r="F6" s="137"/>
      <c r="G6" s="137"/>
      <c r="H6" s="137"/>
      <c r="I6" s="137"/>
      <c r="J6" s="137"/>
      <c r="K6" s="137"/>
      <c r="L6" s="137"/>
      <c r="M6" s="137"/>
      <c r="N6" s="137"/>
      <c r="O6" s="137"/>
      <c r="P6" s="137"/>
      <c r="Q6" s="137"/>
      <c r="R6" s="137"/>
      <c r="S6" s="137"/>
      <c r="T6" s="137"/>
      <c r="U6" s="137"/>
      <c r="V6" s="137"/>
      <c r="W6" s="138"/>
      <c r="Z6" s="2"/>
    </row>
    <row r="7" spans="2:29">
      <c r="B7" s="139"/>
      <c r="C7" s="140"/>
      <c r="D7" s="140"/>
      <c r="E7" s="140"/>
      <c r="F7" s="140"/>
      <c r="G7" s="140"/>
      <c r="H7" s="140"/>
      <c r="I7" s="140"/>
      <c r="J7" s="140"/>
      <c r="K7" s="140"/>
      <c r="L7" s="140"/>
      <c r="M7" s="140"/>
      <c r="N7" s="140"/>
      <c r="O7" s="140"/>
      <c r="P7" s="140"/>
      <c r="Q7" s="140"/>
      <c r="R7" s="140"/>
      <c r="S7" s="140"/>
      <c r="T7" s="140"/>
      <c r="U7" s="140"/>
      <c r="V7" s="140"/>
      <c r="W7" s="141"/>
      <c r="Z7" s="2"/>
    </row>
    <row r="8" spans="2:29" ht="15.75" thickBot="1">
      <c r="B8" s="142"/>
      <c r="C8" s="143"/>
      <c r="D8" s="143"/>
      <c r="E8" s="143"/>
      <c r="F8" s="143"/>
      <c r="G8" s="143"/>
      <c r="H8" s="143"/>
      <c r="I8" s="143"/>
      <c r="J8" s="140"/>
      <c r="K8" s="140"/>
      <c r="L8" s="140"/>
      <c r="M8" s="140"/>
      <c r="N8" s="140"/>
      <c r="O8" s="140"/>
      <c r="P8" s="140"/>
      <c r="Q8" s="143"/>
      <c r="R8" s="143"/>
      <c r="S8" s="143"/>
      <c r="T8" s="143"/>
      <c r="U8" s="143"/>
      <c r="V8" s="143"/>
      <c r="W8" s="144"/>
      <c r="Z8" s="2"/>
    </row>
    <row r="9" spans="2:29" ht="13.5" customHeight="1">
      <c r="B9" s="5"/>
      <c r="C9" s="6"/>
      <c r="D9" s="6"/>
      <c r="E9" s="6"/>
      <c r="F9" s="6"/>
      <c r="G9" s="6"/>
      <c r="H9" s="6"/>
      <c r="I9" s="6"/>
      <c r="J9" s="145" t="s">
        <v>62</v>
      </c>
      <c r="K9" s="146"/>
      <c r="L9" s="146"/>
      <c r="M9" s="146"/>
      <c r="N9" s="146"/>
      <c r="O9" s="146"/>
      <c r="P9" s="147"/>
      <c r="Q9" s="6"/>
      <c r="R9" s="6"/>
      <c r="S9" s="6"/>
      <c r="T9" s="6"/>
      <c r="U9" s="6"/>
      <c r="V9" s="6"/>
      <c r="W9" s="7"/>
      <c r="Z9" s="2"/>
    </row>
    <row r="10" spans="2:29" ht="15" customHeight="1" thickBot="1">
      <c r="B10" s="8"/>
      <c r="C10" s="9"/>
      <c r="D10" s="9"/>
      <c r="E10" s="9"/>
      <c r="F10" s="9"/>
      <c r="G10" s="9"/>
      <c r="H10" s="9"/>
      <c r="I10" s="9"/>
      <c r="J10" s="148"/>
      <c r="K10" s="149"/>
      <c r="L10" s="149"/>
      <c r="M10" s="149"/>
      <c r="N10" s="149"/>
      <c r="O10" s="149"/>
      <c r="P10" s="150"/>
      <c r="Q10" s="9"/>
      <c r="R10" s="9"/>
      <c r="S10" s="9"/>
      <c r="T10" s="9"/>
      <c r="U10" s="9"/>
      <c r="V10" s="9"/>
      <c r="W10" s="10"/>
      <c r="Z10" s="2"/>
    </row>
    <row r="11" spans="2:29">
      <c r="B11" s="130" t="s">
        <v>54</v>
      </c>
      <c r="C11" s="131"/>
      <c r="D11" s="130" t="str">
        <f>IF(OR('GRUPO 1'!F141="",'GRUPO 1'!F141=""),"",'GRUPO 1'!E20)</f>
        <v/>
      </c>
      <c r="E11" s="131"/>
      <c r="F11" s="131"/>
      <c r="G11" s="131"/>
      <c r="H11" s="131"/>
      <c r="I11" s="131"/>
      <c r="J11" s="131"/>
      <c r="K11" s="131"/>
      <c r="L11" s="24"/>
      <c r="M11" s="11" t="s">
        <v>51</v>
      </c>
      <c r="N11" s="25"/>
      <c r="O11" s="131" t="str">
        <f>IF(OR('GRUPO 4'!F141="",'GRUPO 4'!F141=""),"",'GRUPO 4'!E23)</f>
        <v/>
      </c>
      <c r="P11" s="131"/>
      <c r="Q11" s="131"/>
      <c r="R11" s="131"/>
      <c r="S11" s="131"/>
      <c r="T11" s="131"/>
      <c r="U11" s="131"/>
      <c r="V11" s="131"/>
      <c r="W11" s="134"/>
      <c r="AA11" s="1"/>
      <c r="AB11" s="1"/>
      <c r="AC11" s="1"/>
    </row>
    <row r="12" spans="2:29" ht="15.75" thickBot="1">
      <c r="B12" s="132"/>
      <c r="C12" s="133"/>
      <c r="D12" s="132"/>
      <c r="E12" s="133"/>
      <c r="F12" s="133"/>
      <c r="G12" s="133"/>
      <c r="H12" s="133"/>
      <c r="I12" s="133"/>
      <c r="J12" s="133"/>
      <c r="K12" s="133"/>
      <c r="L12" s="32"/>
      <c r="M12" s="4" t="s">
        <v>51</v>
      </c>
      <c r="N12" s="33"/>
      <c r="O12" s="133"/>
      <c r="P12" s="133"/>
      <c r="Q12" s="133"/>
      <c r="R12" s="133"/>
      <c r="S12" s="133"/>
      <c r="T12" s="133"/>
      <c r="U12" s="133"/>
      <c r="V12" s="133"/>
      <c r="W12" s="135"/>
      <c r="AA12" s="26"/>
      <c r="AB12" s="26" t="s">
        <v>50</v>
      </c>
      <c r="AC12" s="26"/>
    </row>
    <row r="13" spans="2:29" ht="14.25" customHeight="1" thickBot="1">
      <c r="B13" s="12"/>
      <c r="C13" s="13"/>
      <c r="D13" s="12"/>
      <c r="E13" s="13"/>
      <c r="F13" s="13"/>
      <c r="G13" s="13"/>
      <c r="H13" s="13"/>
      <c r="I13" s="13"/>
      <c r="J13" s="13"/>
      <c r="K13" s="13"/>
      <c r="L13" s="34" t="str">
        <f>IF(OR(L11="",N11=""),"",SUM(L11:L12))</f>
        <v/>
      </c>
      <c r="M13" s="4"/>
      <c r="N13" s="35" t="str">
        <f>IF(OR(L11="",N11=""),"",SUM(N11:N12))</f>
        <v/>
      </c>
      <c r="O13" s="13"/>
      <c r="P13" s="13"/>
      <c r="Q13" s="13"/>
      <c r="R13" s="13"/>
      <c r="S13" s="13"/>
      <c r="T13" s="13"/>
      <c r="U13" s="13"/>
      <c r="V13" s="13"/>
      <c r="W13" s="14"/>
      <c r="AA13" s="28" t="s">
        <v>64</v>
      </c>
      <c r="AB13" s="27" t="s">
        <v>51</v>
      </c>
      <c r="AC13" s="28" t="s">
        <v>72</v>
      </c>
    </row>
    <row r="14" spans="2:29">
      <c r="B14" s="130" t="s">
        <v>55</v>
      </c>
      <c r="C14" s="131"/>
      <c r="D14" s="130" t="str">
        <f>IF(OR('GRUPO 3'!F141="",'GRUPO 3'!F141=""),"",'GRUPO 3'!E21)</f>
        <v/>
      </c>
      <c r="E14" s="131"/>
      <c r="F14" s="131"/>
      <c r="G14" s="131"/>
      <c r="H14" s="131"/>
      <c r="I14" s="131"/>
      <c r="J14" s="131"/>
      <c r="K14" s="131"/>
      <c r="L14" s="24"/>
      <c r="M14" s="11" t="s">
        <v>51</v>
      </c>
      <c r="N14" s="25"/>
      <c r="O14" s="131" t="str">
        <f>IF(OR('GRUPO 2'!F141="",'GRUPO 2'!F141=""),"",'GRUPO 2'!E22)</f>
        <v/>
      </c>
      <c r="P14" s="131"/>
      <c r="Q14" s="131"/>
      <c r="R14" s="131"/>
      <c r="S14" s="131"/>
      <c r="T14" s="131"/>
      <c r="U14" s="131"/>
      <c r="V14" s="131"/>
      <c r="W14" s="134"/>
      <c r="AA14" s="28" t="s">
        <v>65</v>
      </c>
      <c r="AB14" s="27" t="s">
        <v>51</v>
      </c>
      <c r="AC14" s="28" t="s">
        <v>73</v>
      </c>
    </row>
    <row r="15" spans="2:29" ht="15.75" thickBot="1">
      <c r="B15" s="132"/>
      <c r="C15" s="133"/>
      <c r="D15" s="132"/>
      <c r="E15" s="133"/>
      <c r="F15" s="133"/>
      <c r="G15" s="133"/>
      <c r="H15" s="133"/>
      <c r="I15" s="133"/>
      <c r="J15" s="133"/>
      <c r="K15" s="133"/>
      <c r="L15" s="32"/>
      <c r="M15" s="4" t="s">
        <v>51</v>
      </c>
      <c r="N15" s="33"/>
      <c r="O15" s="133"/>
      <c r="P15" s="133"/>
      <c r="Q15" s="133"/>
      <c r="R15" s="133"/>
      <c r="S15" s="133"/>
      <c r="T15" s="133"/>
      <c r="U15" s="133"/>
      <c r="V15" s="133"/>
      <c r="W15" s="135"/>
      <c r="AA15" s="28" t="s">
        <v>66</v>
      </c>
      <c r="AB15" s="27" t="s">
        <v>51</v>
      </c>
      <c r="AC15" s="28" t="s">
        <v>74</v>
      </c>
    </row>
    <row r="16" spans="2:29" ht="12.75" customHeight="1" thickBot="1">
      <c r="B16" s="12"/>
      <c r="C16" s="13"/>
      <c r="D16" s="12"/>
      <c r="E16" s="13"/>
      <c r="F16" s="13"/>
      <c r="G16" s="13"/>
      <c r="H16" s="13"/>
      <c r="I16" s="13"/>
      <c r="J16" s="13"/>
      <c r="K16" s="13"/>
      <c r="L16" s="34" t="str">
        <f>IF(OR(L14="",N14=""),"",SUM(L14:L15))</f>
        <v/>
      </c>
      <c r="M16" s="4"/>
      <c r="N16" s="35" t="str">
        <f>IF(OR(L14="",N14=""),"",SUM(N14:N15))</f>
        <v/>
      </c>
      <c r="O16" s="13"/>
      <c r="P16" s="13"/>
      <c r="Q16" s="13"/>
      <c r="R16" s="13"/>
      <c r="S16" s="13"/>
      <c r="T16" s="13"/>
      <c r="U16" s="13"/>
      <c r="V16" s="13"/>
      <c r="W16" s="14"/>
      <c r="AA16" s="28" t="s">
        <v>67</v>
      </c>
      <c r="AB16" s="27" t="s">
        <v>51</v>
      </c>
      <c r="AC16" s="28" t="s">
        <v>75</v>
      </c>
    </row>
    <row r="17" spans="2:29">
      <c r="B17" s="130" t="s">
        <v>56</v>
      </c>
      <c r="C17" s="131"/>
      <c r="D17" s="130" t="str">
        <f>IF(OR('GRUPO 2'!F141="",'GRUPO 2'!F141=""),"",'GRUPO 2'!E20)</f>
        <v/>
      </c>
      <c r="E17" s="131"/>
      <c r="F17" s="131"/>
      <c r="G17" s="131"/>
      <c r="H17" s="131"/>
      <c r="I17" s="131"/>
      <c r="J17" s="131"/>
      <c r="K17" s="131"/>
      <c r="L17" s="24"/>
      <c r="M17" s="11" t="s">
        <v>51</v>
      </c>
      <c r="N17" s="25"/>
      <c r="O17" s="131" t="str">
        <f>IF(OR('GRUPO 3'!F141="",'GRUPO 3'!F141=""),"",'GRUPO 3'!E23)</f>
        <v/>
      </c>
      <c r="P17" s="131"/>
      <c r="Q17" s="131"/>
      <c r="R17" s="131"/>
      <c r="S17" s="131"/>
      <c r="T17" s="131"/>
      <c r="U17" s="131"/>
      <c r="V17" s="131"/>
      <c r="W17" s="134"/>
      <c r="AA17" s="28" t="s">
        <v>68</v>
      </c>
      <c r="AB17" s="27" t="s">
        <v>51</v>
      </c>
      <c r="AC17" s="28" t="s">
        <v>76</v>
      </c>
    </row>
    <row r="18" spans="2:29" ht="15.75" thickBot="1">
      <c r="B18" s="132"/>
      <c r="C18" s="133"/>
      <c r="D18" s="132"/>
      <c r="E18" s="133"/>
      <c r="F18" s="133"/>
      <c r="G18" s="133"/>
      <c r="H18" s="133"/>
      <c r="I18" s="133"/>
      <c r="J18" s="133"/>
      <c r="K18" s="133"/>
      <c r="L18" s="32"/>
      <c r="M18" s="4" t="s">
        <v>51</v>
      </c>
      <c r="N18" s="33"/>
      <c r="O18" s="133"/>
      <c r="P18" s="133"/>
      <c r="Q18" s="133"/>
      <c r="R18" s="133"/>
      <c r="S18" s="133"/>
      <c r="T18" s="133"/>
      <c r="U18" s="133"/>
      <c r="V18" s="133"/>
      <c r="W18" s="135"/>
      <c r="AA18" s="28" t="s">
        <v>69</v>
      </c>
      <c r="AB18" s="27" t="s">
        <v>51</v>
      </c>
      <c r="AC18" s="28" t="s">
        <v>77</v>
      </c>
    </row>
    <row r="19" spans="2:29" ht="14.25" customHeight="1" thickBot="1">
      <c r="B19" s="12"/>
      <c r="C19" s="13"/>
      <c r="D19" s="12"/>
      <c r="E19" s="13"/>
      <c r="F19" s="13"/>
      <c r="G19" s="13"/>
      <c r="H19" s="13"/>
      <c r="I19" s="13"/>
      <c r="J19" s="13"/>
      <c r="K19" s="13"/>
      <c r="L19" s="34" t="str">
        <f>IF(OR(L17="",N17=""),"",SUM(L17:L18))</f>
        <v/>
      </c>
      <c r="M19" s="4"/>
      <c r="N19" s="35" t="str">
        <f>IF(OR(L17="",N17=""),"",SUM(N17:N18))</f>
        <v/>
      </c>
      <c r="O19" s="13"/>
      <c r="P19" s="13"/>
      <c r="Q19" s="13"/>
      <c r="R19" s="13"/>
      <c r="S19" s="13"/>
      <c r="T19" s="13"/>
      <c r="U19" s="13"/>
      <c r="V19" s="13"/>
      <c r="W19" s="14"/>
      <c r="AA19" s="28" t="s">
        <v>70</v>
      </c>
      <c r="AB19" s="27" t="s">
        <v>51</v>
      </c>
      <c r="AC19" s="28" t="s">
        <v>78</v>
      </c>
    </row>
    <row r="20" spans="2:29">
      <c r="B20" s="130" t="s">
        <v>57</v>
      </c>
      <c r="C20" s="134"/>
      <c r="D20" s="130" t="str">
        <f>IF(OR('GRUPO 4'!F141="",'GRUPO 4'!F141=""),"",'GRUPO 4'!E21)</f>
        <v/>
      </c>
      <c r="E20" s="131"/>
      <c r="F20" s="131"/>
      <c r="G20" s="131"/>
      <c r="H20" s="131"/>
      <c r="I20" s="131"/>
      <c r="J20" s="131"/>
      <c r="K20" s="131"/>
      <c r="L20" s="24"/>
      <c r="M20" s="11" t="s">
        <v>51</v>
      </c>
      <c r="N20" s="25"/>
      <c r="O20" s="131" t="str">
        <f>IF(OR('GRUPO 1'!F141="",'GRUPO 1'!F141=""),"",'GRUPO 1'!E22)</f>
        <v/>
      </c>
      <c r="P20" s="131"/>
      <c r="Q20" s="131"/>
      <c r="R20" s="131"/>
      <c r="S20" s="131"/>
      <c r="T20" s="131"/>
      <c r="U20" s="131"/>
      <c r="V20" s="131"/>
      <c r="W20" s="134"/>
      <c r="AA20" s="28" t="s">
        <v>71</v>
      </c>
      <c r="AB20" s="27" t="s">
        <v>51</v>
      </c>
      <c r="AC20" s="28" t="s">
        <v>79</v>
      </c>
    </row>
    <row r="21" spans="2:29" ht="15.75" thickBot="1">
      <c r="B21" s="132"/>
      <c r="C21" s="135"/>
      <c r="D21" s="132"/>
      <c r="E21" s="133"/>
      <c r="F21" s="133"/>
      <c r="G21" s="133"/>
      <c r="H21" s="133"/>
      <c r="I21" s="133"/>
      <c r="J21" s="133"/>
      <c r="K21" s="133"/>
      <c r="L21" s="32"/>
      <c r="M21" s="4" t="s">
        <v>51</v>
      </c>
      <c r="N21" s="33"/>
      <c r="O21" s="133"/>
      <c r="P21" s="133"/>
      <c r="Q21" s="133"/>
      <c r="R21" s="133"/>
      <c r="S21" s="133"/>
      <c r="T21" s="133"/>
      <c r="U21" s="133"/>
      <c r="V21" s="133"/>
      <c r="W21" s="135"/>
    </row>
    <row r="22" spans="2:29" ht="15.75" thickBot="1">
      <c r="B22" s="15"/>
      <c r="C22" s="17"/>
      <c r="D22" s="15"/>
      <c r="E22" s="16"/>
      <c r="F22" s="16"/>
      <c r="G22" s="16"/>
      <c r="H22" s="16"/>
      <c r="I22" s="16"/>
      <c r="J22" s="16"/>
      <c r="K22" s="16"/>
      <c r="L22" s="34" t="str">
        <f>IF(OR(L20="",N20=""),"",SUM(L20:L21))</f>
        <v/>
      </c>
      <c r="M22" s="4"/>
      <c r="N22" s="35" t="str">
        <f>IF(OR(L20="",N20=""),"",SUM(N20:N21))</f>
        <v/>
      </c>
      <c r="O22" s="16"/>
      <c r="P22" s="16"/>
      <c r="Q22" s="16"/>
      <c r="R22" s="16"/>
      <c r="S22" s="16"/>
      <c r="T22" s="16"/>
      <c r="U22" s="16"/>
      <c r="V22" s="16"/>
      <c r="W22" s="17"/>
    </row>
    <row r="23" spans="2:29">
      <c r="B23" s="130" t="s">
        <v>58</v>
      </c>
      <c r="C23" s="131"/>
      <c r="D23" s="130" t="str">
        <f>IF(OR('GRUPO 3'!F141="",'GRUPO 3'!F141=""),"",'GRUPO 3'!E20)</f>
        <v/>
      </c>
      <c r="E23" s="131"/>
      <c r="F23" s="131"/>
      <c r="G23" s="131"/>
      <c r="H23" s="131"/>
      <c r="I23" s="131"/>
      <c r="J23" s="131"/>
      <c r="K23" s="131"/>
      <c r="L23" s="24"/>
      <c r="M23" s="11" t="s">
        <v>51</v>
      </c>
      <c r="N23" s="25"/>
      <c r="O23" s="131" t="str">
        <f>IF(OR('GRUPO 2'!F141="",'GRUPO 2'!F141=""),"",'GRUPO 2'!E23)</f>
        <v/>
      </c>
      <c r="P23" s="131"/>
      <c r="Q23" s="131"/>
      <c r="R23" s="131"/>
      <c r="S23" s="131"/>
      <c r="T23" s="131"/>
      <c r="U23" s="131"/>
      <c r="V23" s="131"/>
      <c r="W23" s="134"/>
    </row>
    <row r="24" spans="2:29" ht="15.75" thickBot="1">
      <c r="B24" s="132"/>
      <c r="C24" s="133"/>
      <c r="D24" s="132"/>
      <c r="E24" s="133"/>
      <c r="F24" s="133"/>
      <c r="G24" s="133"/>
      <c r="H24" s="133"/>
      <c r="I24" s="133"/>
      <c r="J24" s="133"/>
      <c r="K24" s="133"/>
      <c r="L24" s="32"/>
      <c r="M24" s="4" t="s">
        <v>51</v>
      </c>
      <c r="N24" s="33"/>
      <c r="O24" s="133"/>
      <c r="P24" s="133"/>
      <c r="Q24" s="133"/>
      <c r="R24" s="133"/>
      <c r="S24" s="133"/>
      <c r="T24" s="133"/>
      <c r="U24" s="133"/>
      <c r="V24" s="133"/>
      <c r="W24" s="135"/>
    </row>
    <row r="25" spans="2:29" ht="16.5" customHeight="1" thickBot="1">
      <c r="B25" s="12"/>
      <c r="C25" s="13"/>
      <c r="D25" s="12"/>
      <c r="E25" s="13"/>
      <c r="F25" s="13"/>
      <c r="G25" s="13"/>
      <c r="H25" s="13"/>
      <c r="I25" s="13"/>
      <c r="J25" s="13"/>
      <c r="K25" s="13"/>
      <c r="L25" s="34" t="str">
        <f>IF(OR(L23="",N23=""),"",SUM(L23:L24))</f>
        <v/>
      </c>
      <c r="M25" s="4"/>
      <c r="N25" s="35" t="str">
        <f>IF(OR(L23="",N23=""),"",SUM(N23:N24))</f>
        <v/>
      </c>
      <c r="O25" s="13"/>
      <c r="P25" s="13"/>
      <c r="Q25" s="13"/>
      <c r="R25" s="13"/>
      <c r="S25" s="13"/>
      <c r="T25" s="13"/>
      <c r="U25" s="13"/>
      <c r="V25" s="13"/>
      <c r="W25" s="14"/>
    </row>
    <row r="26" spans="2:29">
      <c r="B26" s="130" t="s">
        <v>59</v>
      </c>
      <c r="C26" s="131"/>
      <c r="D26" s="130" t="str">
        <f>IF(OR('GRUPO 2'!F141="",'GRUPO 2'!F141=""),"",'GRUPO 2'!E21)</f>
        <v/>
      </c>
      <c r="E26" s="131"/>
      <c r="F26" s="131"/>
      <c r="G26" s="131"/>
      <c r="H26" s="131"/>
      <c r="I26" s="131"/>
      <c r="J26" s="131"/>
      <c r="K26" s="131"/>
      <c r="L26" s="24"/>
      <c r="M26" s="11" t="s">
        <v>51</v>
      </c>
      <c r="N26" s="25"/>
      <c r="O26" s="131" t="str">
        <f>IF(OR('GRUPO 3'!F141="",'GRUPO 3'!F141=""),"",'GRUPO 3'!E22)</f>
        <v/>
      </c>
      <c r="P26" s="131"/>
      <c r="Q26" s="131"/>
      <c r="R26" s="131"/>
      <c r="S26" s="131"/>
      <c r="T26" s="131"/>
      <c r="U26" s="131"/>
      <c r="V26" s="131"/>
      <c r="W26" s="134"/>
    </row>
    <row r="27" spans="2:29" ht="15.75" thickBot="1">
      <c r="B27" s="132"/>
      <c r="C27" s="133"/>
      <c r="D27" s="132"/>
      <c r="E27" s="133"/>
      <c r="F27" s="133"/>
      <c r="G27" s="133"/>
      <c r="H27" s="133"/>
      <c r="I27" s="133"/>
      <c r="J27" s="133"/>
      <c r="K27" s="133"/>
      <c r="L27" s="32"/>
      <c r="M27" s="4" t="s">
        <v>51</v>
      </c>
      <c r="N27" s="33"/>
      <c r="O27" s="133"/>
      <c r="P27" s="133"/>
      <c r="Q27" s="133"/>
      <c r="R27" s="133"/>
      <c r="S27" s="133"/>
      <c r="T27" s="133"/>
      <c r="U27" s="133"/>
      <c r="V27" s="133"/>
      <c r="W27" s="135"/>
    </row>
    <row r="28" spans="2:29" ht="15.75" customHeight="1" thickBot="1">
      <c r="B28" s="12"/>
      <c r="C28" s="13"/>
      <c r="D28" s="12"/>
      <c r="E28" s="13"/>
      <c r="F28" s="13"/>
      <c r="G28" s="13"/>
      <c r="H28" s="13"/>
      <c r="I28" s="13"/>
      <c r="J28" s="13"/>
      <c r="K28" s="13"/>
      <c r="L28" s="34" t="str">
        <f>IF(OR(L26="",N26=""),"",SUM(L26:L27))</f>
        <v/>
      </c>
      <c r="M28" s="4"/>
      <c r="N28" s="35" t="str">
        <f>IF(OR(L26="",N26=""),"",SUM(N26:N27))</f>
        <v/>
      </c>
      <c r="O28" s="13"/>
      <c r="P28" s="13"/>
      <c r="Q28" s="13"/>
      <c r="R28" s="13"/>
      <c r="S28" s="13"/>
      <c r="T28" s="13"/>
      <c r="U28" s="13"/>
      <c r="V28" s="13"/>
      <c r="W28" s="14"/>
    </row>
    <row r="29" spans="2:29">
      <c r="B29" s="130" t="s">
        <v>60</v>
      </c>
      <c r="C29" s="131"/>
      <c r="D29" s="130" t="str">
        <f>IF(OR('GRUPO 4'!F141="",'GRUPO 4'!F141=""),"",'GRUPO 4'!E20)</f>
        <v/>
      </c>
      <c r="E29" s="131"/>
      <c r="F29" s="131"/>
      <c r="G29" s="131"/>
      <c r="H29" s="131"/>
      <c r="I29" s="131"/>
      <c r="J29" s="131"/>
      <c r="K29" s="131"/>
      <c r="L29" s="24"/>
      <c r="M29" s="11" t="s">
        <v>51</v>
      </c>
      <c r="N29" s="25"/>
      <c r="O29" s="131" t="str">
        <f>IF(OR('GRUPO 1'!F141="",'GRUPO 1'!F141=""),"",'GRUPO 1'!E23)</f>
        <v/>
      </c>
      <c r="P29" s="131"/>
      <c r="Q29" s="131"/>
      <c r="R29" s="131"/>
      <c r="S29" s="131"/>
      <c r="T29" s="131"/>
      <c r="U29" s="131"/>
      <c r="V29" s="131"/>
      <c r="W29" s="134"/>
    </row>
    <row r="30" spans="2:29" ht="15.75" thickBot="1">
      <c r="B30" s="132"/>
      <c r="C30" s="133"/>
      <c r="D30" s="132"/>
      <c r="E30" s="133"/>
      <c r="F30" s="133"/>
      <c r="G30" s="133"/>
      <c r="H30" s="133"/>
      <c r="I30" s="133"/>
      <c r="J30" s="133"/>
      <c r="K30" s="133"/>
      <c r="L30" s="32"/>
      <c r="M30" s="4" t="s">
        <v>51</v>
      </c>
      <c r="N30" s="33"/>
      <c r="O30" s="133"/>
      <c r="P30" s="133"/>
      <c r="Q30" s="133"/>
      <c r="R30" s="133"/>
      <c r="S30" s="133"/>
      <c r="T30" s="133"/>
      <c r="U30" s="133"/>
      <c r="V30" s="133"/>
      <c r="W30" s="135"/>
    </row>
    <row r="31" spans="2:29" ht="13.5" customHeight="1" thickBot="1">
      <c r="B31" s="12"/>
      <c r="C31" s="13"/>
      <c r="D31" s="12"/>
      <c r="E31" s="13"/>
      <c r="F31" s="13"/>
      <c r="G31" s="13"/>
      <c r="H31" s="13"/>
      <c r="I31" s="13"/>
      <c r="J31" s="13"/>
      <c r="K31" s="13"/>
      <c r="L31" s="36" t="str">
        <f>IF(OR(L29="",N29=""),"",SUM(L29:L30))</f>
        <v/>
      </c>
      <c r="M31" s="18"/>
      <c r="N31" s="37" t="str">
        <f>IF(OR(L29="",N29=""),"",SUM(N29:N30))</f>
        <v/>
      </c>
      <c r="O31" s="13"/>
      <c r="P31" s="13"/>
      <c r="Q31" s="13"/>
      <c r="R31" s="13"/>
      <c r="S31" s="13"/>
      <c r="T31" s="13"/>
      <c r="U31" s="13"/>
      <c r="V31" s="13"/>
      <c r="W31" s="14"/>
    </row>
    <row r="32" spans="2:29">
      <c r="B32" s="130" t="s">
        <v>61</v>
      </c>
      <c r="C32" s="134"/>
      <c r="D32" s="130" t="str">
        <f>IF(OR('GRUPO 1'!F141="",'GRUPO 1'!F141=""),"",'GRUPO 1'!E21)</f>
        <v/>
      </c>
      <c r="E32" s="131"/>
      <c r="F32" s="131"/>
      <c r="G32" s="131"/>
      <c r="H32" s="131"/>
      <c r="I32" s="131"/>
      <c r="J32" s="131"/>
      <c r="K32" s="131"/>
      <c r="L32" s="32"/>
      <c r="M32" s="4" t="s">
        <v>51</v>
      </c>
      <c r="N32" s="33"/>
      <c r="O32" s="131" t="str">
        <f>IF(OR('GRUPO 4'!F141="",'GRUPO 4'!F141=""),"",'GRUPO 4'!E22)</f>
        <v/>
      </c>
      <c r="P32" s="131"/>
      <c r="Q32" s="131"/>
      <c r="R32" s="131"/>
      <c r="S32" s="131"/>
      <c r="T32" s="131"/>
      <c r="U32" s="131"/>
      <c r="V32" s="131"/>
      <c r="W32" s="134"/>
    </row>
    <row r="33" spans="2:23" ht="15.75" thickBot="1">
      <c r="B33" s="132"/>
      <c r="C33" s="135"/>
      <c r="D33" s="151"/>
      <c r="E33" s="152"/>
      <c r="F33" s="152"/>
      <c r="G33" s="152"/>
      <c r="H33" s="152"/>
      <c r="I33" s="152"/>
      <c r="J33" s="152"/>
      <c r="K33" s="152"/>
      <c r="L33" s="22"/>
      <c r="M33" s="18" t="s">
        <v>51</v>
      </c>
      <c r="N33" s="23"/>
      <c r="O33" s="152"/>
      <c r="P33" s="152"/>
      <c r="Q33" s="152"/>
      <c r="R33" s="152"/>
      <c r="S33" s="152"/>
      <c r="T33" s="152"/>
      <c r="U33" s="152"/>
      <c r="V33" s="152"/>
      <c r="W33" s="153"/>
    </row>
    <row r="34" spans="2:23" ht="15.75" thickBot="1">
      <c r="B34" s="15"/>
      <c r="C34" s="17"/>
      <c r="D34" s="15"/>
      <c r="E34" s="16"/>
      <c r="F34" s="16"/>
      <c r="G34" s="16"/>
      <c r="H34" s="16"/>
      <c r="I34" s="16"/>
      <c r="J34" s="16"/>
      <c r="K34" s="16"/>
      <c r="L34" s="20" t="str">
        <f>IF(OR(L32="",N32=""),"",SUM(L32:L33))</f>
        <v/>
      </c>
      <c r="M34" s="19"/>
      <c r="N34" s="21" t="str">
        <f>IF(OR(L32="",N32=""),"",SUM(N32:N33))</f>
        <v/>
      </c>
      <c r="O34" s="16"/>
      <c r="P34" s="16"/>
      <c r="Q34" s="16"/>
      <c r="R34" s="16"/>
      <c r="S34" s="16"/>
      <c r="T34" s="16"/>
      <c r="U34" s="16"/>
      <c r="V34" s="16"/>
      <c r="W34" s="17"/>
    </row>
    <row r="35" spans="2:23" ht="15.75" thickBot="1"/>
    <row r="36" spans="2:23">
      <c r="B36" s="136" t="s">
        <v>52</v>
      </c>
      <c r="C36" s="137"/>
      <c r="D36" s="137"/>
      <c r="E36" s="137"/>
      <c r="F36" s="137"/>
      <c r="G36" s="137"/>
      <c r="H36" s="137"/>
      <c r="I36" s="137"/>
      <c r="J36" s="137"/>
      <c r="K36" s="137"/>
      <c r="L36" s="137"/>
      <c r="M36" s="137"/>
      <c r="N36" s="137"/>
      <c r="O36" s="137"/>
      <c r="P36" s="137"/>
      <c r="Q36" s="137"/>
      <c r="R36" s="137"/>
      <c r="S36" s="137"/>
      <c r="T36" s="137"/>
      <c r="U36" s="137"/>
      <c r="V36" s="137"/>
      <c r="W36" s="138"/>
    </row>
    <row r="37" spans="2:23">
      <c r="B37" s="139"/>
      <c r="C37" s="140"/>
      <c r="D37" s="140"/>
      <c r="E37" s="140"/>
      <c r="F37" s="140"/>
      <c r="G37" s="140"/>
      <c r="H37" s="140"/>
      <c r="I37" s="140"/>
      <c r="J37" s="140"/>
      <c r="K37" s="140"/>
      <c r="L37" s="140"/>
      <c r="M37" s="140"/>
      <c r="N37" s="140"/>
      <c r="O37" s="140"/>
      <c r="P37" s="140"/>
      <c r="Q37" s="140"/>
      <c r="R37" s="140"/>
      <c r="S37" s="140"/>
      <c r="T37" s="140"/>
      <c r="U37" s="140"/>
      <c r="V37" s="140"/>
      <c r="W37" s="141"/>
    </row>
    <row r="38" spans="2:23" ht="15.75" thickBot="1">
      <c r="B38" s="142"/>
      <c r="C38" s="143"/>
      <c r="D38" s="143"/>
      <c r="E38" s="143"/>
      <c r="F38" s="143"/>
      <c r="G38" s="143"/>
      <c r="H38" s="143"/>
      <c r="I38" s="143"/>
      <c r="J38" s="140"/>
      <c r="K38" s="140"/>
      <c r="L38" s="140"/>
      <c r="M38" s="140"/>
      <c r="N38" s="140"/>
      <c r="O38" s="140"/>
      <c r="P38" s="140"/>
      <c r="Q38" s="143"/>
      <c r="R38" s="143"/>
      <c r="S38" s="143"/>
      <c r="T38" s="143"/>
      <c r="U38" s="143"/>
      <c r="V38" s="143"/>
      <c r="W38" s="144"/>
    </row>
    <row r="39" spans="2:23" ht="14.25" customHeight="1">
      <c r="B39" s="5"/>
      <c r="C39" s="6"/>
      <c r="D39" s="6"/>
      <c r="E39" s="6"/>
      <c r="F39" s="6"/>
      <c r="G39" s="6"/>
      <c r="H39" s="6"/>
      <c r="I39" s="6"/>
      <c r="J39" s="145" t="s">
        <v>53</v>
      </c>
      <c r="K39" s="146"/>
      <c r="L39" s="146"/>
      <c r="M39" s="146"/>
      <c r="N39" s="146"/>
      <c r="O39" s="146"/>
      <c r="P39" s="147"/>
      <c r="Q39" s="6"/>
      <c r="R39" s="6"/>
      <c r="S39" s="6"/>
      <c r="T39" s="6"/>
      <c r="U39" s="6"/>
      <c r="V39" s="6"/>
      <c r="W39" s="7"/>
    </row>
    <row r="40" spans="2:23" ht="15" customHeight="1" thickBot="1">
      <c r="B40" s="8"/>
      <c r="C40" s="9"/>
      <c r="D40" s="9"/>
      <c r="E40" s="9"/>
      <c r="F40" s="9"/>
      <c r="G40" s="9"/>
      <c r="H40" s="9"/>
      <c r="I40" s="9"/>
      <c r="J40" s="148"/>
      <c r="K40" s="149"/>
      <c r="L40" s="149"/>
      <c r="M40" s="149"/>
      <c r="N40" s="149"/>
      <c r="O40" s="149"/>
      <c r="P40" s="150"/>
      <c r="Q40" s="9"/>
      <c r="R40" s="9"/>
      <c r="S40" s="9"/>
      <c r="T40" s="9"/>
      <c r="U40" s="9"/>
      <c r="V40" s="9"/>
      <c r="W40" s="10"/>
    </row>
    <row r="41" spans="2:23">
      <c r="B41" s="130" t="s">
        <v>84</v>
      </c>
      <c r="C41" s="131"/>
      <c r="D41" s="130" t="str">
        <f>IF(OR(L13="",N13=""),"",IF(L13&gt;N13,D11,O11))</f>
        <v/>
      </c>
      <c r="E41" s="131"/>
      <c r="F41" s="131"/>
      <c r="G41" s="131"/>
      <c r="H41" s="131"/>
      <c r="I41" s="131"/>
      <c r="J41" s="131"/>
      <c r="K41" s="134"/>
      <c r="L41" s="32"/>
      <c r="M41" s="4" t="s">
        <v>51</v>
      </c>
      <c r="N41" s="33"/>
      <c r="O41" s="130" t="str">
        <f>IF(OR(L16="",N16=""),"",IF(L16&gt;N16,D14,O14))</f>
        <v/>
      </c>
      <c r="P41" s="131"/>
      <c r="Q41" s="131"/>
      <c r="R41" s="131"/>
      <c r="S41" s="131"/>
      <c r="T41" s="131"/>
      <c r="U41" s="131"/>
      <c r="V41" s="131"/>
      <c r="W41" s="134"/>
    </row>
    <row r="42" spans="2:23" ht="15.75" thickBot="1">
      <c r="B42" s="132"/>
      <c r="C42" s="133"/>
      <c r="D42" s="132"/>
      <c r="E42" s="133"/>
      <c r="F42" s="133"/>
      <c r="G42" s="133"/>
      <c r="H42" s="133"/>
      <c r="I42" s="133"/>
      <c r="J42" s="133"/>
      <c r="K42" s="135"/>
      <c r="L42" s="22"/>
      <c r="M42" s="18" t="s">
        <v>51</v>
      </c>
      <c r="N42" s="23"/>
      <c r="O42" s="132"/>
      <c r="P42" s="133"/>
      <c r="Q42" s="133"/>
      <c r="R42" s="133"/>
      <c r="S42" s="133"/>
      <c r="T42" s="133"/>
      <c r="U42" s="133"/>
      <c r="V42" s="133"/>
      <c r="W42" s="135"/>
    </row>
    <row r="43" spans="2:23" ht="15.75" customHeight="1" thickBot="1">
      <c r="B43" s="12"/>
      <c r="C43" s="13"/>
      <c r="D43" s="12"/>
      <c r="E43" s="13"/>
      <c r="F43" s="13"/>
      <c r="G43" s="13"/>
      <c r="H43" s="13"/>
      <c r="I43" s="13"/>
      <c r="J43" s="13"/>
      <c r="K43" s="14"/>
      <c r="L43" s="20" t="str">
        <f>IF(OR(L41="",N41=""),"",SUM(L41:L42))</f>
        <v/>
      </c>
      <c r="M43" s="19"/>
      <c r="N43" s="21" t="str">
        <f>IF(OR(L41="",N41=""),"",SUM(N41:N42))</f>
        <v/>
      </c>
      <c r="O43" s="12"/>
      <c r="P43" s="13"/>
      <c r="Q43" s="13"/>
      <c r="R43" s="13"/>
      <c r="S43" s="13"/>
      <c r="T43" s="13"/>
      <c r="U43" s="13"/>
      <c r="V43" s="13"/>
      <c r="W43" s="14"/>
    </row>
    <row r="44" spans="2:23">
      <c r="B44" s="130" t="s">
        <v>85</v>
      </c>
      <c r="C44" s="131"/>
      <c r="D44" s="130" t="str">
        <f>IF(OR(L19="",N19=""),"",IF(L19&gt;N19,D17,O17))</f>
        <v/>
      </c>
      <c r="E44" s="131"/>
      <c r="F44" s="131"/>
      <c r="G44" s="131"/>
      <c r="H44" s="131"/>
      <c r="I44" s="131"/>
      <c r="J44" s="131"/>
      <c r="K44" s="134"/>
      <c r="L44" s="32"/>
      <c r="M44" s="4" t="s">
        <v>51</v>
      </c>
      <c r="N44" s="33"/>
      <c r="O44" s="130" t="str">
        <f>IF(OR(L22="",N22=""),"",IF(L22&gt;N22,D20,O20))</f>
        <v/>
      </c>
      <c r="P44" s="131"/>
      <c r="Q44" s="131"/>
      <c r="R44" s="131"/>
      <c r="S44" s="131"/>
      <c r="T44" s="131"/>
      <c r="U44" s="131"/>
      <c r="V44" s="131"/>
      <c r="W44" s="134"/>
    </row>
    <row r="45" spans="2:23" ht="15.75" thickBot="1">
      <c r="B45" s="132"/>
      <c r="C45" s="133"/>
      <c r="D45" s="132"/>
      <c r="E45" s="133"/>
      <c r="F45" s="133"/>
      <c r="G45" s="133"/>
      <c r="H45" s="133"/>
      <c r="I45" s="133"/>
      <c r="J45" s="133"/>
      <c r="K45" s="135"/>
      <c r="L45" s="22"/>
      <c r="M45" s="18" t="s">
        <v>51</v>
      </c>
      <c r="N45" s="23"/>
      <c r="O45" s="132"/>
      <c r="P45" s="133"/>
      <c r="Q45" s="133"/>
      <c r="R45" s="133"/>
      <c r="S45" s="133"/>
      <c r="T45" s="133"/>
      <c r="U45" s="133"/>
      <c r="V45" s="133"/>
      <c r="W45" s="135"/>
    </row>
    <row r="46" spans="2:23" ht="15" customHeight="1" thickBot="1">
      <c r="B46" s="12"/>
      <c r="C46" s="13"/>
      <c r="D46" s="12"/>
      <c r="E46" s="13"/>
      <c r="F46" s="13"/>
      <c r="G46" s="13"/>
      <c r="H46" s="13"/>
      <c r="I46" s="13"/>
      <c r="J46" s="13"/>
      <c r="K46" s="14"/>
      <c r="L46" s="20" t="str">
        <f>IF(OR(L44="",N44=""),"",SUM(L44:L45))</f>
        <v/>
      </c>
      <c r="M46" s="19"/>
      <c r="N46" s="21" t="str">
        <f>IF(OR(L44="",N44=""),"",SUM(N44:N45))</f>
        <v/>
      </c>
      <c r="O46" s="12"/>
      <c r="P46" s="13"/>
      <c r="Q46" s="13"/>
      <c r="R46" s="13"/>
      <c r="S46" s="13"/>
      <c r="T46" s="13"/>
      <c r="U46" s="13"/>
      <c r="V46" s="13"/>
      <c r="W46" s="14"/>
    </row>
    <row r="47" spans="2:23">
      <c r="B47" s="130" t="s">
        <v>86</v>
      </c>
      <c r="C47" s="131"/>
      <c r="D47" s="130" t="str">
        <f>IF(OR(L25="",N25=""),"",IF(L25&gt;N25,D23,O23))</f>
        <v/>
      </c>
      <c r="E47" s="131"/>
      <c r="F47" s="131"/>
      <c r="G47" s="131"/>
      <c r="H47" s="131"/>
      <c r="I47" s="131"/>
      <c r="J47" s="131"/>
      <c r="K47" s="134"/>
      <c r="L47" s="32"/>
      <c r="M47" s="4" t="s">
        <v>51</v>
      </c>
      <c r="N47" s="33"/>
      <c r="O47" s="130" t="str">
        <f>IF(OR(L28="",N28=""),"",IF(L28&gt;N28,D26,O26))</f>
        <v/>
      </c>
      <c r="P47" s="131"/>
      <c r="Q47" s="131"/>
      <c r="R47" s="131"/>
      <c r="S47" s="131"/>
      <c r="T47" s="131"/>
      <c r="U47" s="131"/>
      <c r="V47" s="131"/>
      <c r="W47" s="134"/>
    </row>
    <row r="48" spans="2:23" ht="15.75" thickBot="1">
      <c r="B48" s="132"/>
      <c r="C48" s="133"/>
      <c r="D48" s="132"/>
      <c r="E48" s="133"/>
      <c r="F48" s="133"/>
      <c r="G48" s="133"/>
      <c r="H48" s="133"/>
      <c r="I48" s="133"/>
      <c r="J48" s="133"/>
      <c r="K48" s="135"/>
      <c r="L48" s="22"/>
      <c r="M48" s="18" t="s">
        <v>51</v>
      </c>
      <c r="N48" s="23"/>
      <c r="O48" s="132"/>
      <c r="P48" s="133"/>
      <c r="Q48" s="133"/>
      <c r="R48" s="133"/>
      <c r="S48" s="133"/>
      <c r="T48" s="133"/>
      <c r="U48" s="133"/>
      <c r="V48" s="133"/>
      <c r="W48" s="135"/>
    </row>
    <row r="49" spans="2:23" ht="15.75" customHeight="1" thickBot="1">
      <c r="B49" s="12"/>
      <c r="C49" s="13"/>
      <c r="D49" s="12"/>
      <c r="E49" s="13"/>
      <c r="F49" s="13"/>
      <c r="G49" s="13"/>
      <c r="H49" s="13"/>
      <c r="I49" s="13"/>
      <c r="J49" s="13"/>
      <c r="K49" s="14"/>
      <c r="L49" s="20" t="str">
        <f>IF(OR(L47="",N47=""),"",SUM(L47:L48))</f>
        <v/>
      </c>
      <c r="M49" s="19"/>
      <c r="N49" s="21" t="str">
        <f>IF(OR(L47="",N47=""),"",SUM(N47:N48))</f>
        <v/>
      </c>
      <c r="O49" s="12"/>
      <c r="P49" s="13"/>
      <c r="Q49" s="13"/>
      <c r="R49" s="13"/>
      <c r="S49" s="13"/>
      <c r="T49" s="13"/>
      <c r="U49" s="13"/>
      <c r="V49" s="13"/>
      <c r="W49" s="14"/>
    </row>
    <row r="50" spans="2:23">
      <c r="B50" s="130" t="s">
        <v>87</v>
      </c>
      <c r="C50" s="134"/>
      <c r="D50" s="130" t="str">
        <f>IF(OR(L31="",N31=""),"",IF(L31&gt;N31,D29,O29))</f>
        <v/>
      </c>
      <c r="E50" s="131"/>
      <c r="F50" s="131"/>
      <c r="G50" s="131"/>
      <c r="H50" s="131"/>
      <c r="I50" s="131"/>
      <c r="J50" s="131"/>
      <c r="K50" s="134"/>
      <c r="L50" s="32"/>
      <c r="M50" s="4" t="s">
        <v>51</v>
      </c>
      <c r="N50" s="33"/>
      <c r="O50" s="130" t="str">
        <f>IF(OR(L34="",N34=""),"",IF(L34&gt;N34,D32,O32))</f>
        <v/>
      </c>
      <c r="P50" s="131"/>
      <c r="Q50" s="131"/>
      <c r="R50" s="131"/>
      <c r="S50" s="131"/>
      <c r="T50" s="131"/>
      <c r="U50" s="131"/>
      <c r="V50" s="131"/>
      <c r="W50" s="134"/>
    </row>
    <row r="51" spans="2:23" ht="15.75" thickBot="1">
      <c r="B51" s="132"/>
      <c r="C51" s="135"/>
      <c r="D51" s="132"/>
      <c r="E51" s="133"/>
      <c r="F51" s="133"/>
      <c r="G51" s="133"/>
      <c r="H51" s="133"/>
      <c r="I51" s="133"/>
      <c r="J51" s="133"/>
      <c r="K51" s="135"/>
      <c r="L51" s="22"/>
      <c r="M51" s="18" t="s">
        <v>51</v>
      </c>
      <c r="N51" s="23"/>
      <c r="O51" s="132"/>
      <c r="P51" s="133"/>
      <c r="Q51" s="133"/>
      <c r="R51" s="133"/>
      <c r="S51" s="133"/>
      <c r="T51" s="133"/>
      <c r="U51" s="133"/>
      <c r="V51" s="133"/>
      <c r="W51" s="135"/>
    </row>
    <row r="52" spans="2:23" ht="15.75" thickBot="1">
      <c r="B52" s="15"/>
      <c r="C52" s="17"/>
      <c r="D52" s="15"/>
      <c r="E52" s="16"/>
      <c r="F52" s="16"/>
      <c r="G52" s="16"/>
      <c r="H52" s="16"/>
      <c r="I52" s="16"/>
      <c r="J52" s="16"/>
      <c r="K52" s="16"/>
      <c r="L52" s="20" t="str">
        <f>IF(OR(L50="",N50=""),"",SUM(L50:L51))</f>
        <v/>
      </c>
      <c r="M52" s="19"/>
      <c r="N52" s="21" t="str">
        <f>IF(OR(L50="",N50=""),"",SUM(N50:N51))</f>
        <v/>
      </c>
      <c r="O52" s="16"/>
      <c r="P52" s="16"/>
      <c r="Q52" s="16"/>
      <c r="R52" s="16"/>
      <c r="S52" s="16"/>
      <c r="T52" s="16"/>
      <c r="U52" s="16"/>
      <c r="V52" s="16"/>
      <c r="W52" s="17"/>
    </row>
    <row r="53" spans="2:23" ht="15.75" thickBot="1"/>
    <row r="54" spans="2:23">
      <c r="B54" s="136" t="s">
        <v>80</v>
      </c>
      <c r="C54" s="137"/>
      <c r="D54" s="137"/>
      <c r="E54" s="137"/>
      <c r="F54" s="137"/>
      <c r="G54" s="137"/>
      <c r="H54" s="137"/>
      <c r="I54" s="137"/>
      <c r="J54" s="137"/>
      <c r="K54" s="137"/>
      <c r="L54" s="137"/>
      <c r="M54" s="137"/>
      <c r="N54" s="137"/>
      <c r="O54" s="137"/>
      <c r="P54" s="137"/>
      <c r="Q54" s="137"/>
      <c r="R54" s="137"/>
      <c r="S54" s="137"/>
      <c r="T54" s="137"/>
      <c r="U54" s="137"/>
      <c r="V54" s="137"/>
      <c r="W54" s="138"/>
    </row>
    <row r="55" spans="2:23">
      <c r="B55" s="139"/>
      <c r="C55" s="140"/>
      <c r="D55" s="140"/>
      <c r="E55" s="140"/>
      <c r="F55" s="140"/>
      <c r="G55" s="140"/>
      <c r="H55" s="140"/>
      <c r="I55" s="140"/>
      <c r="J55" s="140"/>
      <c r="K55" s="140"/>
      <c r="L55" s="140"/>
      <c r="M55" s="140"/>
      <c r="N55" s="140"/>
      <c r="O55" s="140"/>
      <c r="P55" s="140"/>
      <c r="Q55" s="140"/>
      <c r="R55" s="140"/>
      <c r="S55" s="140"/>
      <c r="T55" s="140"/>
      <c r="U55" s="140"/>
      <c r="V55" s="140"/>
      <c r="W55" s="141"/>
    </row>
    <row r="56" spans="2:23" ht="15.75" thickBot="1">
      <c r="B56" s="142"/>
      <c r="C56" s="143"/>
      <c r="D56" s="143"/>
      <c r="E56" s="143"/>
      <c r="F56" s="143"/>
      <c r="G56" s="143"/>
      <c r="H56" s="143"/>
      <c r="I56" s="143"/>
      <c r="J56" s="140"/>
      <c r="K56" s="140"/>
      <c r="L56" s="140"/>
      <c r="M56" s="140"/>
      <c r="N56" s="140"/>
      <c r="O56" s="140"/>
      <c r="P56" s="140"/>
      <c r="Q56" s="143"/>
      <c r="R56" s="143"/>
      <c r="S56" s="143"/>
      <c r="T56" s="143"/>
      <c r="U56" s="143"/>
      <c r="V56" s="143"/>
      <c r="W56" s="144"/>
    </row>
    <row r="57" spans="2:23" ht="15" customHeight="1">
      <c r="B57" s="5"/>
      <c r="C57" s="6"/>
      <c r="D57" s="6"/>
      <c r="E57" s="6"/>
      <c r="F57" s="6"/>
      <c r="G57" s="6"/>
      <c r="H57" s="6"/>
      <c r="I57" s="6"/>
      <c r="J57" s="145" t="s">
        <v>81</v>
      </c>
      <c r="K57" s="146"/>
      <c r="L57" s="146"/>
      <c r="M57" s="146"/>
      <c r="N57" s="146"/>
      <c r="O57" s="146"/>
      <c r="P57" s="147"/>
      <c r="Q57" s="6"/>
      <c r="R57" s="6"/>
      <c r="S57" s="6"/>
      <c r="T57" s="6"/>
      <c r="U57" s="6"/>
      <c r="V57" s="6"/>
      <c r="W57" s="7"/>
    </row>
    <row r="58" spans="2:23" ht="16.5" customHeight="1" thickBot="1">
      <c r="B58" s="8"/>
      <c r="C58" s="9"/>
      <c r="D58" s="9"/>
      <c r="E58" s="9"/>
      <c r="F58" s="9"/>
      <c r="G58" s="9"/>
      <c r="H58" s="9"/>
      <c r="I58" s="9"/>
      <c r="J58" s="148"/>
      <c r="K58" s="149"/>
      <c r="L58" s="149"/>
      <c r="M58" s="149"/>
      <c r="N58" s="149"/>
      <c r="O58" s="149"/>
      <c r="P58" s="150"/>
      <c r="Q58" s="9"/>
      <c r="R58" s="9"/>
      <c r="S58" s="9"/>
      <c r="T58" s="9"/>
      <c r="U58" s="9"/>
      <c r="V58" s="9"/>
      <c r="W58" s="10"/>
    </row>
    <row r="59" spans="2:23">
      <c r="B59" s="130" t="s">
        <v>88</v>
      </c>
      <c r="C59" s="131"/>
      <c r="D59" s="130" t="str">
        <f>IF(OR(L43="",N43=""),"",IF(L43&gt;N43,D41,O41))</f>
        <v/>
      </c>
      <c r="E59" s="131"/>
      <c r="F59" s="131"/>
      <c r="G59" s="131"/>
      <c r="H59" s="131"/>
      <c r="I59" s="131"/>
      <c r="J59" s="131"/>
      <c r="K59" s="134"/>
      <c r="L59" s="32"/>
      <c r="M59" s="4" t="s">
        <v>51</v>
      </c>
      <c r="N59" s="33"/>
      <c r="O59" s="130" t="str">
        <f>IF(OR(L46="",N46=""),"",IF(L46&gt;N46,D44,O44))</f>
        <v/>
      </c>
      <c r="P59" s="131"/>
      <c r="Q59" s="131"/>
      <c r="R59" s="131"/>
      <c r="S59" s="131"/>
      <c r="T59" s="131"/>
      <c r="U59" s="131"/>
      <c r="V59" s="131"/>
      <c r="W59" s="134"/>
    </row>
    <row r="60" spans="2:23" ht="15.75" thickBot="1">
      <c r="B60" s="132"/>
      <c r="C60" s="133"/>
      <c r="D60" s="132"/>
      <c r="E60" s="133"/>
      <c r="F60" s="133"/>
      <c r="G60" s="133"/>
      <c r="H60" s="133"/>
      <c r="I60" s="133"/>
      <c r="J60" s="133"/>
      <c r="K60" s="135"/>
      <c r="L60" s="22"/>
      <c r="M60" s="18" t="s">
        <v>51</v>
      </c>
      <c r="N60" s="23"/>
      <c r="O60" s="132"/>
      <c r="P60" s="133"/>
      <c r="Q60" s="133"/>
      <c r="R60" s="133"/>
      <c r="S60" s="133"/>
      <c r="T60" s="133"/>
      <c r="U60" s="133"/>
      <c r="V60" s="133"/>
      <c r="W60" s="135"/>
    </row>
    <row r="61" spans="2:23" ht="15.75" customHeight="1" thickBot="1">
      <c r="B61" s="12"/>
      <c r="C61" s="13"/>
      <c r="D61" s="12"/>
      <c r="E61" s="13"/>
      <c r="F61" s="13"/>
      <c r="G61" s="13"/>
      <c r="H61" s="13"/>
      <c r="I61" s="13"/>
      <c r="J61" s="13"/>
      <c r="K61" s="14"/>
      <c r="L61" s="20" t="str">
        <f>IF(OR(L59="",N59=""),"",SUM(L59:L60))</f>
        <v/>
      </c>
      <c r="M61" s="19"/>
      <c r="N61" s="21" t="str">
        <f>IF(OR(L59="",N59=""),"",SUM(N59:N60))</f>
        <v/>
      </c>
      <c r="O61" s="12"/>
      <c r="P61" s="13"/>
      <c r="Q61" s="13"/>
      <c r="R61" s="13"/>
      <c r="S61" s="13"/>
      <c r="T61" s="13"/>
      <c r="U61" s="13"/>
      <c r="V61" s="13"/>
      <c r="W61" s="14"/>
    </row>
    <row r="62" spans="2:23">
      <c r="B62" s="130" t="s">
        <v>89</v>
      </c>
      <c r="C62" s="131"/>
      <c r="D62" s="130" t="str">
        <f>IF(OR(L49="",N49=""),"",IF(L49&gt;N49,D47,O47))</f>
        <v/>
      </c>
      <c r="E62" s="131"/>
      <c r="F62" s="131"/>
      <c r="G62" s="131"/>
      <c r="H62" s="131"/>
      <c r="I62" s="131"/>
      <c r="J62" s="131"/>
      <c r="K62" s="134"/>
      <c r="L62" s="32"/>
      <c r="M62" s="4" t="s">
        <v>51</v>
      </c>
      <c r="N62" s="33"/>
      <c r="O62" s="130" t="str">
        <f>IF(OR(L52="",N52=""),"",IF(L52&gt;N52,D50,O50))</f>
        <v/>
      </c>
      <c r="P62" s="131"/>
      <c r="Q62" s="131"/>
      <c r="R62" s="131"/>
      <c r="S62" s="131"/>
      <c r="T62" s="131"/>
      <c r="U62" s="131"/>
      <c r="V62" s="131"/>
      <c r="W62" s="134"/>
    </row>
    <row r="63" spans="2:23" ht="15.75" thickBot="1">
      <c r="B63" s="132"/>
      <c r="C63" s="133"/>
      <c r="D63" s="132"/>
      <c r="E63" s="133"/>
      <c r="F63" s="133"/>
      <c r="G63" s="133"/>
      <c r="H63" s="133"/>
      <c r="I63" s="133"/>
      <c r="J63" s="133"/>
      <c r="K63" s="135"/>
      <c r="L63" s="22"/>
      <c r="M63" s="18" t="s">
        <v>51</v>
      </c>
      <c r="N63" s="23"/>
      <c r="O63" s="132"/>
      <c r="P63" s="133"/>
      <c r="Q63" s="133"/>
      <c r="R63" s="133"/>
      <c r="S63" s="133"/>
      <c r="T63" s="133"/>
      <c r="U63" s="133"/>
      <c r="V63" s="133"/>
      <c r="W63" s="135"/>
    </row>
    <row r="64" spans="2:23" ht="16.5" customHeight="1" thickBot="1">
      <c r="B64" s="29"/>
      <c r="C64" s="31"/>
      <c r="D64" s="29"/>
      <c r="E64" s="31"/>
      <c r="F64" s="31"/>
      <c r="G64" s="31"/>
      <c r="H64" s="31"/>
      <c r="I64" s="31"/>
      <c r="J64" s="31"/>
      <c r="K64" s="30"/>
      <c r="L64" s="20" t="str">
        <f>IF(OR(L62="",N62=""),"",SUM(L62:L63))</f>
        <v/>
      </c>
      <c r="M64" s="19"/>
      <c r="N64" s="21" t="str">
        <f>IF(OR(L62="",N62=""),"",SUM(N62:N63))</f>
        <v/>
      </c>
      <c r="O64" s="29"/>
      <c r="P64" s="31"/>
      <c r="Q64" s="31"/>
      <c r="R64" s="31"/>
      <c r="S64" s="31"/>
      <c r="T64" s="31"/>
      <c r="U64" s="31"/>
      <c r="V64" s="31"/>
      <c r="W64" s="30"/>
    </row>
    <row r="65" spans="2:23" ht="15.75" thickBot="1"/>
    <row r="66" spans="2:23">
      <c r="B66" s="136" t="s">
        <v>82</v>
      </c>
      <c r="C66" s="137"/>
      <c r="D66" s="137"/>
      <c r="E66" s="137"/>
      <c r="F66" s="137"/>
      <c r="G66" s="137"/>
      <c r="H66" s="137"/>
      <c r="I66" s="137"/>
      <c r="J66" s="137"/>
      <c r="K66" s="137"/>
      <c r="L66" s="137"/>
      <c r="M66" s="137"/>
      <c r="N66" s="137"/>
      <c r="O66" s="137"/>
      <c r="P66" s="137"/>
      <c r="Q66" s="137"/>
      <c r="R66" s="137"/>
      <c r="S66" s="137"/>
      <c r="T66" s="137"/>
      <c r="U66" s="137"/>
      <c r="V66" s="137"/>
      <c r="W66" s="138"/>
    </row>
    <row r="67" spans="2:23">
      <c r="B67" s="139"/>
      <c r="C67" s="140"/>
      <c r="D67" s="140"/>
      <c r="E67" s="140"/>
      <c r="F67" s="140"/>
      <c r="G67" s="140"/>
      <c r="H67" s="140"/>
      <c r="I67" s="140"/>
      <c r="J67" s="140"/>
      <c r="K67" s="140"/>
      <c r="L67" s="140"/>
      <c r="M67" s="140"/>
      <c r="N67" s="140"/>
      <c r="O67" s="140"/>
      <c r="P67" s="140"/>
      <c r="Q67" s="140"/>
      <c r="R67" s="140"/>
      <c r="S67" s="140"/>
      <c r="T67" s="140"/>
      <c r="U67" s="140"/>
      <c r="V67" s="140"/>
      <c r="W67" s="141"/>
    </row>
    <row r="68" spans="2:23" ht="15.75" thickBot="1">
      <c r="B68" s="142"/>
      <c r="C68" s="143"/>
      <c r="D68" s="143"/>
      <c r="E68" s="143"/>
      <c r="F68" s="143"/>
      <c r="G68" s="143"/>
      <c r="H68" s="143"/>
      <c r="I68" s="143"/>
      <c r="J68" s="140"/>
      <c r="K68" s="140"/>
      <c r="L68" s="140"/>
      <c r="M68" s="140"/>
      <c r="N68" s="140"/>
      <c r="O68" s="140"/>
      <c r="P68" s="140"/>
      <c r="Q68" s="143"/>
      <c r="R68" s="143"/>
      <c r="S68" s="143"/>
      <c r="T68" s="143"/>
      <c r="U68" s="143"/>
      <c r="V68" s="143"/>
      <c r="W68" s="144"/>
    </row>
    <row r="69" spans="2:23" ht="16.5" customHeight="1">
      <c r="B69" s="5"/>
      <c r="C69" s="6"/>
      <c r="D69" s="6"/>
      <c r="E69" s="6"/>
      <c r="F69" s="6"/>
      <c r="G69" s="6"/>
      <c r="H69" s="6"/>
      <c r="I69" s="6"/>
      <c r="J69" s="145" t="s">
        <v>83</v>
      </c>
      <c r="K69" s="146"/>
      <c r="L69" s="146"/>
      <c r="M69" s="146"/>
      <c r="N69" s="146"/>
      <c r="O69" s="146"/>
      <c r="P69" s="147"/>
      <c r="Q69" s="6"/>
      <c r="R69" s="6"/>
      <c r="S69" s="6"/>
      <c r="T69" s="6"/>
      <c r="U69" s="6"/>
      <c r="V69" s="6"/>
      <c r="W69" s="7"/>
    </row>
    <row r="70" spans="2:23" ht="15.75" customHeight="1" thickBot="1">
      <c r="B70" s="8"/>
      <c r="C70" s="9"/>
      <c r="D70" s="9"/>
      <c r="E70" s="9"/>
      <c r="F70" s="9"/>
      <c r="G70" s="9"/>
      <c r="H70" s="9"/>
      <c r="I70" s="9"/>
      <c r="J70" s="148"/>
      <c r="K70" s="149"/>
      <c r="L70" s="149"/>
      <c r="M70" s="149"/>
      <c r="N70" s="149"/>
      <c r="O70" s="149"/>
      <c r="P70" s="150"/>
      <c r="Q70" s="9"/>
      <c r="R70" s="9"/>
      <c r="S70" s="9"/>
      <c r="T70" s="9"/>
      <c r="U70" s="9"/>
      <c r="V70" s="9"/>
      <c r="W70" s="10"/>
    </row>
    <row r="71" spans="2:23">
      <c r="B71" s="130" t="s">
        <v>90</v>
      </c>
      <c r="C71" s="131"/>
      <c r="D71" s="130" t="str">
        <f>IF(OR(L61="",N61=""),"",IF(L61&lt;N61,D59,O59))</f>
        <v/>
      </c>
      <c r="E71" s="131"/>
      <c r="F71" s="131"/>
      <c r="G71" s="131"/>
      <c r="H71" s="131"/>
      <c r="I71" s="131"/>
      <c r="J71" s="131"/>
      <c r="K71" s="134"/>
      <c r="L71" s="32"/>
      <c r="M71" s="4" t="s">
        <v>51</v>
      </c>
      <c r="N71" s="33"/>
      <c r="O71" s="130" t="str">
        <f>IF(OR(L64="",N64=""),"",IF(L64&lt;N64,D62,O62))</f>
        <v/>
      </c>
      <c r="P71" s="131"/>
      <c r="Q71" s="131"/>
      <c r="R71" s="131"/>
      <c r="S71" s="131"/>
      <c r="T71" s="131"/>
      <c r="U71" s="131"/>
      <c r="V71" s="131"/>
      <c r="W71" s="134"/>
    </row>
    <row r="72" spans="2:23" ht="15.75" thickBot="1">
      <c r="B72" s="132"/>
      <c r="C72" s="133"/>
      <c r="D72" s="132"/>
      <c r="E72" s="133"/>
      <c r="F72" s="133"/>
      <c r="G72" s="133"/>
      <c r="H72" s="133"/>
      <c r="I72" s="133"/>
      <c r="J72" s="133"/>
      <c r="K72" s="135"/>
      <c r="L72" s="22"/>
      <c r="M72" s="18" t="s">
        <v>51</v>
      </c>
      <c r="N72" s="23"/>
      <c r="O72" s="132"/>
      <c r="P72" s="133"/>
      <c r="Q72" s="133"/>
      <c r="R72" s="133"/>
      <c r="S72" s="133"/>
      <c r="T72" s="133"/>
      <c r="U72" s="133"/>
      <c r="V72" s="133"/>
      <c r="W72" s="135"/>
    </row>
    <row r="73" spans="2:23" ht="14.25" customHeight="1" thickBot="1">
      <c r="B73" s="29"/>
      <c r="C73" s="31"/>
      <c r="D73" s="29"/>
      <c r="E73" s="31"/>
      <c r="F73" s="31"/>
      <c r="G73" s="31"/>
      <c r="H73" s="31"/>
      <c r="I73" s="31"/>
      <c r="J73" s="31"/>
      <c r="K73" s="30"/>
      <c r="L73" s="20" t="str">
        <f>IF(OR(L71="",N71=""),"",SUM(L71:L72))</f>
        <v/>
      </c>
      <c r="M73" s="19"/>
      <c r="N73" s="21" t="str">
        <f>IF(OR(L71="",N71=""),"",SUM(N71:N72))</f>
        <v/>
      </c>
      <c r="O73" s="29"/>
      <c r="P73" s="31"/>
      <c r="Q73" s="31"/>
      <c r="R73" s="31"/>
      <c r="S73" s="31"/>
      <c r="T73" s="31"/>
      <c r="U73" s="31"/>
      <c r="V73" s="31"/>
      <c r="W73" s="30"/>
    </row>
    <row r="74" spans="2:23" ht="15.75" thickBot="1"/>
    <row r="75" spans="2:23">
      <c r="B75" s="136" t="s">
        <v>92</v>
      </c>
      <c r="C75" s="137"/>
      <c r="D75" s="137"/>
      <c r="E75" s="137"/>
      <c r="F75" s="137"/>
      <c r="G75" s="137"/>
      <c r="H75" s="137"/>
      <c r="I75" s="137"/>
      <c r="J75" s="137"/>
      <c r="K75" s="137"/>
      <c r="L75" s="137"/>
      <c r="M75" s="137"/>
      <c r="N75" s="137"/>
      <c r="O75" s="137"/>
      <c r="P75" s="137"/>
      <c r="Q75" s="137"/>
      <c r="R75" s="137"/>
      <c r="S75" s="137"/>
      <c r="T75" s="137"/>
      <c r="U75" s="137"/>
      <c r="V75" s="137"/>
      <c r="W75" s="138"/>
    </row>
    <row r="76" spans="2:23">
      <c r="B76" s="139"/>
      <c r="C76" s="140"/>
      <c r="D76" s="140"/>
      <c r="E76" s="140"/>
      <c r="F76" s="140"/>
      <c r="G76" s="140"/>
      <c r="H76" s="140"/>
      <c r="I76" s="140"/>
      <c r="J76" s="140"/>
      <c r="K76" s="140"/>
      <c r="L76" s="140"/>
      <c r="M76" s="140"/>
      <c r="N76" s="140"/>
      <c r="O76" s="140"/>
      <c r="P76" s="140"/>
      <c r="Q76" s="140"/>
      <c r="R76" s="140"/>
      <c r="S76" s="140"/>
      <c r="T76" s="140"/>
      <c r="U76" s="140"/>
      <c r="V76" s="140"/>
      <c r="W76" s="141"/>
    </row>
    <row r="77" spans="2:23" ht="15.75" thickBot="1">
      <c r="B77" s="142"/>
      <c r="C77" s="143"/>
      <c r="D77" s="143"/>
      <c r="E77" s="143"/>
      <c r="F77" s="143"/>
      <c r="G77" s="143"/>
      <c r="H77" s="143"/>
      <c r="I77" s="143"/>
      <c r="J77" s="140"/>
      <c r="K77" s="140"/>
      <c r="L77" s="140"/>
      <c r="M77" s="140"/>
      <c r="N77" s="140"/>
      <c r="O77" s="140"/>
      <c r="P77" s="140"/>
      <c r="Q77" s="143"/>
      <c r="R77" s="143"/>
      <c r="S77" s="143"/>
      <c r="T77" s="143"/>
      <c r="U77" s="143"/>
      <c r="V77" s="143"/>
      <c r="W77" s="144"/>
    </row>
    <row r="78" spans="2:23" ht="15" customHeight="1">
      <c r="B78" s="5"/>
      <c r="C78" s="6"/>
      <c r="D78" s="6"/>
      <c r="E78" s="6"/>
      <c r="F78" s="6"/>
      <c r="G78" s="6"/>
      <c r="H78" s="6"/>
      <c r="I78" s="6"/>
      <c r="J78" s="145" t="s">
        <v>83</v>
      </c>
      <c r="K78" s="146"/>
      <c r="L78" s="146"/>
      <c r="M78" s="146"/>
      <c r="N78" s="146"/>
      <c r="O78" s="146"/>
      <c r="P78" s="147"/>
      <c r="Q78" s="6"/>
      <c r="R78" s="6"/>
      <c r="S78" s="6"/>
      <c r="T78" s="6"/>
      <c r="U78" s="6"/>
      <c r="V78" s="6"/>
      <c r="W78" s="7"/>
    </row>
    <row r="79" spans="2:23" ht="14.25" customHeight="1" thickBot="1">
      <c r="B79" s="8"/>
      <c r="C79" s="9"/>
      <c r="D79" s="9"/>
      <c r="E79" s="9"/>
      <c r="F79" s="9"/>
      <c r="G79" s="9"/>
      <c r="H79" s="9"/>
      <c r="I79" s="9"/>
      <c r="J79" s="148"/>
      <c r="K79" s="149"/>
      <c r="L79" s="149"/>
      <c r="M79" s="149"/>
      <c r="N79" s="149"/>
      <c r="O79" s="149"/>
      <c r="P79" s="150"/>
      <c r="Q79" s="9"/>
      <c r="R79" s="9"/>
      <c r="S79" s="9"/>
      <c r="T79" s="9"/>
      <c r="U79" s="9"/>
      <c r="V79" s="9"/>
      <c r="W79" s="10"/>
    </row>
    <row r="80" spans="2:23">
      <c r="B80" s="130" t="s">
        <v>91</v>
      </c>
      <c r="C80" s="131"/>
      <c r="D80" s="130" t="str">
        <f>IF(OR(L61="",N61=""),"",IF(L61&gt;N61,D59,O59))</f>
        <v/>
      </c>
      <c r="E80" s="131"/>
      <c r="F80" s="131"/>
      <c r="G80" s="131"/>
      <c r="H80" s="131"/>
      <c r="I80" s="131"/>
      <c r="J80" s="131"/>
      <c r="K80" s="134"/>
      <c r="L80" s="32"/>
      <c r="M80" s="4" t="s">
        <v>51</v>
      </c>
      <c r="N80" s="33"/>
      <c r="O80" s="130" t="str">
        <f>IF(OR(L64="",N64=""),"",IF(L64&gt;N64,D62,O62))</f>
        <v/>
      </c>
      <c r="P80" s="131"/>
      <c r="Q80" s="131"/>
      <c r="R80" s="131"/>
      <c r="S80" s="131"/>
      <c r="T80" s="131"/>
      <c r="U80" s="131"/>
      <c r="V80" s="131"/>
      <c r="W80" s="134"/>
    </row>
    <row r="81" spans="2:23" ht="15.75" thickBot="1">
      <c r="B81" s="132"/>
      <c r="C81" s="133"/>
      <c r="D81" s="132"/>
      <c r="E81" s="133"/>
      <c r="F81" s="133"/>
      <c r="G81" s="133"/>
      <c r="H81" s="133"/>
      <c r="I81" s="133"/>
      <c r="J81" s="133"/>
      <c r="K81" s="135"/>
      <c r="L81" s="22"/>
      <c r="M81" s="18" t="s">
        <v>51</v>
      </c>
      <c r="N81" s="23"/>
      <c r="O81" s="132"/>
      <c r="P81" s="133"/>
      <c r="Q81" s="133"/>
      <c r="R81" s="133"/>
      <c r="S81" s="133"/>
      <c r="T81" s="133"/>
      <c r="U81" s="133"/>
      <c r="V81" s="133"/>
      <c r="W81" s="135"/>
    </row>
    <row r="82" spans="2:23" ht="14.25" customHeight="1" thickBot="1">
      <c r="B82" s="29"/>
      <c r="C82" s="31"/>
      <c r="D82" s="29"/>
      <c r="E82" s="31"/>
      <c r="F82" s="31"/>
      <c r="G82" s="31"/>
      <c r="H82" s="31"/>
      <c r="I82" s="31"/>
      <c r="J82" s="31"/>
      <c r="K82" s="30"/>
      <c r="L82" s="20" t="str">
        <f>IF(OR(L80="",N80=""),"",SUM(L80:L81))</f>
        <v/>
      </c>
      <c r="M82" s="19"/>
      <c r="N82" s="21" t="str">
        <f>IF(OR(L80="",N80=""),"",SUM(N80:N81))</f>
        <v/>
      </c>
      <c r="O82" s="29"/>
      <c r="P82" s="31"/>
      <c r="Q82" s="31"/>
      <c r="R82" s="31"/>
      <c r="S82" s="31"/>
      <c r="T82" s="31"/>
      <c r="U82" s="31"/>
      <c r="V82" s="31"/>
      <c r="W82" s="30"/>
    </row>
  </sheetData>
  <sheetProtection password="D90E" sheet="1"/>
  <mergeCells count="59">
    <mergeCell ref="B2:W4"/>
    <mergeCell ref="B6:W8"/>
    <mergeCell ref="B11:C12"/>
    <mergeCell ref="D11:K12"/>
    <mergeCell ref="O11:W12"/>
    <mergeCell ref="B20:C21"/>
    <mergeCell ref="D20:K21"/>
    <mergeCell ref="O20:W21"/>
    <mergeCell ref="J9:P10"/>
    <mergeCell ref="B23:C24"/>
    <mergeCell ref="D23:K24"/>
    <mergeCell ref="O23:W24"/>
    <mergeCell ref="B14:C15"/>
    <mergeCell ref="D14:K15"/>
    <mergeCell ref="O14:W15"/>
    <mergeCell ref="B17:C18"/>
    <mergeCell ref="D17:K18"/>
    <mergeCell ref="O17:W18"/>
    <mergeCell ref="B26:C27"/>
    <mergeCell ref="D26:K27"/>
    <mergeCell ref="O26:W27"/>
    <mergeCell ref="B29:C30"/>
    <mergeCell ref="D29:K30"/>
    <mergeCell ref="O29:W30"/>
    <mergeCell ref="B32:C33"/>
    <mergeCell ref="D32:K33"/>
    <mergeCell ref="O32:W33"/>
    <mergeCell ref="B36:W38"/>
    <mergeCell ref="J39:P40"/>
    <mergeCell ref="B41:C42"/>
    <mergeCell ref="D41:K42"/>
    <mergeCell ref="O41:W42"/>
    <mergeCell ref="B44:C45"/>
    <mergeCell ref="D44:K45"/>
    <mergeCell ref="O44:W45"/>
    <mergeCell ref="B47:C48"/>
    <mergeCell ref="D47:K48"/>
    <mergeCell ref="O47:W48"/>
    <mergeCell ref="B50:C51"/>
    <mergeCell ref="D50:K51"/>
    <mergeCell ref="O50:W51"/>
    <mergeCell ref="B54:W56"/>
    <mergeCell ref="J57:P58"/>
    <mergeCell ref="B59:C60"/>
    <mergeCell ref="D59:K60"/>
    <mergeCell ref="O59:W60"/>
    <mergeCell ref="B62:C63"/>
    <mergeCell ref="D62:K63"/>
    <mergeCell ref="O62:W63"/>
    <mergeCell ref="B66:W68"/>
    <mergeCell ref="J69:P70"/>
    <mergeCell ref="B80:C81"/>
    <mergeCell ref="D80:K81"/>
    <mergeCell ref="O80:W81"/>
    <mergeCell ref="B71:C72"/>
    <mergeCell ref="D71:K72"/>
    <mergeCell ref="O71:W72"/>
    <mergeCell ref="B75:W77"/>
    <mergeCell ref="J78:P79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GRUPO 1</vt:lpstr>
      <vt:lpstr>GRUPO 2</vt:lpstr>
      <vt:lpstr>GRUPO 3</vt:lpstr>
      <vt:lpstr>GRUPO 4</vt:lpstr>
      <vt:lpstr>FINAIS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SANDRO</cp:lastModifiedBy>
  <dcterms:created xsi:type="dcterms:W3CDTF">2013-06-24T17:28:16Z</dcterms:created>
  <dcterms:modified xsi:type="dcterms:W3CDTF">2013-10-11T10:23:56Z</dcterms:modified>
</cp:coreProperties>
</file>