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9570" yWindow="720" windowWidth="9660" windowHeight="7365" tabRatio="928" activeTab="4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X229" i="4"/>
  <c r="N56" i="13"/>
  <c r="L56"/>
  <c r="N47"/>
  <c r="L47"/>
  <c r="N38"/>
  <c r="L38"/>
  <c r="N35"/>
  <c r="L35"/>
  <c r="N26"/>
  <c r="L26"/>
  <c r="O24" s="1"/>
  <c r="D24" s="1"/>
  <c r="N23"/>
  <c r="L23"/>
  <c r="O21" s="1"/>
  <c r="D21" s="1"/>
  <c r="N20"/>
  <c r="L20"/>
  <c r="AB18"/>
  <c r="O18" s="1"/>
  <c r="D18" s="1"/>
  <c r="N17"/>
  <c r="O33" l="1"/>
  <c r="O36"/>
  <c r="D36" s="1"/>
  <c r="O45"/>
  <c r="D45" s="1"/>
  <c r="O54"/>
  <c r="D54" s="1"/>
  <c r="L17"/>
  <c r="D33" l="1"/>
  <c r="D15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W155" s="1"/>
  <c r="V155" s="1"/>
  <c r="D184" s="1"/>
  <c r="Q159"/>
  <c r="C159"/>
  <c r="Q158"/>
  <c r="C158"/>
  <c r="Q157"/>
  <c r="C157"/>
  <c r="Q156"/>
  <c r="C156"/>
  <c r="Y155"/>
  <c r="X155"/>
  <c r="Y154"/>
  <c r="X154"/>
  <c r="W154"/>
  <c r="V154" s="1"/>
  <c r="Y153"/>
  <c r="X153"/>
  <c r="W153"/>
  <c r="V153" s="1"/>
  <c r="D173" s="1"/>
  <c r="Y152"/>
  <c r="X152"/>
  <c r="W152"/>
  <c r="V152" s="1"/>
  <c r="I191" s="1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V111" s="1"/>
  <c r="Q115"/>
  <c r="C115"/>
  <c r="Q114"/>
  <c r="C114"/>
  <c r="Q113"/>
  <c r="C113"/>
  <c r="C112"/>
  <c r="Y111"/>
  <c r="X111"/>
  <c r="Y110"/>
  <c r="X110"/>
  <c r="Z110" s="1"/>
  <c r="W110"/>
  <c r="V110" s="1"/>
  <c r="I146" s="1"/>
  <c r="Y109"/>
  <c r="X109"/>
  <c r="W109"/>
  <c r="V109" s="1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W66" s="1"/>
  <c r="V66" s="1"/>
  <c r="D97" s="1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W65" s="1"/>
  <c r="V65" s="1"/>
  <c r="D103" s="1"/>
  <c r="C73"/>
  <c r="Q72"/>
  <c r="C72"/>
  <c r="W67" s="1"/>
  <c r="V67" s="1"/>
  <c r="D102" s="1"/>
  <c r="Q71"/>
  <c r="C71"/>
  <c r="Q70"/>
  <c r="C70"/>
  <c r="Q69"/>
  <c r="C69"/>
  <c r="Q68"/>
  <c r="C68"/>
  <c r="Y67"/>
  <c r="X67"/>
  <c r="Y66"/>
  <c r="X66"/>
  <c r="Y65"/>
  <c r="X65"/>
  <c r="Z65" s="1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W21" s="1"/>
  <c r="V21" s="1"/>
  <c r="D59" s="1"/>
  <c r="C29"/>
  <c r="Q28"/>
  <c r="C28"/>
  <c r="W23" s="1"/>
  <c r="V23" s="1"/>
  <c r="Y23"/>
  <c r="X23"/>
  <c r="Y22"/>
  <c r="X22"/>
  <c r="W22"/>
  <c r="V22" s="1"/>
  <c r="D53" s="1"/>
  <c r="Y21"/>
  <c r="X21"/>
  <c r="Z21" s="1"/>
  <c r="W64" l="1"/>
  <c r="V64" s="1"/>
  <c r="I103" s="1"/>
  <c r="Z109"/>
  <c r="Z66"/>
  <c r="W108"/>
  <c r="V108" s="1"/>
  <c r="I116" s="1"/>
  <c r="Z154"/>
  <c r="Z22"/>
  <c r="Z64"/>
  <c r="Z108"/>
  <c r="Z155"/>
  <c r="Z23"/>
  <c r="Z67"/>
  <c r="Z111"/>
  <c r="Z153"/>
  <c r="Z152"/>
  <c r="AA22"/>
  <c r="AA66"/>
  <c r="AA110"/>
  <c r="AA21"/>
  <c r="AA23"/>
  <c r="AA65"/>
  <c r="AA67"/>
  <c r="AA108"/>
  <c r="AA109"/>
  <c r="AA152"/>
  <c r="AA155"/>
  <c r="D28"/>
  <c r="I29"/>
  <c r="I34"/>
  <c r="I40"/>
  <c r="I47"/>
  <c r="I52"/>
  <c r="I58"/>
  <c r="I73"/>
  <c r="I78"/>
  <c r="I84"/>
  <c r="I91"/>
  <c r="I96"/>
  <c r="I102"/>
  <c r="I117"/>
  <c r="I122"/>
  <c r="I128"/>
  <c r="I135"/>
  <c r="I140"/>
  <c r="D146"/>
  <c r="D147"/>
  <c r="I160"/>
  <c r="I161"/>
  <c r="I166"/>
  <c r="I167"/>
  <c r="I172"/>
  <c r="I173"/>
  <c r="I178"/>
  <c r="I179"/>
  <c r="I184"/>
  <c r="I185"/>
  <c r="D190"/>
  <c r="D191"/>
  <c r="D29"/>
  <c r="D34"/>
  <c r="D35"/>
  <c r="D40"/>
  <c r="D41"/>
  <c r="D46"/>
  <c r="D47"/>
  <c r="D52"/>
  <c r="D58"/>
  <c r="D72"/>
  <c r="D73"/>
  <c r="D78"/>
  <c r="D79"/>
  <c r="D84"/>
  <c r="D85"/>
  <c r="D90"/>
  <c r="D91"/>
  <c r="D96"/>
  <c r="D116"/>
  <c r="D117"/>
  <c r="D122"/>
  <c r="D123"/>
  <c r="D128"/>
  <c r="D129"/>
  <c r="D134"/>
  <c r="D135"/>
  <c r="D140"/>
  <c r="D141"/>
  <c r="D160"/>
  <c r="D161"/>
  <c r="D166"/>
  <c r="D167"/>
  <c r="D172"/>
  <c r="D178"/>
  <c r="D179"/>
  <c r="D185"/>
  <c r="I190"/>
  <c r="Y20"/>
  <c r="X20"/>
  <c r="W20"/>
  <c r="V20" s="1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W330" s="1"/>
  <c r="V330" s="1"/>
  <c r="I366" s="1"/>
  <c r="Q336"/>
  <c r="W328" s="1"/>
  <c r="V328" s="1"/>
  <c r="I367" s="1"/>
  <c r="C336"/>
  <c r="W331" s="1"/>
  <c r="V331" s="1"/>
  <c r="D366" s="1"/>
  <c r="Q335"/>
  <c r="C335"/>
  <c r="Q334"/>
  <c r="C334"/>
  <c r="Q333"/>
  <c r="C333"/>
  <c r="C332"/>
  <c r="Y331"/>
  <c r="X331"/>
  <c r="Y330"/>
  <c r="X330"/>
  <c r="Z330" s="1"/>
  <c r="Y329"/>
  <c r="X329"/>
  <c r="Y328"/>
  <c r="X328"/>
  <c r="Z328" s="1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I85" i="20" l="1"/>
  <c r="I72"/>
  <c r="I123"/>
  <c r="I134"/>
  <c r="I141"/>
  <c r="I129"/>
  <c r="I147"/>
  <c r="I97"/>
  <c r="I90"/>
  <c r="I79"/>
  <c r="AA64"/>
  <c r="W329" i="5"/>
  <c r="V329" s="1"/>
  <c r="I360" s="1"/>
  <c r="Z331"/>
  <c r="Z329"/>
  <c r="Z20" i="20"/>
  <c r="AA330" i="5"/>
  <c r="AA331"/>
  <c r="AB66" i="20"/>
  <c r="AB64"/>
  <c r="AB67"/>
  <c r="AC67" s="1"/>
  <c r="AB65"/>
  <c r="AA328" i="5"/>
  <c r="AA329"/>
  <c r="AA20" i="20"/>
  <c r="D336" i="5"/>
  <c r="D337"/>
  <c r="D342"/>
  <c r="D343"/>
  <c r="D348"/>
  <c r="D354"/>
  <c r="D355"/>
  <c r="D360"/>
  <c r="D361"/>
  <c r="I28" i="20"/>
  <c r="I59"/>
  <c r="I53"/>
  <c r="I46"/>
  <c r="I41"/>
  <c r="I35"/>
  <c r="I336" i="5"/>
  <c r="I343"/>
  <c r="I348"/>
  <c r="I349"/>
  <c r="I354"/>
  <c r="I361"/>
  <c r="Y287"/>
  <c r="X287"/>
  <c r="Z287" s="1"/>
  <c r="W287"/>
  <c r="Y286"/>
  <c r="X286"/>
  <c r="W286"/>
  <c r="V286" s="1"/>
  <c r="Y285"/>
  <c r="X285"/>
  <c r="Z285" s="1"/>
  <c r="W285"/>
  <c r="V285" s="1"/>
  <c r="Y284"/>
  <c r="X284"/>
  <c r="W284"/>
  <c r="V284" s="1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W240" s="1"/>
  <c r="V240" s="1"/>
  <c r="I279" s="1"/>
  <c r="C255"/>
  <c r="Q254"/>
  <c r="C254"/>
  <c r="Q253"/>
  <c r="C253"/>
  <c r="Q252"/>
  <c r="C252"/>
  <c r="Q251"/>
  <c r="C251"/>
  <c r="Q250"/>
  <c r="C250"/>
  <c r="Q249"/>
  <c r="W241" s="1"/>
  <c r="V241" s="1"/>
  <c r="I272" s="1"/>
  <c r="C249"/>
  <c r="W242" s="1"/>
  <c r="V242" s="1"/>
  <c r="I278" s="1"/>
  <c r="Q248"/>
  <c r="C248"/>
  <c r="W243" s="1"/>
  <c r="V243" s="1"/>
  <c r="D278" s="1"/>
  <c r="Q247"/>
  <c r="C247"/>
  <c r="Q246"/>
  <c r="C246"/>
  <c r="Q245"/>
  <c r="C245"/>
  <c r="C244"/>
  <c r="Y243"/>
  <c r="X243"/>
  <c r="Z243" s="1"/>
  <c r="Y242"/>
  <c r="X242"/>
  <c r="Z242" s="1"/>
  <c r="Y241"/>
  <c r="X241"/>
  <c r="Y240"/>
  <c r="X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I355" l="1"/>
  <c r="I342"/>
  <c r="D349"/>
  <c r="I337"/>
  <c r="D367"/>
  <c r="Z284"/>
  <c r="Z241"/>
  <c r="Z240"/>
  <c r="Z286"/>
  <c r="AA286" s="1"/>
  <c r="AB22" i="20"/>
  <c r="AB23"/>
  <c r="AC23" s="1"/>
  <c r="AB21"/>
  <c r="AB20"/>
  <c r="AC20" s="1"/>
  <c r="J67"/>
  <c r="H67" s="1"/>
  <c r="L67"/>
  <c r="F67"/>
  <c r="E67"/>
  <c r="V287" i="5"/>
  <c r="D316" s="1"/>
  <c r="AA287"/>
  <c r="AB331"/>
  <c r="AC331" s="1"/>
  <c r="AB330"/>
  <c r="AB329"/>
  <c r="AB328"/>
  <c r="AA285"/>
  <c r="I323"/>
  <c r="I317"/>
  <c r="I310"/>
  <c r="I305"/>
  <c r="I299"/>
  <c r="I292"/>
  <c r="D248"/>
  <c r="D249"/>
  <c r="D254"/>
  <c r="D255"/>
  <c r="D260"/>
  <c r="D261"/>
  <c r="D266"/>
  <c r="D267"/>
  <c r="D272"/>
  <c r="D273"/>
  <c r="D279"/>
  <c r="D323"/>
  <c r="D305"/>
  <c r="I316"/>
  <c r="I311"/>
  <c r="I298"/>
  <c r="I293"/>
  <c r="D317"/>
  <c r="D311"/>
  <c r="D299"/>
  <c r="D293"/>
  <c r="I322"/>
  <c r="I304"/>
  <c r="I248"/>
  <c r="I249"/>
  <c r="I254"/>
  <c r="I255"/>
  <c r="I260"/>
  <c r="I261"/>
  <c r="I266"/>
  <c r="I267"/>
  <c r="I273"/>
  <c r="C223"/>
  <c r="Q222"/>
  <c r="C222"/>
  <c r="Q221"/>
  <c r="C221"/>
  <c r="Q220"/>
  <c r="C220"/>
  <c r="Q219"/>
  <c r="C219"/>
  <c r="Q218"/>
  <c r="C218"/>
  <c r="Q217"/>
  <c r="C217"/>
  <c r="W197" s="1"/>
  <c r="V197" s="1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W198" s="1"/>
  <c r="V198" s="1"/>
  <c r="Q204"/>
  <c r="W196" s="1"/>
  <c r="V196" s="1"/>
  <c r="I204" s="1"/>
  <c r="C204"/>
  <c r="Q203"/>
  <c r="C203"/>
  <c r="Q202"/>
  <c r="C202"/>
  <c r="Q201"/>
  <c r="C201"/>
  <c r="C200"/>
  <c r="Y199"/>
  <c r="X199"/>
  <c r="W199"/>
  <c r="V199" s="1"/>
  <c r="D222" s="1"/>
  <c r="Y198"/>
  <c r="X198"/>
  <c r="Z198" s="1"/>
  <c r="Y197"/>
  <c r="X197"/>
  <c r="Y196"/>
  <c r="X196"/>
  <c r="Z196" s="1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W153" s="1"/>
  <c r="V153" s="1"/>
  <c r="D191" s="1"/>
  <c r="C161"/>
  <c r="Q160"/>
  <c r="C160"/>
  <c r="Q159"/>
  <c r="C159"/>
  <c r="Q158"/>
  <c r="C158"/>
  <c r="Q157"/>
  <c r="C157"/>
  <c r="C156"/>
  <c r="Y155"/>
  <c r="X155"/>
  <c r="Z155" s="1"/>
  <c r="W155"/>
  <c r="V155" s="1"/>
  <c r="D190" s="1"/>
  <c r="Y154"/>
  <c r="X154"/>
  <c r="Y153"/>
  <c r="X153"/>
  <c r="Y152"/>
  <c r="X152"/>
  <c r="W152"/>
  <c r="V152" s="1"/>
  <c r="I191" s="1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W110" s="1"/>
  <c r="V110" s="1"/>
  <c r="I128" s="1"/>
  <c r="Q116"/>
  <c r="C116"/>
  <c r="W111" s="1"/>
  <c r="V111" s="1"/>
  <c r="D146" s="1"/>
  <c r="Q115"/>
  <c r="C115"/>
  <c r="Q114"/>
  <c r="C114"/>
  <c r="Q113"/>
  <c r="C113"/>
  <c r="C112"/>
  <c r="Y111"/>
  <c r="X111"/>
  <c r="Y110"/>
  <c r="X110"/>
  <c r="Y109"/>
  <c r="X109"/>
  <c r="W109"/>
  <c r="V109" s="1"/>
  <c r="Y108"/>
  <c r="X108"/>
  <c r="Z108" s="1"/>
  <c r="W108"/>
  <c r="V108" s="1"/>
  <c r="I141" s="1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W66" s="1"/>
  <c r="V66" s="1"/>
  <c r="D97" s="1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V67" s="1"/>
  <c r="D102" s="1"/>
  <c r="Q71"/>
  <c r="C71"/>
  <c r="Q70"/>
  <c r="C70"/>
  <c r="Q69"/>
  <c r="C69"/>
  <c r="C68"/>
  <c r="Y67"/>
  <c r="X67"/>
  <c r="Y66"/>
  <c r="X66"/>
  <c r="Z66" s="1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W20" s="1"/>
  <c r="V20" s="1"/>
  <c r="C28"/>
  <c r="W23" s="1"/>
  <c r="V23" s="1"/>
  <c r="Y23"/>
  <c r="X23"/>
  <c r="Y22"/>
  <c r="X22"/>
  <c r="Y21"/>
  <c r="X21"/>
  <c r="Y20"/>
  <c r="X20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W504" s="1"/>
  <c r="C520"/>
  <c r="Q519"/>
  <c r="C519"/>
  <c r="Q518"/>
  <c r="C518"/>
  <c r="Q517"/>
  <c r="C517"/>
  <c r="W511" s="1"/>
  <c r="Q516"/>
  <c r="C516"/>
  <c r="Q515"/>
  <c r="C515"/>
  <c r="Q514"/>
  <c r="C514"/>
  <c r="C513"/>
  <c r="C512"/>
  <c r="Y511"/>
  <c r="X511"/>
  <c r="Y510"/>
  <c r="X510"/>
  <c r="Y509"/>
  <c r="X509"/>
  <c r="Y508"/>
  <c r="X508"/>
  <c r="Y507"/>
  <c r="X507"/>
  <c r="Y506"/>
  <c r="X506"/>
  <c r="W506"/>
  <c r="Y505"/>
  <c r="X505"/>
  <c r="Z505" s="1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W442" s="1"/>
  <c r="Q447"/>
  <c r="C447"/>
  <c r="Q446"/>
  <c r="C446"/>
  <c r="Q445"/>
  <c r="C445"/>
  <c r="C444"/>
  <c r="C443"/>
  <c r="Y442"/>
  <c r="X442"/>
  <c r="Y441"/>
  <c r="X441"/>
  <c r="Y440"/>
  <c r="X440"/>
  <c r="Y439"/>
  <c r="X439"/>
  <c r="Y438"/>
  <c r="X438"/>
  <c r="Y437"/>
  <c r="X437"/>
  <c r="W437"/>
  <c r="Y436"/>
  <c r="X436"/>
  <c r="Y435"/>
  <c r="X435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W367" s="1"/>
  <c r="C381"/>
  <c r="Q380"/>
  <c r="C380"/>
  <c r="Q379"/>
  <c r="C379"/>
  <c r="W373" s="1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W303" s="1"/>
  <c r="Q310"/>
  <c r="C310"/>
  <c r="W304" s="1"/>
  <c r="Q309"/>
  <c r="C309"/>
  <c r="Q308"/>
  <c r="C308"/>
  <c r="Q307"/>
  <c r="C307"/>
  <c r="C306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Y235"/>
  <c r="X235"/>
  <c r="W235"/>
  <c r="Y234"/>
  <c r="X234"/>
  <c r="Y233"/>
  <c r="X233"/>
  <c r="Y232"/>
  <c r="X232"/>
  <c r="Y231"/>
  <c r="X231"/>
  <c r="Y230"/>
  <c r="X230"/>
  <c r="Y229"/>
  <c r="X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W98" s="1"/>
  <c r="Q103"/>
  <c r="C103"/>
  <c r="Q102"/>
  <c r="C102"/>
  <c r="Q101"/>
  <c r="C101"/>
  <c r="Q100"/>
  <c r="C100"/>
  <c r="C99"/>
  <c r="Y98"/>
  <c r="X98"/>
  <c r="Y97"/>
  <c r="X97"/>
  <c r="W97"/>
  <c r="Y96"/>
  <c r="X96"/>
  <c r="Y95"/>
  <c r="X95"/>
  <c r="Y94"/>
  <c r="X94"/>
  <c r="Y93"/>
  <c r="X93"/>
  <c r="Y92"/>
  <c r="X92"/>
  <c r="Y91"/>
  <c r="X9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W20" s="1"/>
  <c r="C35"/>
  <c r="Q34"/>
  <c r="C34"/>
  <c r="Q33"/>
  <c r="W22" s="1"/>
  <c r="C33"/>
  <c r="Q32"/>
  <c r="C32"/>
  <c r="W27" s="1"/>
  <c r="Y27"/>
  <c r="X27"/>
  <c r="Y26"/>
  <c r="X26"/>
  <c r="Y25"/>
  <c r="X25"/>
  <c r="Y24"/>
  <c r="X24"/>
  <c r="Y23"/>
  <c r="X23"/>
  <c r="Y22"/>
  <c r="X22"/>
  <c r="Y21"/>
  <c r="X21"/>
  <c r="Y20"/>
  <c r="X20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W23" i="19" l="1"/>
  <c r="W91"/>
  <c r="W228"/>
  <c r="W160"/>
  <c r="W161"/>
  <c r="Z95"/>
  <c r="W25"/>
  <c r="W24"/>
  <c r="W231"/>
  <c r="Z367"/>
  <c r="W165"/>
  <c r="W435"/>
  <c r="W505"/>
  <c r="Z229"/>
  <c r="W229"/>
  <c r="W297"/>
  <c r="W441"/>
  <c r="Z510"/>
  <c r="W299"/>
  <c r="Z230"/>
  <c r="W366"/>
  <c r="W368"/>
  <c r="Z441"/>
  <c r="Z511"/>
  <c r="W510"/>
  <c r="W508"/>
  <c r="W509"/>
  <c r="Z442"/>
  <c r="W439"/>
  <c r="Z436"/>
  <c r="W436"/>
  <c r="W440"/>
  <c r="Z372"/>
  <c r="W372"/>
  <c r="W370"/>
  <c r="W371"/>
  <c r="W302"/>
  <c r="Z298"/>
  <c r="W298"/>
  <c r="Z304"/>
  <c r="AA304" s="1"/>
  <c r="W301"/>
  <c r="Z303"/>
  <c r="Z233"/>
  <c r="W233"/>
  <c r="Z234"/>
  <c r="W234"/>
  <c r="W232"/>
  <c r="Z162"/>
  <c r="Z164"/>
  <c r="W162"/>
  <c r="W93"/>
  <c r="W94"/>
  <c r="W95"/>
  <c r="Z21"/>
  <c r="W21"/>
  <c r="Z22"/>
  <c r="AA22" s="1"/>
  <c r="Z24"/>
  <c r="W511" i="4"/>
  <c r="W508"/>
  <c r="D322" i="5"/>
  <c r="W441" i="4"/>
  <c r="W510"/>
  <c r="Z26" i="19"/>
  <c r="Z91"/>
  <c r="W96"/>
  <c r="Z160"/>
  <c r="W166"/>
  <c r="W230"/>
  <c r="Z299"/>
  <c r="W300"/>
  <c r="Z368"/>
  <c r="W369"/>
  <c r="Z437"/>
  <c r="AA437" s="1"/>
  <c r="W438"/>
  <c r="W507"/>
  <c r="Z21" i="5"/>
  <c r="Z23"/>
  <c r="AA23" s="1"/>
  <c r="W22"/>
  <c r="V22" s="1"/>
  <c r="D53" s="1"/>
  <c r="W21"/>
  <c r="V21" s="1"/>
  <c r="D59" s="1"/>
  <c r="Z65"/>
  <c r="Z110"/>
  <c r="Z152"/>
  <c r="Z199"/>
  <c r="W506" i="4"/>
  <c r="W504"/>
  <c r="W26" i="19"/>
  <c r="Z98"/>
  <c r="W92"/>
  <c r="Z67" i="5"/>
  <c r="AA67" s="1"/>
  <c r="W65"/>
  <c r="V65" s="1"/>
  <c r="D103" s="1"/>
  <c r="W64"/>
  <c r="V64" s="1"/>
  <c r="I90" s="1"/>
  <c r="W154"/>
  <c r="V154" s="1"/>
  <c r="D185" s="1"/>
  <c r="W509" i="4"/>
  <c r="Z20" i="19"/>
  <c r="AA20" s="1"/>
  <c r="Z25"/>
  <c r="Z92"/>
  <c r="Z94"/>
  <c r="W163"/>
  <c r="W164"/>
  <c r="Z232"/>
  <c r="Z300"/>
  <c r="Z302"/>
  <c r="Z369"/>
  <c r="Z371"/>
  <c r="Z438"/>
  <c r="Z507"/>
  <c r="Z509"/>
  <c r="Z22" i="5"/>
  <c r="Z109"/>
  <c r="AA109" s="1"/>
  <c r="Z153"/>
  <c r="W442" i="4"/>
  <c r="D298" i="5"/>
  <c r="W505" i="4"/>
  <c r="Z441"/>
  <c r="Z23" i="19"/>
  <c r="AA23" s="1"/>
  <c r="Z27"/>
  <c r="AA27" s="1"/>
  <c r="Z93"/>
  <c r="Z97"/>
  <c r="Z163"/>
  <c r="Z167"/>
  <c r="Z231"/>
  <c r="Z235"/>
  <c r="AA235" s="1"/>
  <c r="Z297"/>
  <c r="Z301"/>
  <c r="Z366"/>
  <c r="Z435"/>
  <c r="Z439"/>
  <c r="AA439" s="1"/>
  <c r="Z504"/>
  <c r="Z508"/>
  <c r="Z20" i="5"/>
  <c r="AA20" s="1"/>
  <c r="Z64"/>
  <c r="AA64" s="1"/>
  <c r="Z111"/>
  <c r="Z154"/>
  <c r="Z197"/>
  <c r="Z161" i="19"/>
  <c r="Z165"/>
  <c r="W507" i="4"/>
  <c r="Z504"/>
  <c r="Z506"/>
  <c r="Z508"/>
  <c r="Z510"/>
  <c r="D310" i="5"/>
  <c r="D292"/>
  <c r="D304"/>
  <c r="C67" i="20"/>
  <c r="AC66" s="1"/>
  <c r="E66" s="1"/>
  <c r="AA24" i="19"/>
  <c r="L331" i="5"/>
  <c r="H331"/>
  <c r="J331"/>
  <c r="F331"/>
  <c r="E331"/>
  <c r="AA229" i="19"/>
  <c r="AA505"/>
  <c r="AA21" i="5"/>
  <c r="AA22"/>
  <c r="AA108"/>
  <c r="AA110"/>
  <c r="AA153"/>
  <c r="AA155"/>
  <c r="AA198"/>
  <c r="L66" i="20"/>
  <c r="J66" s="1"/>
  <c r="F66"/>
  <c r="H66"/>
  <c r="J20"/>
  <c r="E20"/>
  <c r="L20"/>
  <c r="H20"/>
  <c r="F20" s="1"/>
  <c r="H23"/>
  <c r="J23"/>
  <c r="F23"/>
  <c r="L23"/>
  <c r="E23"/>
  <c r="AC22" s="1"/>
  <c r="AA303" i="19"/>
  <c r="AA507"/>
  <c r="AA65" i="5"/>
  <c r="AA66"/>
  <c r="AA152"/>
  <c r="AA196"/>
  <c r="AA199"/>
  <c r="D235"/>
  <c r="I228"/>
  <c r="D229"/>
  <c r="I234"/>
  <c r="I28"/>
  <c r="I35"/>
  <c r="I41"/>
  <c r="I46"/>
  <c r="I53"/>
  <c r="I59"/>
  <c r="I84"/>
  <c r="I102"/>
  <c r="D116"/>
  <c r="D117"/>
  <c r="D122"/>
  <c r="D123"/>
  <c r="D128"/>
  <c r="D129"/>
  <c r="D134"/>
  <c r="D135"/>
  <c r="D140"/>
  <c r="D141"/>
  <c r="I147"/>
  <c r="I160"/>
  <c r="I161"/>
  <c r="I166"/>
  <c r="I167"/>
  <c r="I173"/>
  <c r="I178"/>
  <c r="I179"/>
  <c r="I184"/>
  <c r="I185"/>
  <c r="D210"/>
  <c r="D211"/>
  <c r="D216"/>
  <c r="D217"/>
  <c r="D223"/>
  <c r="I235"/>
  <c r="I229"/>
  <c r="D234"/>
  <c r="D228"/>
  <c r="D28"/>
  <c r="D34"/>
  <c r="D40"/>
  <c r="D46"/>
  <c r="D52"/>
  <c r="D58"/>
  <c r="D72"/>
  <c r="D73"/>
  <c r="D78"/>
  <c r="D79"/>
  <c r="D84"/>
  <c r="D90"/>
  <c r="D91"/>
  <c r="D96"/>
  <c r="I116"/>
  <c r="I117"/>
  <c r="I122"/>
  <c r="I123"/>
  <c r="I129"/>
  <c r="I134"/>
  <c r="I135"/>
  <c r="I140"/>
  <c r="I146"/>
  <c r="D147"/>
  <c r="D160"/>
  <c r="D166"/>
  <c r="D172"/>
  <c r="D173"/>
  <c r="D178"/>
  <c r="D184"/>
  <c r="D204"/>
  <c r="I205"/>
  <c r="D205" s="1"/>
  <c r="I210"/>
  <c r="I211"/>
  <c r="I216"/>
  <c r="I217"/>
  <c r="I222"/>
  <c r="I223"/>
  <c r="Y440" i="4"/>
  <c r="X440"/>
  <c r="W440"/>
  <c r="Y439"/>
  <c r="X439"/>
  <c r="W439"/>
  <c r="Y438"/>
  <c r="X438"/>
  <c r="W438"/>
  <c r="AA93" i="19" l="1"/>
  <c r="AA95"/>
  <c r="AA91"/>
  <c r="AA234"/>
  <c r="AA160"/>
  <c r="AA164"/>
  <c r="AA161"/>
  <c r="AA94"/>
  <c r="AA26"/>
  <c r="AA232"/>
  <c r="AA508"/>
  <c r="AA435"/>
  <c r="AA441"/>
  <c r="AA300"/>
  <c r="AA299"/>
  <c r="AA301"/>
  <c r="AA21"/>
  <c r="AA436"/>
  <c r="AA438"/>
  <c r="AA163"/>
  <c r="I40" i="5"/>
  <c r="I58"/>
  <c r="D47"/>
  <c r="D29"/>
  <c r="I96"/>
  <c r="D85"/>
  <c r="D35"/>
  <c r="I73"/>
  <c r="I78"/>
  <c r="I91"/>
  <c r="D41"/>
  <c r="I52"/>
  <c r="I47"/>
  <c r="I29"/>
  <c r="I34"/>
  <c r="I190"/>
  <c r="D161"/>
  <c r="D179"/>
  <c r="D167"/>
  <c r="I172"/>
  <c r="I103"/>
  <c r="I72"/>
  <c r="I79"/>
  <c r="I97"/>
  <c r="I85"/>
  <c r="Z439" i="4"/>
  <c r="AA439" s="1"/>
  <c r="C331" i="5"/>
  <c r="AC330" s="1"/>
  <c r="H330" s="1"/>
  <c r="C66" i="20"/>
  <c r="AC65" s="1"/>
  <c r="J65" s="1"/>
  <c r="AB67" i="5"/>
  <c r="AC67" s="1"/>
  <c r="AB66"/>
  <c r="AB65"/>
  <c r="AB64"/>
  <c r="L22" i="20"/>
  <c r="H22"/>
  <c r="F22" s="1"/>
  <c r="J22"/>
  <c r="E22"/>
  <c r="AC21" s="1"/>
  <c r="AB22" i="5"/>
  <c r="AB21"/>
  <c r="AB20"/>
  <c r="AB23"/>
  <c r="AC23" s="1"/>
  <c r="L65" i="20"/>
  <c r="F330" i="5"/>
  <c r="Y437" i="4"/>
  <c r="X437"/>
  <c r="W437"/>
  <c r="Y436"/>
  <c r="X436"/>
  <c r="W436"/>
  <c r="Y435"/>
  <c r="X435"/>
  <c r="W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W367" l="1"/>
  <c r="W371"/>
  <c r="W368"/>
  <c r="L330" i="5"/>
  <c r="W373" i="4"/>
  <c r="E330" i="5"/>
  <c r="W372" i="4"/>
  <c r="W370"/>
  <c r="W369"/>
  <c r="Z373"/>
  <c r="H65" i="20"/>
  <c r="F65"/>
  <c r="E65"/>
  <c r="Z435" i="4"/>
  <c r="Z367"/>
  <c r="Z369"/>
  <c r="Z371"/>
  <c r="C330" i="5"/>
  <c r="AC329" s="1"/>
  <c r="F329" s="1"/>
  <c r="E329"/>
  <c r="H23"/>
  <c r="J23"/>
  <c r="F23"/>
  <c r="E23"/>
  <c r="AC22" s="1"/>
  <c r="L23"/>
  <c r="J21" i="20"/>
  <c r="L21"/>
  <c r="H21"/>
  <c r="F21" s="1"/>
  <c r="E21"/>
  <c r="L67" i="5"/>
  <c r="H67"/>
  <c r="F67" s="1"/>
  <c r="C67" s="1"/>
  <c r="AC66" s="1"/>
  <c r="J67"/>
  <c r="E67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W229" s="1"/>
  <c r="C243"/>
  <c r="Q242"/>
  <c r="C242"/>
  <c r="W234" s="1"/>
  <c r="Q241"/>
  <c r="W231" s="1"/>
  <c r="C241"/>
  <c r="W235" s="1"/>
  <c r="Q240"/>
  <c r="C240"/>
  <c r="Q239"/>
  <c r="C239"/>
  <c r="Q238"/>
  <c r="C238"/>
  <c r="C237"/>
  <c r="C236"/>
  <c r="Y235"/>
  <c r="X235"/>
  <c r="Y234"/>
  <c r="X234"/>
  <c r="Y233"/>
  <c r="X233"/>
  <c r="Y232"/>
  <c r="X232"/>
  <c r="Y231"/>
  <c r="X231"/>
  <c r="Y230"/>
  <c r="X230"/>
  <c r="Y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Q375"/>
  <c r="C375"/>
  <c r="Q374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Y235"/>
  <c r="X235"/>
  <c r="Y234"/>
  <c r="X234"/>
  <c r="Y233"/>
  <c r="X233"/>
  <c r="Y232"/>
  <c r="X232"/>
  <c r="Y231"/>
  <c r="X231"/>
  <c r="Y230"/>
  <c r="X230"/>
  <c r="Y229"/>
  <c r="X229"/>
  <c r="Y228"/>
  <c r="X228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H166" i="2"/>
  <c r="H83"/>
  <c r="H216"/>
  <c r="H143"/>
  <c r="H148"/>
  <c r="H167"/>
  <c r="H214"/>
  <c r="H163"/>
  <c r="H90"/>
  <c r="H123"/>
  <c r="H142"/>
  <c r="H179"/>
  <c r="H194"/>
  <c r="W232" i="4" l="1"/>
  <c r="W233"/>
  <c r="W230"/>
  <c r="W228"/>
  <c r="AA367"/>
  <c r="W167"/>
  <c r="W27"/>
  <c r="W235" i="1"/>
  <c r="W27"/>
  <c r="W297" i="4"/>
  <c r="W97"/>
  <c r="W91"/>
  <c r="W511" i="1"/>
  <c r="W441"/>
  <c r="W229"/>
  <c r="W228"/>
  <c r="W98"/>
  <c r="AA373" i="4"/>
  <c r="W160" i="1"/>
  <c r="Z20"/>
  <c r="Z22"/>
  <c r="Z235"/>
  <c r="W297"/>
  <c r="W508"/>
  <c r="W367"/>
  <c r="W507"/>
  <c r="W303" i="4"/>
  <c r="W163"/>
  <c r="W298"/>
  <c r="W301"/>
  <c r="W22"/>
  <c r="W370" i="1"/>
  <c r="W232"/>
  <c r="W161"/>
  <c r="W233"/>
  <c r="W371"/>
  <c r="W510"/>
  <c r="W23" i="4"/>
  <c r="W302"/>
  <c r="H329" i="5"/>
  <c r="C329" s="1"/>
  <c r="AC328" s="1"/>
  <c r="W25" i="1"/>
  <c r="W302"/>
  <c r="W435"/>
  <c r="W504"/>
  <c r="L329" i="5"/>
  <c r="W97" i="1"/>
  <c r="W95"/>
  <c r="W509"/>
  <c r="W20" i="4"/>
  <c r="W161"/>
  <c r="J329" i="5"/>
  <c r="W234" i="1"/>
  <c r="W372"/>
  <c r="W26" i="4"/>
  <c r="W98"/>
  <c r="W94"/>
  <c r="W93"/>
  <c r="Z97"/>
  <c r="Z93"/>
  <c r="Z91"/>
  <c r="W369" i="1"/>
  <c r="Z505"/>
  <c r="W304" i="4"/>
  <c r="W300"/>
  <c r="AA369"/>
  <c r="Z301"/>
  <c r="Z297"/>
  <c r="W299"/>
  <c r="Z300"/>
  <c r="Z233"/>
  <c r="W165"/>
  <c r="W95"/>
  <c r="Z95"/>
  <c r="W92"/>
  <c r="W96"/>
  <c r="W24"/>
  <c r="W21"/>
  <c r="W25"/>
  <c r="W304" i="1"/>
  <c r="W442"/>
  <c r="W438"/>
  <c r="Z508"/>
  <c r="Z509"/>
  <c r="W505"/>
  <c r="W506"/>
  <c r="Z511"/>
  <c r="Z507"/>
  <c r="Z441"/>
  <c r="W437"/>
  <c r="W439"/>
  <c r="W436"/>
  <c r="W440"/>
  <c r="Z442"/>
  <c r="Z438"/>
  <c r="Z372"/>
  <c r="Z303"/>
  <c r="W299"/>
  <c r="W298"/>
  <c r="W303"/>
  <c r="W300"/>
  <c r="W230"/>
  <c r="W231"/>
  <c r="Z164"/>
  <c r="Z160"/>
  <c r="W165"/>
  <c r="Z166"/>
  <c r="W163"/>
  <c r="W91"/>
  <c r="C65" i="20"/>
  <c r="AC64" s="1"/>
  <c r="Z96" i="1"/>
  <c r="W93"/>
  <c r="Z94"/>
  <c r="W23"/>
  <c r="W21"/>
  <c r="Z24"/>
  <c r="W24"/>
  <c r="W26"/>
  <c r="Z26"/>
  <c r="W22"/>
  <c r="W20"/>
  <c r="Z98"/>
  <c r="W96"/>
  <c r="W94"/>
  <c r="W166"/>
  <c r="W368"/>
  <c r="W366"/>
  <c r="Z436"/>
  <c r="Z440"/>
  <c r="Z506"/>
  <c r="Z510"/>
  <c r="Z231" i="4"/>
  <c r="Z235"/>
  <c r="Z299"/>
  <c r="Z303"/>
  <c r="W92" i="1"/>
  <c r="W162"/>
  <c r="W164"/>
  <c r="Z301"/>
  <c r="W301"/>
  <c r="Z20" i="4"/>
  <c r="Z22"/>
  <c r="W160"/>
  <c r="W162"/>
  <c r="W164"/>
  <c r="W166"/>
  <c r="Z228"/>
  <c r="Z367" i="1"/>
  <c r="Z369"/>
  <c r="Z371"/>
  <c r="Z373"/>
  <c r="Z23"/>
  <c r="Z27"/>
  <c r="Z91"/>
  <c r="Z93"/>
  <c r="Z95"/>
  <c r="Z97"/>
  <c r="Z228"/>
  <c r="Z230"/>
  <c r="Z232"/>
  <c r="Z234"/>
  <c r="Z298"/>
  <c r="Z300"/>
  <c r="Z302"/>
  <c r="Z304"/>
  <c r="Z504"/>
  <c r="Z302" i="4"/>
  <c r="Z161"/>
  <c r="Z163"/>
  <c r="Z165"/>
  <c r="Z167"/>
  <c r="Z24"/>
  <c r="Z435" i="1"/>
  <c r="Z437"/>
  <c r="Z439"/>
  <c r="Z366"/>
  <c r="Z368"/>
  <c r="Z370"/>
  <c r="Z297"/>
  <c r="Z299"/>
  <c r="Z92"/>
  <c r="Z161"/>
  <c r="Z163"/>
  <c r="Z165"/>
  <c r="Z229"/>
  <c r="Z231"/>
  <c r="Z233"/>
  <c r="Z21"/>
  <c r="Z25"/>
  <c r="Z162"/>
  <c r="L22" i="5"/>
  <c r="H22"/>
  <c r="J22"/>
  <c r="F22"/>
  <c r="E22"/>
  <c r="AC21" s="1"/>
  <c r="L64" i="20"/>
  <c r="H64"/>
  <c r="E64"/>
  <c r="J64"/>
  <c r="F64"/>
  <c r="J66" i="5"/>
  <c r="F66"/>
  <c r="L66"/>
  <c r="H66"/>
  <c r="E66"/>
  <c r="Z26" i="4"/>
  <c r="H100" i="2"/>
  <c r="I207"/>
  <c r="H129"/>
  <c r="I206"/>
  <c r="H183"/>
  <c r="I205"/>
  <c r="H201"/>
  <c r="I204"/>
  <c r="H190"/>
  <c r="I203"/>
  <c r="H138"/>
  <c r="I202"/>
  <c r="H86"/>
  <c r="I201"/>
  <c r="H127"/>
  <c r="I200"/>
  <c r="H210"/>
  <c r="I199"/>
  <c r="H182"/>
  <c r="I198"/>
  <c r="H189"/>
  <c r="I197"/>
  <c r="H180"/>
  <c r="I196"/>
  <c r="H220"/>
  <c r="I195"/>
  <c r="H209"/>
  <c r="I194"/>
  <c r="H34"/>
  <c r="I193"/>
  <c r="H173"/>
  <c r="I192"/>
  <c r="H65"/>
  <c r="I191"/>
  <c r="H114"/>
  <c r="I190"/>
  <c r="H153"/>
  <c r="I189"/>
  <c r="H87"/>
  <c r="I188"/>
  <c r="H96"/>
  <c r="I187"/>
  <c r="H93"/>
  <c r="I186"/>
  <c r="H80"/>
  <c r="I185"/>
  <c r="H188"/>
  <c r="I184"/>
  <c r="H178"/>
  <c r="I183"/>
  <c r="H74"/>
  <c r="I182"/>
  <c r="H213"/>
  <c r="I181"/>
  <c r="H164"/>
  <c r="I180"/>
  <c r="H52"/>
  <c r="I179"/>
  <c r="H175"/>
  <c r="I178"/>
  <c r="H146"/>
  <c r="I177"/>
  <c r="H124"/>
  <c r="I176"/>
  <c r="H177"/>
  <c r="I175"/>
  <c r="H136"/>
  <c r="I174"/>
  <c r="H112"/>
  <c r="I173"/>
  <c r="H64"/>
  <c r="I172"/>
  <c r="H208"/>
  <c r="I171"/>
  <c r="H35"/>
  <c r="I170"/>
  <c r="H104"/>
  <c r="I169"/>
  <c r="H205"/>
  <c r="I168"/>
  <c r="H40"/>
  <c r="I167"/>
  <c r="H195"/>
  <c r="I166"/>
  <c r="H108"/>
  <c r="I165"/>
  <c r="H41"/>
  <c r="I164"/>
  <c r="H147"/>
  <c r="I163"/>
  <c r="H139"/>
  <c r="I162"/>
  <c r="H200"/>
  <c r="I161"/>
  <c r="H199"/>
  <c r="I160"/>
  <c r="H198"/>
  <c r="I159"/>
  <c r="H152"/>
  <c r="I158"/>
  <c r="H206"/>
  <c r="I157"/>
  <c r="H125"/>
  <c r="I156"/>
  <c r="H26"/>
  <c r="I155"/>
  <c r="H174"/>
  <c r="I154"/>
  <c r="H51"/>
  <c r="I153"/>
  <c r="H97"/>
  <c r="I152"/>
  <c r="H60"/>
  <c r="I151"/>
  <c r="H176"/>
  <c r="I150"/>
  <c r="H102"/>
  <c r="I149"/>
  <c r="H187"/>
  <c r="I148"/>
  <c r="H219"/>
  <c r="I147"/>
  <c r="H162"/>
  <c r="I146"/>
  <c r="H197"/>
  <c r="I145"/>
  <c r="H203"/>
  <c r="I144"/>
  <c r="H185"/>
  <c r="I143"/>
  <c r="H191"/>
  <c r="I142"/>
  <c r="V297" i="1" s="1"/>
  <c r="H79" i="2"/>
  <c r="I141"/>
  <c r="H186"/>
  <c r="I140"/>
  <c r="V435" i="1" s="1"/>
  <c r="H144" i="2"/>
  <c r="I139"/>
  <c r="V504" i="1" s="1"/>
  <c r="H202" i="2"/>
  <c r="I138"/>
  <c r="H134"/>
  <c r="I137"/>
  <c r="V91" i="4" s="1"/>
  <c r="H140" i="2"/>
  <c r="I136"/>
  <c r="V160" i="4" s="1"/>
  <c r="H217" i="2"/>
  <c r="I135"/>
  <c r="V228" i="4" s="1"/>
  <c r="H62" i="2"/>
  <c r="I134"/>
  <c r="V297" i="4" s="1"/>
  <c r="H149" i="2"/>
  <c r="I133"/>
  <c r="H30"/>
  <c r="I132"/>
  <c r="V435" i="4" s="1"/>
  <c r="H131" i="2"/>
  <c r="I131"/>
  <c r="V504" i="4" s="1"/>
  <c r="H32" i="2"/>
  <c r="I130"/>
  <c r="H181"/>
  <c r="I129"/>
  <c r="H169"/>
  <c r="I128"/>
  <c r="H44"/>
  <c r="I127"/>
  <c r="H159"/>
  <c r="I126"/>
  <c r="H61"/>
  <c r="I125"/>
  <c r="H39"/>
  <c r="I124"/>
  <c r="H70"/>
  <c r="I123"/>
  <c r="V505" i="1" s="1"/>
  <c r="I544" s="1"/>
  <c r="H19" i="2"/>
  <c r="I122"/>
  <c r="H171"/>
  <c r="I121"/>
  <c r="V92" i="4" s="1"/>
  <c r="I120" s="1"/>
  <c r="H137" i="2"/>
  <c r="I120"/>
  <c r="H211"/>
  <c r="I119"/>
  <c r="V229" i="4" s="1"/>
  <c r="I268" s="1"/>
  <c r="H221" i="2"/>
  <c r="I118"/>
  <c r="H99"/>
  <c r="I117"/>
  <c r="H126"/>
  <c r="I116"/>
  <c r="H25"/>
  <c r="I115"/>
  <c r="H92"/>
  <c r="I114"/>
  <c r="H132"/>
  <c r="I113"/>
  <c r="H196"/>
  <c r="I112"/>
  <c r="H157"/>
  <c r="I111"/>
  <c r="H75"/>
  <c r="I110"/>
  <c r="H21"/>
  <c r="I109"/>
  <c r="H107"/>
  <c r="I108"/>
  <c r="H212"/>
  <c r="I107"/>
  <c r="H218"/>
  <c r="I106"/>
  <c r="H33"/>
  <c r="I105"/>
  <c r="H91"/>
  <c r="I104"/>
  <c r="H55"/>
  <c r="I103"/>
  <c r="H120"/>
  <c r="I102"/>
  <c r="H161"/>
  <c r="I101"/>
  <c r="H103"/>
  <c r="I100"/>
  <c r="H84"/>
  <c r="I99"/>
  <c r="H130"/>
  <c r="I98"/>
  <c r="H204"/>
  <c r="I97"/>
  <c r="H115"/>
  <c r="I96"/>
  <c r="H56"/>
  <c r="I95"/>
  <c r="H77"/>
  <c r="I94"/>
  <c r="H49"/>
  <c r="I93"/>
  <c r="H111"/>
  <c r="I92"/>
  <c r="H109"/>
  <c r="I91"/>
  <c r="H23"/>
  <c r="I90"/>
  <c r="H59"/>
  <c r="I89"/>
  <c r="V94" i="4" s="1"/>
  <c r="H38" i="2"/>
  <c r="I88"/>
  <c r="H43"/>
  <c r="I87"/>
  <c r="H168"/>
  <c r="I86"/>
  <c r="V300" i="4" s="1"/>
  <c r="I321" s="1"/>
  <c r="H193" i="2"/>
  <c r="I85"/>
  <c r="H165"/>
  <c r="I84"/>
  <c r="H81"/>
  <c r="I83"/>
  <c r="V507" i="4" s="1"/>
  <c r="H156" i="2"/>
  <c r="I82"/>
  <c r="H48"/>
  <c r="I81"/>
  <c r="H20"/>
  <c r="I80"/>
  <c r="H155"/>
  <c r="I79"/>
  <c r="H95"/>
  <c r="I78"/>
  <c r="H63"/>
  <c r="I77"/>
  <c r="V370" i="1" s="1"/>
  <c r="H57" i="2"/>
  <c r="I76"/>
  <c r="V439" i="1" s="1"/>
  <c r="H69" i="2"/>
  <c r="I75"/>
  <c r="V508" i="1" s="1"/>
  <c r="H73" i="2"/>
  <c r="I74"/>
  <c r="V24" i="4" s="1"/>
  <c r="D35" s="1"/>
  <c r="H42" i="2"/>
  <c r="I73"/>
  <c r="V95" i="4" s="1"/>
  <c r="H133" i="2"/>
  <c r="I72"/>
  <c r="V164" i="4" s="1"/>
  <c r="D175" s="1"/>
  <c r="H118" i="2"/>
  <c r="I71"/>
  <c r="V232" i="4" s="1"/>
  <c r="H135" i="2"/>
  <c r="I70"/>
  <c r="H37"/>
  <c r="I69"/>
  <c r="V370" i="4" s="1"/>
  <c r="H207" i="2"/>
  <c r="I68"/>
  <c r="V439" i="4" s="1"/>
  <c r="H105" i="2"/>
  <c r="I67"/>
  <c r="V508" i="4" s="1"/>
  <c r="H27" i="2"/>
  <c r="I66"/>
  <c r="H85"/>
  <c r="I65"/>
  <c r="H128"/>
  <c r="I64"/>
  <c r="H72"/>
  <c r="I63"/>
  <c r="H106"/>
  <c r="I62"/>
  <c r="V302" i="1" s="1"/>
  <c r="H78" i="2"/>
  <c r="I61"/>
  <c r="V371" i="1" s="1"/>
  <c r="H68" i="2"/>
  <c r="I60"/>
  <c r="V440" i="1" s="1"/>
  <c r="H170" i="2"/>
  <c r="I59"/>
  <c r="V509" i="1" s="1"/>
  <c r="I550" s="1"/>
  <c r="H192" i="2"/>
  <c r="I58"/>
  <c r="H82"/>
  <c r="I57"/>
  <c r="V96" i="4" s="1"/>
  <c r="D106" s="1"/>
  <c r="H54" i="2"/>
  <c r="I56"/>
  <c r="V165" i="4" s="1"/>
  <c r="H184" i="2"/>
  <c r="I55"/>
  <c r="V233" i="4" s="1"/>
  <c r="I281" s="1"/>
  <c r="H113" i="2"/>
  <c r="I54"/>
  <c r="V302" i="4" s="1"/>
  <c r="H158" i="2"/>
  <c r="I53"/>
  <c r="V371" i="4" s="1"/>
  <c r="H110" i="2"/>
  <c r="I52"/>
  <c r="V440" i="4" s="1"/>
  <c r="H24" i="2"/>
  <c r="I51"/>
  <c r="V509" i="4" s="1"/>
  <c r="H46" i="2"/>
  <c r="I50"/>
  <c r="H47"/>
  <c r="I49"/>
  <c r="H150"/>
  <c r="I48"/>
  <c r="H50"/>
  <c r="I47"/>
  <c r="H66"/>
  <c r="I46"/>
  <c r="V303" i="1" s="1"/>
  <c r="H116" i="2"/>
  <c r="I45"/>
  <c r="V372" i="1" s="1"/>
  <c r="D380" s="1"/>
  <c r="H53" i="2"/>
  <c r="I44"/>
  <c r="V441" i="1" s="1"/>
  <c r="H31" i="2"/>
  <c r="I43"/>
  <c r="V510" i="1" s="1"/>
  <c r="D518" s="1"/>
  <c r="H172" i="2"/>
  <c r="I42"/>
  <c r="H215"/>
  <c r="I41"/>
  <c r="V97" i="4" s="1"/>
  <c r="H117" i="2"/>
  <c r="I40"/>
  <c r="V166" i="4" s="1"/>
  <c r="H76" i="2"/>
  <c r="I39"/>
  <c r="V234" i="4" s="1"/>
  <c r="D250" s="1"/>
  <c r="H119" i="2"/>
  <c r="I38"/>
  <c r="V303" i="4" s="1"/>
  <c r="H151" i="2"/>
  <c r="I37"/>
  <c r="V372" i="4" s="1"/>
  <c r="H89" i="2"/>
  <c r="I36"/>
  <c r="V441" i="4" s="1"/>
  <c r="H22" i="2"/>
  <c r="I35"/>
  <c r="V510" i="4" s="1"/>
  <c r="H67" i="2"/>
  <c r="I34"/>
  <c r="H71"/>
  <c r="I33"/>
  <c r="V442" i="4" s="1"/>
  <c r="H121" i="2"/>
  <c r="I32"/>
  <c r="V373" i="4" s="1"/>
  <c r="H94" i="2"/>
  <c r="I31"/>
  <c r="V304" i="4" s="1"/>
  <c r="H29" i="2"/>
  <c r="I30"/>
  <c r="V235" i="4" s="1"/>
  <c r="H36" i="2"/>
  <c r="I29"/>
  <c r="V167" i="4" s="1"/>
  <c r="H154" i="2"/>
  <c r="I28"/>
  <c r="V98" i="4" s="1"/>
  <c r="D112" s="1"/>
  <c r="H141" i="2"/>
  <c r="I27"/>
  <c r="V27" i="4" s="1"/>
  <c r="H88" i="2"/>
  <c r="I26"/>
  <c r="V511" i="1" s="1"/>
  <c r="H160" i="2"/>
  <c r="I25"/>
  <c r="V442" i="1" s="1"/>
  <c r="H45" i="2"/>
  <c r="I24"/>
  <c r="V373" i="1" s="1"/>
  <c r="D419" s="1"/>
  <c r="H122" i="2"/>
  <c r="I23"/>
  <c r="V304" i="1" s="1"/>
  <c r="H28" i="2"/>
  <c r="I22"/>
  <c r="H58"/>
  <c r="I21"/>
  <c r="H145"/>
  <c r="I20"/>
  <c r="H101"/>
  <c r="I19"/>
  <c r="H98"/>
  <c r="O15" i="13"/>
  <c r="Z15" s="1"/>
  <c r="AA27" i="1" l="1"/>
  <c r="AA167" i="4"/>
  <c r="AA94" i="1"/>
  <c r="AA22"/>
  <c r="AA372"/>
  <c r="AA441"/>
  <c r="AA235"/>
  <c r="AA23"/>
  <c r="AA367"/>
  <c r="AA163" i="4"/>
  <c r="AA302" i="1"/>
  <c r="AA511"/>
  <c r="AA506"/>
  <c r="AA299"/>
  <c r="AA20"/>
  <c r="AA437"/>
  <c r="AA504"/>
  <c r="AA26"/>
  <c r="AA93"/>
  <c r="AA509"/>
  <c r="AA26" i="4"/>
  <c r="AA439" i="1"/>
  <c r="AA162"/>
  <c r="AA166"/>
  <c r="AA25"/>
  <c r="AA366"/>
  <c r="AA369"/>
  <c r="AA21"/>
  <c r="AA304"/>
  <c r="AA164"/>
  <c r="AA301"/>
  <c r="C64" i="20"/>
  <c r="V301" i="1"/>
  <c r="D313" s="1"/>
  <c r="V507"/>
  <c r="I542" s="1"/>
  <c r="V369"/>
  <c r="V506" i="4"/>
  <c r="I567" s="1"/>
  <c r="V368"/>
  <c r="D414" s="1"/>
  <c r="V230"/>
  <c r="D284" s="1"/>
  <c r="V93"/>
  <c r="V506" i="1"/>
  <c r="I518" s="1"/>
  <c r="V368"/>
  <c r="I398" s="1"/>
  <c r="V505" i="4"/>
  <c r="I519" s="1"/>
  <c r="V161"/>
  <c r="I181" s="1"/>
  <c r="V367" i="1"/>
  <c r="I406" s="1"/>
  <c r="V366" i="4"/>
  <c r="I396" s="1"/>
  <c r="V438"/>
  <c r="D498" s="1"/>
  <c r="V369"/>
  <c r="V231"/>
  <c r="I252" s="1"/>
  <c r="V163"/>
  <c r="I197" s="1"/>
  <c r="V23"/>
  <c r="D74" s="1"/>
  <c r="V438" i="1"/>
  <c r="I466" s="1"/>
  <c r="V300"/>
  <c r="I310" s="1"/>
  <c r="V437" i="4"/>
  <c r="I449" s="1"/>
  <c r="V299"/>
  <c r="I334" s="1"/>
  <c r="V162"/>
  <c r="V22"/>
  <c r="D75" s="1"/>
  <c r="V437" i="1"/>
  <c r="I458" s="1"/>
  <c r="V299"/>
  <c r="I329" s="1"/>
  <c r="V436" i="4"/>
  <c r="I483" s="1"/>
  <c r="V367"/>
  <c r="I421" s="1"/>
  <c r="V298"/>
  <c r="I352" s="1"/>
  <c r="V21"/>
  <c r="D83" s="1"/>
  <c r="V436" i="1"/>
  <c r="I483" s="1"/>
  <c r="V298"/>
  <c r="I337" s="1"/>
  <c r="V20" i="4"/>
  <c r="I40" s="1"/>
  <c r="V366" i="1"/>
  <c r="I430" s="1"/>
  <c r="J328" i="5"/>
  <c r="F328"/>
  <c r="L328"/>
  <c r="H328"/>
  <c r="C66"/>
  <c r="AC65" s="1"/>
  <c r="L21"/>
  <c r="F21"/>
  <c r="J21"/>
  <c r="H21" s="1"/>
  <c r="E21"/>
  <c r="AC20" s="1"/>
  <c r="V20" i="1"/>
  <c r="I83" s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404"/>
  <c r="I379"/>
  <c r="I390"/>
  <c r="D413"/>
  <c r="D421"/>
  <c r="I397"/>
  <c r="D397" s="1"/>
  <c r="D429"/>
  <c r="D291"/>
  <c r="D154"/>
  <c r="I122"/>
  <c r="D122" s="1"/>
  <c r="I129"/>
  <c r="D146"/>
  <c r="I517" i="1"/>
  <c r="D551"/>
  <c r="D567"/>
  <c r="D429"/>
  <c r="I390"/>
  <c r="D413"/>
  <c r="I379"/>
  <c r="I397"/>
  <c r="I404"/>
  <c r="I260" i="4"/>
  <c r="I251"/>
  <c r="D139"/>
  <c r="I128"/>
  <c r="D147"/>
  <c r="I105"/>
  <c r="D105" s="1"/>
  <c r="I123"/>
  <c r="I154"/>
  <c r="I360" i="1"/>
  <c r="D353"/>
  <c r="D499" i="4"/>
  <c r="I450"/>
  <c r="I214"/>
  <c r="I199"/>
  <c r="I188"/>
  <c r="I34"/>
  <c r="I475" i="1"/>
  <c r="I490"/>
  <c r="I465" i="4"/>
  <c r="I451"/>
  <c r="I491"/>
  <c r="I474"/>
  <c r="I456"/>
  <c r="I499"/>
  <c r="I482"/>
  <c r="I318"/>
  <c r="I223"/>
  <c r="I175"/>
  <c r="I189"/>
  <c r="I180"/>
  <c r="I198"/>
  <c r="I49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D260"/>
  <c r="D258"/>
  <c r="D252"/>
  <c r="I244"/>
  <c r="I242"/>
  <c r="I213"/>
  <c r="I206"/>
  <c r="D199"/>
  <c r="D197"/>
  <c r="D191"/>
  <c r="D189"/>
  <c r="D183"/>
  <c r="D181"/>
  <c r="D173"/>
  <c r="I147"/>
  <c r="I144"/>
  <c r="D144" s="1"/>
  <c r="D136"/>
  <c r="D130"/>
  <c r="D128"/>
  <c r="I114"/>
  <c r="I59"/>
  <c r="D59" s="1"/>
  <c r="D51"/>
  <c r="D43"/>
  <c r="I560" i="1"/>
  <c r="I552"/>
  <c r="D536"/>
  <c r="D534"/>
  <c r="D528"/>
  <c r="D526"/>
  <c r="D520"/>
  <c r="D496"/>
  <c r="D489"/>
  <c r="D481"/>
  <c r="D474"/>
  <c r="D456"/>
  <c r="D450"/>
  <c r="D448"/>
  <c r="D427"/>
  <c r="I413"/>
  <c r="D404"/>
  <c r="D398"/>
  <c r="D396"/>
  <c r="D390"/>
  <c r="D388"/>
  <c r="D382"/>
  <c r="D360" i="4"/>
  <c r="D358"/>
  <c r="D352"/>
  <c r="D350"/>
  <c r="D344"/>
  <c r="I336"/>
  <c r="I328"/>
  <c r="I313"/>
  <c r="D411" i="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D329"/>
  <c r="D482" i="4"/>
  <c r="I473"/>
  <c r="I466"/>
  <c r="I310"/>
  <c r="D222"/>
  <c r="D82"/>
  <c r="I57"/>
  <c r="D498" i="1"/>
  <c r="I448"/>
  <c r="I459"/>
  <c r="D459" s="1"/>
  <c r="I320" i="4"/>
  <c r="I222"/>
  <c r="I173"/>
  <c r="I191"/>
  <c r="D207"/>
  <c r="D215"/>
  <c r="I182"/>
  <c r="I196"/>
  <c r="I389" i="1"/>
  <c r="I544" i="4"/>
  <c r="I552"/>
  <c r="I559"/>
  <c r="I526"/>
  <c r="D292"/>
  <c r="I250"/>
  <c r="I257"/>
  <c r="I283"/>
  <c r="D155"/>
  <c r="I106"/>
  <c r="I113"/>
  <c r="I131"/>
  <c r="I139"/>
  <c r="I559" i="1"/>
  <c r="I526"/>
  <c r="D568"/>
  <c r="I519"/>
  <c r="I533"/>
  <c r="I395"/>
  <c r="I568" i="4"/>
  <c r="I534"/>
  <c r="I560"/>
  <c r="I525"/>
  <c r="I543"/>
  <c r="I520"/>
  <c r="D520" s="1"/>
  <c r="I551"/>
  <c r="I413"/>
  <c r="I258"/>
  <c r="I284"/>
  <c r="I292"/>
  <c r="I249"/>
  <c r="I121"/>
  <c r="I112"/>
  <c r="I130"/>
  <c r="I138"/>
  <c r="I155"/>
  <c r="I107"/>
  <c r="I568" i="1"/>
  <c r="I520"/>
  <c r="I534"/>
  <c r="I525"/>
  <c r="I382"/>
  <c r="I405"/>
  <c r="I422"/>
  <c r="V25"/>
  <c r="I353" i="4"/>
  <c r="I343"/>
  <c r="D336"/>
  <c r="D334"/>
  <c r="D328"/>
  <c r="D326"/>
  <c r="D320"/>
  <c r="D318"/>
  <c r="D312"/>
  <c r="D310"/>
  <c r="I276"/>
  <c r="I274"/>
  <c r="I267"/>
  <c r="D259"/>
  <c r="D257"/>
  <c r="D251"/>
  <c r="D249"/>
  <c r="I243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66"/>
  <c r="D56"/>
  <c r="D48"/>
  <c r="D40"/>
  <c r="I32"/>
  <c r="I558" i="1"/>
  <c r="I551"/>
  <c r="I549"/>
  <c r="I543"/>
  <c r="D535"/>
  <c r="D533"/>
  <c r="D527"/>
  <c r="D525"/>
  <c r="D519"/>
  <c r="D517"/>
  <c r="D490"/>
  <c r="D488"/>
  <c r="D482"/>
  <c r="D480"/>
  <c r="I473"/>
  <c r="D464"/>
  <c r="D457"/>
  <c r="D451"/>
  <c r="D449"/>
  <c r="D428"/>
  <c r="D421"/>
  <c r="I412"/>
  <c r="D405"/>
  <c r="I403"/>
  <c r="D403" s="1"/>
  <c r="D397"/>
  <c r="D395"/>
  <c r="D389"/>
  <c r="D387"/>
  <c r="D381"/>
  <c r="D379"/>
  <c r="D359" i="4"/>
  <c r="D353"/>
  <c r="D351"/>
  <c r="D345"/>
  <c r="D343"/>
  <c r="I335"/>
  <c r="I327"/>
  <c r="I396" i="1" l="1"/>
  <c r="D430" i="4"/>
  <c r="I533"/>
  <c r="I311"/>
  <c r="I43"/>
  <c r="I448"/>
  <c r="I459"/>
  <c r="I67"/>
  <c r="I311" i="1"/>
  <c r="D276" i="4"/>
  <c r="I535" i="1"/>
  <c r="I329" i="4"/>
  <c r="I265"/>
  <c r="I387" i="1"/>
  <c r="D568" i="4"/>
  <c r="I360"/>
  <c r="I50"/>
  <c r="D490"/>
  <c r="I41"/>
  <c r="D345" i="1"/>
  <c r="I291" i="4"/>
  <c r="D559" i="1"/>
  <c r="I528"/>
  <c r="I414" i="4"/>
  <c r="D560"/>
  <c r="I421" i="1"/>
  <c r="I388" i="4"/>
  <c r="I82"/>
  <c r="D352" i="1"/>
  <c r="I190" i="4"/>
  <c r="I49" i="1"/>
  <c r="I75" i="4"/>
  <c r="I326" i="1"/>
  <c r="I389" i="4"/>
  <c r="I414" i="1"/>
  <c r="I241" i="4"/>
  <c r="D430" i="1"/>
  <c r="I381"/>
  <c r="D422"/>
  <c r="D360"/>
  <c r="I319"/>
  <c r="D560"/>
  <c r="I380" i="4"/>
  <c r="D380" s="1"/>
  <c r="D491"/>
  <c r="I490"/>
  <c r="I457"/>
  <c r="I464"/>
  <c r="I475"/>
  <c r="D283"/>
  <c r="D499" i="1"/>
  <c r="I464"/>
  <c r="I450"/>
  <c r="I457"/>
  <c r="I567"/>
  <c r="I388"/>
  <c r="I406" i="4"/>
  <c r="I381"/>
  <c r="I56"/>
  <c r="I328" i="1"/>
  <c r="D328" s="1"/>
  <c r="D344"/>
  <c r="I75"/>
  <c r="D75" s="1"/>
  <c r="I35"/>
  <c r="D67" i="4"/>
  <c r="I352" i="1"/>
  <c r="I312"/>
  <c r="D552"/>
  <c r="I541" i="4"/>
  <c r="D552"/>
  <c r="D275"/>
  <c r="I335" i="1"/>
  <c r="D335" s="1"/>
  <c r="I58"/>
  <c r="I66"/>
  <c r="I266" i="4"/>
  <c r="I345" i="1"/>
  <c r="D361"/>
  <c r="I541"/>
  <c r="I536"/>
  <c r="I527" i="4"/>
  <c r="D527" s="1"/>
  <c r="I536"/>
  <c r="I259"/>
  <c r="I395"/>
  <c r="I33"/>
  <c r="I321" i="1"/>
  <c r="I40"/>
  <c r="I527"/>
  <c r="I518" i="4"/>
  <c r="I467" i="1"/>
  <c r="I319" i="4"/>
  <c r="I337"/>
  <c r="D414" i="1"/>
  <c r="I380"/>
  <c r="D491"/>
  <c r="I458" i="4"/>
  <c r="D483"/>
  <c r="D206"/>
  <c r="I183"/>
  <c r="I359" i="1"/>
  <c r="I351"/>
  <c r="I472"/>
  <c r="I83" i="4"/>
  <c r="I66"/>
  <c r="I398"/>
  <c r="I403"/>
  <c r="I382"/>
  <c r="I429" i="1"/>
  <c r="I449"/>
  <c r="I467" i="4"/>
  <c r="I472"/>
  <c r="I172"/>
  <c r="I342" i="1"/>
  <c r="D321"/>
  <c r="D565" i="4"/>
  <c r="I58"/>
  <c r="I35"/>
  <c r="D422"/>
  <c r="I429"/>
  <c r="D361"/>
  <c r="I422"/>
  <c r="I498" i="1"/>
  <c r="I498" i="4"/>
  <c r="D214"/>
  <c r="D337" i="1"/>
  <c r="D483"/>
  <c r="I312" i="4"/>
  <c r="I387"/>
  <c r="I430"/>
  <c r="I405"/>
  <c r="I334" i="1"/>
  <c r="I320"/>
  <c r="D223" i="4"/>
  <c r="I174"/>
  <c r="I42"/>
  <c r="I51"/>
  <c r="I345"/>
  <c r="I326"/>
  <c r="I48"/>
  <c r="I74"/>
  <c r="J20" i="5"/>
  <c r="F20"/>
  <c r="H20"/>
  <c r="E20"/>
  <c r="L20"/>
  <c r="J65"/>
  <c r="F65"/>
  <c r="L65"/>
  <c r="H65"/>
  <c r="E328"/>
  <c r="C328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E65" i="5" l="1"/>
  <c r="C65"/>
  <c r="AC64" s="1"/>
  <c r="H64" l="1"/>
  <c r="E64"/>
  <c r="L64"/>
  <c r="F64"/>
  <c r="C64" l="1"/>
  <c r="AA228" i="4" l="1"/>
  <c r="Z229"/>
  <c r="AA229" s="1"/>
  <c r="Z230"/>
  <c r="AA230" s="1"/>
  <c r="AA231"/>
  <c r="Z232"/>
  <c r="AA232" s="1"/>
  <c r="AA233"/>
  <c r="Z234"/>
  <c r="AA234" s="1"/>
  <c r="AA235"/>
  <c r="AA368" i="1"/>
  <c r="AA370"/>
  <c r="AA371"/>
  <c r="AA373"/>
  <c r="AA24"/>
  <c r="AB21" s="1"/>
  <c r="AC21" s="1"/>
  <c r="H21" s="1"/>
  <c r="Z160" i="4"/>
  <c r="AA160" s="1"/>
  <c r="AA161"/>
  <c r="Z162"/>
  <c r="AA162" s="1"/>
  <c r="Z164"/>
  <c r="AA164" s="1"/>
  <c r="AA165"/>
  <c r="Z166"/>
  <c r="AA166" s="1"/>
  <c r="AA91"/>
  <c r="Z92"/>
  <c r="AA92" s="1"/>
  <c r="AA93"/>
  <c r="Z94"/>
  <c r="AA94" s="1"/>
  <c r="AA95"/>
  <c r="Z96"/>
  <c r="AA96" s="1"/>
  <c r="AA97"/>
  <c r="Z98"/>
  <c r="AA98" s="1"/>
  <c r="AA435" i="1"/>
  <c r="AA436"/>
  <c r="AA438"/>
  <c r="AA440"/>
  <c r="AA442"/>
  <c r="AA505"/>
  <c r="AA507"/>
  <c r="AA508"/>
  <c r="AA510"/>
  <c r="AA228"/>
  <c r="AA229"/>
  <c r="AA230"/>
  <c r="AA231"/>
  <c r="AA232"/>
  <c r="AA233"/>
  <c r="AA234"/>
  <c r="AA160"/>
  <c r="AA161"/>
  <c r="AA163"/>
  <c r="AA165"/>
  <c r="Z167"/>
  <c r="AA167" s="1"/>
  <c r="AA91"/>
  <c r="AA92"/>
  <c r="AA95"/>
  <c r="AA96"/>
  <c r="AA97"/>
  <c r="AA98"/>
  <c r="AA297" i="4"/>
  <c r="Z298"/>
  <c r="AA298" s="1"/>
  <c r="AA299"/>
  <c r="AA300"/>
  <c r="AA301"/>
  <c r="AA302"/>
  <c r="AA303"/>
  <c r="Z304"/>
  <c r="AA304" s="1"/>
  <c r="Z25"/>
  <c r="AA25" s="1"/>
  <c r="Z21"/>
  <c r="AA21" s="1"/>
  <c r="Z366"/>
  <c r="AA366" s="1"/>
  <c r="Z368"/>
  <c r="AA368" s="1"/>
  <c r="Z370"/>
  <c r="AA370" s="1"/>
  <c r="AA371"/>
  <c r="Z372"/>
  <c r="AA372" s="1"/>
  <c r="AA20"/>
  <c r="AA22"/>
  <c r="Z23"/>
  <c r="AA23" s="1"/>
  <c r="AA24"/>
  <c r="Z27"/>
  <c r="AA27" s="1"/>
  <c r="AA297" i="1"/>
  <c r="AA298"/>
  <c r="AA300"/>
  <c r="AA303"/>
  <c r="AA435" i="4"/>
  <c r="Z436"/>
  <c r="AA436" s="1"/>
  <c r="Z437"/>
  <c r="AA437" s="1"/>
  <c r="Z438"/>
  <c r="AA438" s="1"/>
  <c r="Z440"/>
  <c r="AA440" s="1"/>
  <c r="AA441"/>
  <c r="Z442"/>
  <c r="AA442" s="1"/>
  <c r="AA111" i="5"/>
  <c r="AB111"/>
  <c r="AC111" s="1"/>
  <c r="J111" s="1"/>
  <c r="AA162" i="19"/>
  <c r="AA165"/>
  <c r="Z166"/>
  <c r="AA166" s="1"/>
  <c r="AA167"/>
  <c r="AA154" i="5"/>
  <c r="AB153" s="1"/>
  <c r="AC153" s="1"/>
  <c r="AB154"/>
  <c r="AC154" s="1"/>
  <c r="AA25" i="19"/>
  <c r="AB21" s="1"/>
  <c r="AC21" s="1"/>
  <c r="AA92"/>
  <c r="Z96"/>
  <c r="AA96" s="1"/>
  <c r="AA97"/>
  <c r="AA98"/>
  <c r="Z440"/>
  <c r="AA440" s="1"/>
  <c r="AA442"/>
  <c r="AA197" i="5"/>
  <c r="AB199" s="1"/>
  <c r="AB196"/>
  <c r="AC196" s="1"/>
  <c r="AB197"/>
  <c r="AB198"/>
  <c r="AC198" s="1"/>
  <c r="AA297" i="19"/>
  <c r="AA298"/>
  <c r="AA302"/>
  <c r="Z228"/>
  <c r="AA228" s="1"/>
  <c r="AA230"/>
  <c r="AA231"/>
  <c r="AA233"/>
  <c r="AA504" i="4"/>
  <c r="Z505"/>
  <c r="AA505" s="1"/>
  <c r="AA506"/>
  <c r="Z507"/>
  <c r="AA507" s="1"/>
  <c r="AA508"/>
  <c r="Z509"/>
  <c r="AA509" s="1"/>
  <c r="AA510"/>
  <c r="Z511"/>
  <c r="AA511" s="1"/>
  <c r="AA504" i="19"/>
  <c r="Z506"/>
  <c r="AA506" s="1"/>
  <c r="AA509"/>
  <c r="AA510"/>
  <c r="AA511"/>
  <c r="AA366"/>
  <c r="AA367"/>
  <c r="AA368"/>
  <c r="AA369"/>
  <c r="Z370"/>
  <c r="AA370" s="1"/>
  <c r="AA371"/>
  <c r="AA372"/>
  <c r="Z373"/>
  <c r="AA373" s="1"/>
  <c r="AC197" i="5"/>
  <c r="J197" s="1"/>
  <c r="AC199"/>
  <c r="H199" s="1"/>
  <c r="AA240"/>
  <c r="AB242" s="1"/>
  <c r="AC242" s="1"/>
  <c r="AA241"/>
  <c r="AA242"/>
  <c r="AB241" s="1"/>
  <c r="AC241" s="1"/>
  <c r="AA243"/>
  <c r="L111"/>
  <c r="E153"/>
  <c r="E197"/>
  <c r="J199"/>
  <c r="AA284"/>
  <c r="AB285" s="1"/>
  <c r="AC285" s="1"/>
  <c r="AA111" i="20"/>
  <c r="AB109" s="1"/>
  <c r="AC109" s="1"/>
  <c r="AB110"/>
  <c r="AC110" s="1"/>
  <c r="H110" s="1"/>
  <c r="AA153"/>
  <c r="AB152" s="1"/>
  <c r="AC152" s="1"/>
  <c r="AA154"/>
  <c r="AB108"/>
  <c r="AC108" s="1"/>
  <c r="L108" s="1"/>
  <c r="J109"/>
  <c r="AB303" i="19" l="1"/>
  <c r="AC303" s="1"/>
  <c r="L303" s="1"/>
  <c r="AB505"/>
  <c r="AC505" s="1"/>
  <c r="J505" s="1"/>
  <c r="AB438"/>
  <c r="AC438" s="1"/>
  <c r="L438" s="1"/>
  <c r="AB368"/>
  <c r="AC368" s="1"/>
  <c r="L368" s="1"/>
  <c r="AB370"/>
  <c r="AC370" s="1"/>
  <c r="L370" s="1"/>
  <c r="J21"/>
  <c r="F21"/>
  <c r="L21"/>
  <c r="H21"/>
  <c r="AB23"/>
  <c r="AC23" s="1"/>
  <c r="AB26"/>
  <c r="AC26" s="1"/>
  <c r="H26" s="1"/>
  <c r="AB27"/>
  <c r="AC27" s="1"/>
  <c r="J27" s="1"/>
  <c r="AB507" i="1"/>
  <c r="AC507" s="1"/>
  <c r="J507" s="1"/>
  <c r="AB233" i="19"/>
  <c r="AC233" s="1"/>
  <c r="AB229"/>
  <c r="AC229" s="1"/>
  <c r="AB234"/>
  <c r="AC234" s="1"/>
  <c r="J198" i="5"/>
  <c r="E198"/>
  <c r="L198"/>
  <c r="H27" i="19"/>
  <c r="AB91"/>
  <c r="AC91" s="1"/>
  <c r="F91" s="1"/>
  <c r="H196" i="5"/>
  <c r="E196"/>
  <c r="F196"/>
  <c r="L196"/>
  <c r="J196"/>
  <c r="F154"/>
  <c r="L154"/>
  <c r="E154"/>
  <c r="J154"/>
  <c r="H154"/>
  <c r="L241"/>
  <c r="F241"/>
  <c r="F242"/>
  <c r="H242"/>
  <c r="L242"/>
  <c r="AB154" i="20"/>
  <c r="AC154" s="1"/>
  <c r="L199" i="5"/>
  <c r="H197"/>
  <c r="E111"/>
  <c r="AB243"/>
  <c r="AC243" s="1"/>
  <c r="AB504" i="19"/>
  <c r="AC504" s="1"/>
  <c r="F504" s="1"/>
  <c r="AB22"/>
  <c r="AC22" s="1"/>
  <c r="J22" s="1"/>
  <c r="AB25"/>
  <c r="AC25" s="1"/>
  <c r="J25" s="1"/>
  <c r="AB155" i="5"/>
  <c r="AC155" s="1"/>
  <c r="AB155" i="20"/>
  <c r="AC155" s="1"/>
  <c r="L155" s="1"/>
  <c r="AB240" i="5"/>
  <c r="AC240" s="1"/>
  <c r="H240" s="1"/>
  <c r="E199"/>
  <c r="L197"/>
  <c r="F197"/>
  <c r="F199"/>
  <c r="C199" s="1"/>
  <c r="AB298" i="19"/>
  <c r="AC298" s="1"/>
  <c r="H298" s="1"/>
  <c r="AB508"/>
  <c r="AC508" s="1"/>
  <c r="AB439"/>
  <c r="AC439" s="1"/>
  <c r="L439" s="1"/>
  <c r="AB20"/>
  <c r="AC20" s="1"/>
  <c r="L20" s="1"/>
  <c r="AB24"/>
  <c r="AC24" s="1"/>
  <c r="F24" s="1"/>
  <c r="AB506"/>
  <c r="AC506" s="1"/>
  <c r="J506" s="1"/>
  <c r="AB303" i="1"/>
  <c r="AC303" s="1"/>
  <c r="J303" s="1"/>
  <c r="AB504"/>
  <c r="AC504" s="1"/>
  <c r="L504" s="1"/>
  <c r="AB368"/>
  <c r="AC368" s="1"/>
  <c r="E368" s="1"/>
  <c r="V369" i="19" s="1"/>
  <c r="AB371" i="1"/>
  <c r="AC371" s="1"/>
  <c r="J371" s="1"/>
  <c r="AB437"/>
  <c r="AC437" s="1"/>
  <c r="H437" s="1"/>
  <c r="AB436"/>
  <c r="AC436" s="1"/>
  <c r="F436" s="1"/>
  <c r="J285" i="5"/>
  <c r="F285"/>
  <c r="H285"/>
  <c r="L285"/>
  <c r="E285"/>
  <c r="H152" i="20"/>
  <c r="E152"/>
  <c r="J152"/>
  <c r="F154"/>
  <c r="L154"/>
  <c r="E154"/>
  <c r="H154"/>
  <c r="J154"/>
  <c r="F152"/>
  <c r="E155"/>
  <c r="J155"/>
  <c r="F155"/>
  <c r="H155"/>
  <c r="F240" i="5"/>
  <c r="L240"/>
  <c r="J240"/>
  <c r="E240"/>
  <c r="J108" i="20"/>
  <c r="F108"/>
  <c r="E108"/>
  <c r="H108"/>
  <c r="H243" i="5"/>
  <c r="L243"/>
  <c r="F243"/>
  <c r="L152" i="20"/>
  <c r="F110"/>
  <c r="C110" s="1"/>
  <c r="E110"/>
  <c r="L110"/>
  <c r="J110"/>
  <c r="J243" i="5"/>
  <c r="J241"/>
  <c r="E241"/>
  <c r="H241"/>
  <c r="AB287"/>
  <c r="AC287" s="1"/>
  <c r="AB284"/>
  <c r="AC284" s="1"/>
  <c r="AB286"/>
  <c r="AC286" s="1"/>
  <c r="H505" i="19"/>
  <c r="F368"/>
  <c r="F109" i="20"/>
  <c r="E109"/>
  <c r="H109"/>
  <c r="L109"/>
  <c r="E243" i="5"/>
  <c r="AB371" i="19"/>
  <c r="AC371" s="1"/>
  <c r="AB369"/>
  <c r="AC369" s="1"/>
  <c r="L153" i="5"/>
  <c r="F153"/>
  <c r="H153"/>
  <c r="J153"/>
  <c r="J242"/>
  <c r="E242"/>
  <c r="AB98" i="19"/>
  <c r="AC98" s="1"/>
  <c r="AB94"/>
  <c r="AC94" s="1"/>
  <c r="AB95"/>
  <c r="AC95" s="1"/>
  <c r="AB97"/>
  <c r="AC97" s="1"/>
  <c r="AB93"/>
  <c r="AC93" s="1"/>
  <c r="AB96"/>
  <c r="AC96" s="1"/>
  <c r="AB92"/>
  <c r="AC92" s="1"/>
  <c r="AB228" i="1"/>
  <c r="AC228" s="1"/>
  <c r="E228" s="1"/>
  <c r="V235" i="19" s="1"/>
  <c r="AB233" i="1"/>
  <c r="AC233" s="1"/>
  <c r="H233" s="1"/>
  <c r="AB235"/>
  <c r="AC235" s="1"/>
  <c r="J235" s="1"/>
  <c r="AB234"/>
  <c r="AC234" s="1"/>
  <c r="L234" s="1"/>
  <c r="AB230"/>
  <c r="AC230" s="1"/>
  <c r="H230" s="1"/>
  <c r="AB232"/>
  <c r="AC232" s="1"/>
  <c r="F232" s="1"/>
  <c r="AB153" i="20"/>
  <c r="AC153" s="1"/>
  <c r="AB111"/>
  <c r="AC111" s="1"/>
  <c r="AB163" i="19"/>
  <c r="AC163" s="1"/>
  <c r="AB160"/>
  <c r="AC160" s="1"/>
  <c r="AB162"/>
  <c r="AC162" s="1"/>
  <c r="AB161"/>
  <c r="AC161" s="1"/>
  <c r="F111" i="5"/>
  <c r="H111"/>
  <c r="AB98" i="1"/>
  <c r="AC98" s="1"/>
  <c r="F98" s="1"/>
  <c r="AB94"/>
  <c r="AC94" s="1"/>
  <c r="L94" s="1"/>
  <c r="AB95"/>
  <c r="AC95" s="1"/>
  <c r="F95" s="1"/>
  <c r="AB93"/>
  <c r="AC93" s="1"/>
  <c r="AB92"/>
  <c r="AC92" s="1"/>
  <c r="F92" s="1"/>
  <c r="AB96"/>
  <c r="AC96" s="1"/>
  <c r="H96" s="1"/>
  <c r="F229" i="19"/>
  <c r="AB231"/>
  <c r="AC231" s="1"/>
  <c r="AB230"/>
  <c r="AC230" s="1"/>
  <c r="AB228"/>
  <c r="AC228" s="1"/>
  <c r="AB232"/>
  <c r="AC232" s="1"/>
  <c r="AB235"/>
  <c r="AC235" s="1"/>
  <c r="AB297"/>
  <c r="AC297" s="1"/>
  <c r="AB304"/>
  <c r="AC304" s="1"/>
  <c r="AB300"/>
  <c r="AC300" s="1"/>
  <c r="AB301"/>
  <c r="AC301" s="1"/>
  <c r="AB302"/>
  <c r="AC302" s="1"/>
  <c r="AB299"/>
  <c r="AC299" s="1"/>
  <c r="AB110" i="5"/>
  <c r="AC110" s="1"/>
  <c r="AB108"/>
  <c r="AC108" s="1"/>
  <c r="AB109"/>
  <c r="AC109" s="1"/>
  <c r="AB297" i="1"/>
  <c r="AC297" s="1"/>
  <c r="L297" s="1"/>
  <c r="AB301"/>
  <c r="AC301" s="1"/>
  <c r="H301" s="1"/>
  <c r="AB304"/>
  <c r="AC304" s="1"/>
  <c r="E304" s="1"/>
  <c r="AB298"/>
  <c r="AC298" s="1"/>
  <c r="E298" s="1"/>
  <c r="V302" i="19" s="1"/>
  <c r="AB302" i="1"/>
  <c r="AC302" s="1"/>
  <c r="J302" s="1"/>
  <c r="AB300"/>
  <c r="AC300" s="1"/>
  <c r="L300" s="1"/>
  <c r="AB231"/>
  <c r="AC231" s="1"/>
  <c r="H231" s="1"/>
  <c r="AB369"/>
  <c r="AC369" s="1"/>
  <c r="L369" s="1"/>
  <c r="AB372"/>
  <c r="AC372" s="1"/>
  <c r="F372" s="1"/>
  <c r="AB373"/>
  <c r="AC373" s="1"/>
  <c r="AB366"/>
  <c r="AC366" s="1"/>
  <c r="AB370"/>
  <c r="AC370" s="1"/>
  <c r="AB367"/>
  <c r="AC367" s="1"/>
  <c r="AB510" i="19"/>
  <c r="AC510" s="1"/>
  <c r="AB509"/>
  <c r="AC509" s="1"/>
  <c r="AB507"/>
  <c r="AC507" s="1"/>
  <c r="AB511"/>
  <c r="AC511" s="1"/>
  <c r="AB166"/>
  <c r="AC166" s="1"/>
  <c r="AB299" i="1"/>
  <c r="AC299" s="1"/>
  <c r="H299" s="1"/>
  <c r="AB511"/>
  <c r="AC511" s="1"/>
  <c r="AB509"/>
  <c r="AC509" s="1"/>
  <c r="AB510"/>
  <c r="AC510" s="1"/>
  <c r="AB505"/>
  <c r="AC505" s="1"/>
  <c r="AB508"/>
  <c r="AC508" s="1"/>
  <c r="AB441"/>
  <c r="AC441" s="1"/>
  <c r="F441" s="1"/>
  <c r="AB435"/>
  <c r="AC435" s="1"/>
  <c r="E435" s="1"/>
  <c r="V442" i="19" s="1"/>
  <c r="AB438" i="1"/>
  <c r="AC438" s="1"/>
  <c r="J438" s="1"/>
  <c r="AB440"/>
  <c r="AC440" s="1"/>
  <c r="F440" s="1"/>
  <c r="AB442"/>
  <c r="AC442" s="1"/>
  <c r="H442" s="1"/>
  <c r="AB439"/>
  <c r="AC439" s="1"/>
  <c r="F439" s="1"/>
  <c r="E21"/>
  <c r="V25" i="19" s="1"/>
  <c r="F21" i="1"/>
  <c r="J21"/>
  <c r="L21"/>
  <c r="H198" i="5"/>
  <c r="F198"/>
  <c r="AB372" i="19"/>
  <c r="AC372" s="1"/>
  <c r="AB367"/>
  <c r="AC367" s="1"/>
  <c r="AB366"/>
  <c r="AC366" s="1"/>
  <c r="AB373"/>
  <c r="AC373" s="1"/>
  <c r="AB440"/>
  <c r="AC440" s="1"/>
  <c r="AB441"/>
  <c r="AC441" s="1"/>
  <c r="AB436"/>
  <c r="AC436" s="1"/>
  <c r="AB437"/>
  <c r="AC437" s="1"/>
  <c r="AB442"/>
  <c r="AC442" s="1"/>
  <c r="AB435"/>
  <c r="AC435" s="1"/>
  <c r="AB20" i="1"/>
  <c r="AC20" s="1"/>
  <c r="E20" s="1"/>
  <c r="V27" i="19" s="1"/>
  <c r="AB24" i="1"/>
  <c r="AC24" s="1"/>
  <c r="L24" s="1"/>
  <c r="AB25"/>
  <c r="AC25" s="1"/>
  <c r="J25" s="1"/>
  <c r="AB26"/>
  <c r="AC26" s="1"/>
  <c r="L26" s="1"/>
  <c r="AB27"/>
  <c r="AC27" s="1"/>
  <c r="AB22"/>
  <c r="AC22" s="1"/>
  <c r="J22" s="1"/>
  <c r="AB23"/>
  <c r="AC23" s="1"/>
  <c r="J23" s="1"/>
  <c r="AB152" i="5"/>
  <c r="AC152" s="1"/>
  <c r="AB165" i="19"/>
  <c r="AC165" s="1"/>
  <c r="AB167"/>
  <c r="AC167" s="1"/>
  <c r="AB229" i="1"/>
  <c r="AC229" s="1"/>
  <c r="H229" s="1"/>
  <c r="AB164" i="19"/>
  <c r="AC164" s="1"/>
  <c r="AB506" i="1"/>
  <c r="AC506" s="1"/>
  <c r="J506" s="1"/>
  <c r="AB504" i="4"/>
  <c r="AC504" s="1"/>
  <c r="AB507"/>
  <c r="AC507" s="1"/>
  <c r="AB506"/>
  <c r="AC506" s="1"/>
  <c r="AB508"/>
  <c r="AC508" s="1"/>
  <c r="AB505"/>
  <c r="AC505" s="1"/>
  <c r="AB510"/>
  <c r="AC510" s="1"/>
  <c r="AB509"/>
  <c r="AC509" s="1"/>
  <c r="AB511"/>
  <c r="AC511" s="1"/>
  <c r="AB91" i="1"/>
  <c r="AC91" s="1"/>
  <c r="E91" s="1"/>
  <c r="V98" i="19" s="1"/>
  <c r="L25" i="1"/>
  <c r="AB437" i="4"/>
  <c r="AC437" s="1"/>
  <c r="AB436"/>
  <c r="AC436" s="1"/>
  <c r="AB435"/>
  <c r="AC435" s="1"/>
  <c r="AB440"/>
  <c r="AC440" s="1"/>
  <c r="AB441"/>
  <c r="AC441" s="1"/>
  <c r="AB442"/>
  <c r="AC442" s="1"/>
  <c r="AB438"/>
  <c r="AC438" s="1"/>
  <c r="AB439"/>
  <c r="AC439" s="1"/>
  <c r="AB371"/>
  <c r="AC371" s="1"/>
  <c r="AB366"/>
  <c r="AC366" s="1"/>
  <c r="AB367"/>
  <c r="AC367" s="1"/>
  <c r="AB368"/>
  <c r="AC368" s="1"/>
  <c r="AB369"/>
  <c r="AC369" s="1"/>
  <c r="AB373"/>
  <c r="AC373" s="1"/>
  <c r="AB372"/>
  <c r="AC372" s="1"/>
  <c r="AB370"/>
  <c r="AC370" s="1"/>
  <c r="AB303"/>
  <c r="AC303" s="1"/>
  <c r="AB302"/>
  <c r="AC302" s="1"/>
  <c r="AB300"/>
  <c r="AC300" s="1"/>
  <c r="AB301"/>
  <c r="AC301" s="1"/>
  <c r="AB304"/>
  <c r="AC304" s="1"/>
  <c r="AB297"/>
  <c r="AC297" s="1"/>
  <c r="AB298"/>
  <c r="AC298" s="1"/>
  <c r="AB299"/>
  <c r="AC299" s="1"/>
  <c r="AB228"/>
  <c r="AC228" s="1"/>
  <c r="AB235"/>
  <c r="AC235" s="1"/>
  <c r="AB229"/>
  <c r="AC229" s="1"/>
  <c r="AB230"/>
  <c r="AC230" s="1"/>
  <c r="AB231"/>
  <c r="AC231" s="1"/>
  <c r="AB232"/>
  <c r="AC232" s="1"/>
  <c r="AB233"/>
  <c r="AC233" s="1"/>
  <c r="AB234"/>
  <c r="AC234" s="1"/>
  <c r="AB167"/>
  <c r="AC167" s="1"/>
  <c r="AB166"/>
  <c r="AC166" s="1"/>
  <c r="AB164"/>
  <c r="AC164" s="1"/>
  <c r="AB163"/>
  <c r="AC163" s="1"/>
  <c r="AB160"/>
  <c r="AC160" s="1"/>
  <c r="AB161"/>
  <c r="AC161" s="1"/>
  <c r="AB162"/>
  <c r="AC162" s="1"/>
  <c r="J162" s="1"/>
  <c r="AB165"/>
  <c r="AC165" s="1"/>
  <c r="AB96"/>
  <c r="AC96" s="1"/>
  <c r="AB95"/>
  <c r="AC95" s="1"/>
  <c r="AB94"/>
  <c r="AC94" s="1"/>
  <c r="AB93"/>
  <c r="AC93" s="1"/>
  <c r="AB98"/>
  <c r="AC98" s="1"/>
  <c r="AB97"/>
  <c r="AC97" s="1"/>
  <c r="AB92"/>
  <c r="AC92" s="1"/>
  <c r="AB91"/>
  <c r="AC91" s="1"/>
  <c r="AB27"/>
  <c r="AC27" s="1"/>
  <c r="AB21"/>
  <c r="AC21" s="1"/>
  <c r="AB23"/>
  <c r="AC23" s="1"/>
  <c r="AB25"/>
  <c r="AC25" s="1"/>
  <c r="AB20"/>
  <c r="AC20" s="1"/>
  <c r="AB22"/>
  <c r="AC22" s="1"/>
  <c r="AB24"/>
  <c r="AC24" s="1"/>
  <c r="AB26"/>
  <c r="AC26" s="1"/>
  <c r="AB97" i="1"/>
  <c r="AC97" s="1"/>
  <c r="F97" s="1"/>
  <c r="AB165"/>
  <c r="AC165" s="1"/>
  <c r="AB160"/>
  <c r="AC160" s="1"/>
  <c r="AB167"/>
  <c r="AC167" s="1"/>
  <c r="AB166"/>
  <c r="AC166" s="1"/>
  <c r="AB162"/>
  <c r="AC162" s="1"/>
  <c r="AB161"/>
  <c r="AC161" s="1"/>
  <c r="AB164"/>
  <c r="AC164" s="1"/>
  <c r="AB163"/>
  <c r="AC163" s="1"/>
  <c r="L91" i="19" l="1"/>
  <c r="F27"/>
  <c r="L26"/>
  <c r="L24"/>
  <c r="J24"/>
  <c r="L25"/>
  <c r="H24"/>
  <c r="F20"/>
  <c r="H25"/>
  <c r="J26"/>
  <c r="L27"/>
  <c r="F505"/>
  <c r="C505" s="1"/>
  <c r="L505"/>
  <c r="H438"/>
  <c r="H370"/>
  <c r="F298"/>
  <c r="C298" s="1"/>
  <c r="C197" i="5"/>
  <c r="L504" i="19"/>
  <c r="J303"/>
  <c r="F303"/>
  <c r="E370"/>
  <c r="H303"/>
  <c r="J439"/>
  <c r="J438"/>
  <c r="F438"/>
  <c r="H439"/>
  <c r="F439"/>
  <c r="H368"/>
  <c r="C368" s="1"/>
  <c r="J370"/>
  <c r="F370"/>
  <c r="J368"/>
  <c r="L23"/>
  <c r="J23"/>
  <c r="H23"/>
  <c r="H22"/>
  <c r="F23"/>
  <c r="L22"/>
  <c r="F26"/>
  <c r="F22"/>
  <c r="F25"/>
  <c r="C152" i="20"/>
  <c r="D448" i="19"/>
  <c r="D488"/>
  <c r="D456"/>
  <c r="D464"/>
  <c r="D472"/>
  <c r="D480"/>
  <c r="D496"/>
  <c r="I404"/>
  <c r="D413"/>
  <c r="D429"/>
  <c r="I390"/>
  <c r="I379"/>
  <c r="D421"/>
  <c r="I397"/>
  <c r="I350"/>
  <c r="D312"/>
  <c r="D320"/>
  <c r="D328"/>
  <c r="D336"/>
  <c r="I343"/>
  <c r="D359"/>
  <c r="F303" i="1"/>
  <c r="D273" i="19"/>
  <c r="D281"/>
  <c r="D289"/>
  <c r="D249"/>
  <c r="D257"/>
  <c r="D241"/>
  <c r="D265"/>
  <c r="D152"/>
  <c r="D104"/>
  <c r="D136"/>
  <c r="D144"/>
  <c r="D128"/>
  <c r="D112"/>
  <c r="D120"/>
  <c r="D80"/>
  <c r="D40"/>
  <c r="D72"/>
  <c r="D56"/>
  <c r="D32"/>
  <c r="D48"/>
  <c r="D64"/>
  <c r="I72"/>
  <c r="D50"/>
  <c r="I65"/>
  <c r="D58"/>
  <c r="D81"/>
  <c r="D34"/>
  <c r="D42"/>
  <c r="E22"/>
  <c r="L95" i="1"/>
  <c r="L303"/>
  <c r="H303"/>
  <c r="C154" i="5"/>
  <c r="J91" i="1"/>
  <c r="L23"/>
  <c r="H507"/>
  <c r="L507"/>
  <c r="E436"/>
  <c r="V440" i="19" s="1"/>
  <c r="F371" i="1"/>
  <c r="E303"/>
  <c r="F300"/>
  <c r="H304"/>
  <c r="E301"/>
  <c r="E300"/>
  <c r="V298" i="19" s="1"/>
  <c r="L228" i="1"/>
  <c r="J232"/>
  <c r="F233"/>
  <c r="C233" s="1"/>
  <c r="E441"/>
  <c r="E507"/>
  <c r="V505" i="19" s="1"/>
  <c r="H232" i="1"/>
  <c r="C232" s="1"/>
  <c r="F302"/>
  <c r="C196" i="5"/>
  <c r="F507" i="1"/>
  <c r="J504"/>
  <c r="H504"/>
  <c r="F504"/>
  <c r="L436"/>
  <c r="H436"/>
  <c r="C436" s="1"/>
  <c r="L438"/>
  <c r="J436"/>
  <c r="H441"/>
  <c r="Q441" s="1"/>
  <c r="H368"/>
  <c r="J297"/>
  <c r="L230"/>
  <c r="F231"/>
  <c r="C231" s="1"/>
  <c r="E235"/>
  <c r="E94"/>
  <c r="V92" i="19" s="1"/>
  <c r="E97" s="1"/>
  <c r="L96" i="1"/>
  <c r="H98"/>
  <c r="Q98" s="1"/>
  <c r="F91"/>
  <c r="H92"/>
  <c r="C92" s="1"/>
  <c r="E92"/>
  <c r="V96" i="19" s="1"/>
  <c r="E93" s="1"/>
  <c r="E98" i="1"/>
  <c r="L91"/>
  <c r="J26"/>
  <c r="L508" i="19"/>
  <c r="J508"/>
  <c r="J155" i="5"/>
  <c r="H155"/>
  <c r="L155"/>
  <c r="F155"/>
  <c r="E155"/>
  <c r="L229" i="19"/>
  <c r="E95" i="1"/>
  <c r="H438"/>
  <c r="L22"/>
  <c r="H91" i="19"/>
  <c r="C91" s="1"/>
  <c r="H506"/>
  <c r="L298"/>
  <c r="J298"/>
  <c r="F233"/>
  <c r="H233"/>
  <c r="J233"/>
  <c r="L233"/>
  <c r="F438" i="1"/>
  <c r="C438" s="1"/>
  <c r="H371"/>
  <c r="F508" i="19"/>
  <c r="L371" i="1"/>
  <c r="J229" i="19"/>
  <c r="E91"/>
  <c r="F506"/>
  <c r="E20"/>
  <c r="H20"/>
  <c r="J20"/>
  <c r="F299" i="1"/>
  <c r="F298"/>
  <c r="J20"/>
  <c r="H508" i="19"/>
  <c r="E371" i="1"/>
  <c r="H229" i="19"/>
  <c r="C229" s="1"/>
  <c r="J91"/>
  <c r="L506"/>
  <c r="J504"/>
  <c r="H504"/>
  <c r="C504" s="1"/>
  <c r="J234"/>
  <c r="H234"/>
  <c r="F234"/>
  <c r="L234"/>
  <c r="L368" i="1"/>
  <c r="F368"/>
  <c r="L435"/>
  <c r="F235"/>
  <c r="H228"/>
  <c r="J368"/>
  <c r="H235"/>
  <c r="F230"/>
  <c r="C230" s="1"/>
  <c r="J228"/>
  <c r="L98"/>
  <c r="J98"/>
  <c r="H91"/>
  <c r="J95"/>
  <c r="H95"/>
  <c r="C95" s="1"/>
  <c r="L92"/>
  <c r="J92"/>
  <c r="L97"/>
  <c r="E504"/>
  <c r="V511" i="19" s="1"/>
  <c r="L506" i="1"/>
  <c r="H506"/>
  <c r="E506"/>
  <c r="V507" i="19" s="1"/>
  <c r="F506" i="1"/>
  <c r="E438"/>
  <c r="V436" i="19" s="1"/>
  <c r="L441" i="1"/>
  <c r="J441"/>
  <c r="J437"/>
  <c r="H439"/>
  <c r="C439" s="1"/>
  <c r="J440"/>
  <c r="L437"/>
  <c r="J435"/>
  <c r="H435"/>
  <c r="E439"/>
  <c r="L299"/>
  <c r="L301"/>
  <c r="F301"/>
  <c r="J298"/>
  <c r="J300"/>
  <c r="J299"/>
  <c r="E299"/>
  <c r="V300" i="19" s="1"/>
  <c r="J301" i="1"/>
  <c r="H298"/>
  <c r="L298"/>
  <c r="H300"/>
  <c r="H20"/>
  <c r="L20"/>
  <c r="H97"/>
  <c r="C97" s="1"/>
  <c r="F94"/>
  <c r="H94"/>
  <c r="F96"/>
  <c r="C96" s="1"/>
  <c r="J97"/>
  <c r="E97"/>
  <c r="J94"/>
  <c r="J96"/>
  <c r="E96"/>
  <c r="E231"/>
  <c r="V229" i="19" s="1"/>
  <c r="L233" i="1"/>
  <c r="E232"/>
  <c r="J231"/>
  <c r="L231"/>
  <c r="F234"/>
  <c r="J233"/>
  <c r="E233"/>
  <c r="L232"/>
  <c r="H234" i="4"/>
  <c r="L234"/>
  <c r="J234"/>
  <c r="H232"/>
  <c r="L232"/>
  <c r="J232"/>
  <c r="H230"/>
  <c r="L230"/>
  <c r="J230"/>
  <c r="J235"/>
  <c r="H235"/>
  <c r="L235"/>
  <c r="J233"/>
  <c r="H233"/>
  <c r="L233"/>
  <c r="J231"/>
  <c r="H231"/>
  <c r="L231"/>
  <c r="J229"/>
  <c r="H229"/>
  <c r="L229"/>
  <c r="L228"/>
  <c r="H228"/>
  <c r="J228"/>
  <c r="H440" i="1"/>
  <c r="C440" s="1"/>
  <c r="E437"/>
  <c r="V438" i="19" s="1"/>
  <c r="F437" i="1"/>
  <c r="C437" s="1"/>
  <c r="F435"/>
  <c r="J439"/>
  <c r="L439"/>
  <c r="C111" i="5"/>
  <c r="C108" i="20"/>
  <c r="L304" i="1"/>
  <c r="H297"/>
  <c r="F304"/>
  <c r="J304"/>
  <c r="L235"/>
  <c r="J230"/>
  <c r="E230"/>
  <c r="V231" i="19" s="1"/>
  <c r="E232" s="1"/>
  <c r="F228" i="1"/>
  <c r="C198" i="5"/>
  <c r="C153"/>
  <c r="C155" i="20"/>
  <c r="C154"/>
  <c r="C109"/>
  <c r="H167" i="19"/>
  <c r="F167"/>
  <c r="J167"/>
  <c r="L167"/>
  <c r="F437"/>
  <c r="H437"/>
  <c r="E437"/>
  <c r="L437"/>
  <c r="J437"/>
  <c r="F511" i="1"/>
  <c r="L511"/>
  <c r="J511"/>
  <c r="E511"/>
  <c r="H511"/>
  <c r="H373"/>
  <c r="F373"/>
  <c r="L373"/>
  <c r="J373"/>
  <c r="E373"/>
  <c r="L304" i="19"/>
  <c r="J304"/>
  <c r="H304"/>
  <c r="F304"/>
  <c r="F93" i="1"/>
  <c r="L93"/>
  <c r="J93"/>
  <c r="E93"/>
  <c r="V94" i="19" s="1"/>
  <c r="E95" s="1"/>
  <c r="H160"/>
  <c r="J160"/>
  <c r="F160"/>
  <c r="L160"/>
  <c r="F111" i="20"/>
  <c r="J111"/>
  <c r="H111"/>
  <c r="L111"/>
  <c r="E111"/>
  <c r="L95" i="19"/>
  <c r="H95"/>
  <c r="J95"/>
  <c r="F95"/>
  <c r="E234" i="1"/>
  <c r="E297"/>
  <c r="V304" i="19" s="1"/>
  <c r="J234" i="1"/>
  <c r="H234"/>
  <c r="F297"/>
  <c r="H302"/>
  <c r="E302"/>
  <c r="L440"/>
  <c r="F20"/>
  <c r="F229"/>
  <c r="C229" s="1"/>
  <c r="E229"/>
  <c r="V233" i="19" s="1"/>
  <c r="E230" s="1"/>
  <c r="J229" i="1"/>
  <c r="L229"/>
  <c r="E23"/>
  <c r="V21" i="19" s="1"/>
  <c r="F23" i="1"/>
  <c r="H23"/>
  <c r="E25"/>
  <c r="F25"/>
  <c r="H25"/>
  <c r="H442" i="19"/>
  <c r="J442"/>
  <c r="L442"/>
  <c r="F442"/>
  <c r="H440"/>
  <c r="F440"/>
  <c r="L440"/>
  <c r="J440"/>
  <c r="H372"/>
  <c r="F372"/>
  <c r="J372"/>
  <c r="L372"/>
  <c r="F442" i="1"/>
  <c r="J442"/>
  <c r="L442"/>
  <c r="E442"/>
  <c r="F509"/>
  <c r="H509"/>
  <c r="E509"/>
  <c r="L509"/>
  <c r="J509"/>
  <c r="F511" i="19"/>
  <c r="H511"/>
  <c r="L511"/>
  <c r="J511"/>
  <c r="H366" i="1"/>
  <c r="L366"/>
  <c r="J366"/>
  <c r="F366"/>
  <c r="E366"/>
  <c r="V373" i="19" s="1"/>
  <c r="E366" s="1"/>
  <c r="J110" i="5"/>
  <c r="F110"/>
  <c r="H110"/>
  <c r="E110"/>
  <c r="L110"/>
  <c r="F300" i="19"/>
  <c r="H300"/>
  <c r="L300"/>
  <c r="J300"/>
  <c r="F232"/>
  <c r="H232"/>
  <c r="J232"/>
  <c r="L232"/>
  <c r="H162"/>
  <c r="F162"/>
  <c r="L162"/>
  <c r="J162"/>
  <c r="H97"/>
  <c r="F97"/>
  <c r="L97"/>
  <c r="J97"/>
  <c r="F369"/>
  <c r="H369"/>
  <c r="J369"/>
  <c r="L369"/>
  <c r="J287" i="5"/>
  <c r="E287"/>
  <c r="H287"/>
  <c r="F287"/>
  <c r="L287"/>
  <c r="E24" i="1"/>
  <c r="H24"/>
  <c r="F24"/>
  <c r="H507" i="19"/>
  <c r="F507"/>
  <c r="L507"/>
  <c r="J507"/>
  <c r="E299"/>
  <c r="L299"/>
  <c r="F299"/>
  <c r="H299"/>
  <c r="J299"/>
  <c r="F371"/>
  <c r="H371"/>
  <c r="L371"/>
  <c r="J371"/>
  <c r="L302" i="1"/>
  <c r="E440"/>
  <c r="J24"/>
  <c r="F165" i="19"/>
  <c r="L165"/>
  <c r="H165"/>
  <c r="J165"/>
  <c r="H27" i="1"/>
  <c r="E27"/>
  <c r="L27"/>
  <c r="J27"/>
  <c r="F27"/>
  <c r="H436" i="19"/>
  <c r="F436"/>
  <c r="J436"/>
  <c r="L436"/>
  <c r="F366"/>
  <c r="H366"/>
  <c r="J366"/>
  <c r="L366"/>
  <c r="F505" i="1"/>
  <c r="H505"/>
  <c r="E505"/>
  <c r="V509" i="19" s="1"/>
  <c r="J505" i="1"/>
  <c r="L505"/>
  <c r="F509" i="19"/>
  <c r="H509"/>
  <c r="J509"/>
  <c r="L509"/>
  <c r="F367" i="1"/>
  <c r="J367"/>
  <c r="H367"/>
  <c r="L367"/>
  <c r="E367"/>
  <c r="V371" i="19" s="1"/>
  <c r="H372" i="1"/>
  <c r="Q372" s="1"/>
  <c r="E372"/>
  <c r="L372"/>
  <c r="J372"/>
  <c r="L109" i="5"/>
  <c r="E109"/>
  <c r="J109"/>
  <c r="F109"/>
  <c r="H109"/>
  <c r="F302" i="19"/>
  <c r="L302"/>
  <c r="H302"/>
  <c r="J302"/>
  <c r="H297"/>
  <c r="F297"/>
  <c r="L297"/>
  <c r="E297"/>
  <c r="J297"/>
  <c r="F230"/>
  <c r="H230"/>
  <c r="J230"/>
  <c r="L230"/>
  <c r="H163"/>
  <c r="F163"/>
  <c r="L163"/>
  <c r="J163"/>
  <c r="H153" i="20"/>
  <c r="E153"/>
  <c r="L153"/>
  <c r="J153"/>
  <c r="F153"/>
  <c r="C153" s="1"/>
  <c r="F96" i="19"/>
  <c r="L96"/>
  <c r="H96"/>
  <c r="J96"/>
  <c r="J94"/>
  <c r="L94"/>
  <c r="F94"/>
  <c r="H94"/>
  <c r="E286" i="5"/>
  <c r="L286"/>
  <c r="J286"/>
  <c r="H286"/>
  <c r="F286"/>
  <c r="E22" i="1"/>
  <c r="V23" i="19" s="1"/>
  <c r="F22" i="1"/>
  <c r="H22"/>
  <c r="F373" i="19"/>
  <c r="H373"/>
  <c r="J373"/>
  <c r="L373"/>
  <c r="F508" i="1"/>
  <c r="L508"/>
  <c r="J508"/>
  <c r="E508"/>
  <c r="H508"/>
  <c r="H228" i="19"/>
  <c r="E228"/>
  <c r="F228"/>
  <c r="L228"/>
  <c r="J228"/>
  <c r="F92"/>
  <c r="H92"/>
  <c r="J92"/>
  <c r="L92"/>
  <c r="H93" i="1"/>
  <c r="L164" i="19"/>
  <c r="J164"/>
  <c r="F164"/>
  <c r="H164"/>
  <c r="E152" i="5"/>
  <c r="L152"/>
  <c r="F152"/>
  <c r="J152"/>
  <c r="H152"/>
  <c r="E26" i="1"/>
  <c r="H26"/>
  <c r="F26"/>
  <c r="F435" i="19"/>
  <c r="H435"/>
  <c r="E435"/>
  <c r="L435"/>
  <c r="J435"/>
  <c r="J441"/>
  <c r="L441"/>
  <c r="F441"/>
  <c r="H441"/>
  <c r="H367"/>
  <c r="L367"/>
  <c r="F367"/>
  <c r="J367"/>
  <c r="H510" i="1"/>
  <c r="E510"/>
  <c r="J510"/>
  <c r="F510"/>
  <c r="L510"/>
  <c r="H166" i="19"/>
  <c r="F166"/>
  <c r="L166"/>
  <c r="J166"/>
  <c r="H510"/>
  <c r="F510"/>
  <c r="E510"/>
  <c r="J510"/>
  <c r="L510"/>
  <c r="F370" i="1"/>
  <c r="J370"/>
  <c r="H370"/>
  <c r="L370"/>
  <c r="E370"/>
  <c r="H369"/>
  <c r="F369"/>
  <c r="E369"/>
  <c r="V367" i="19" s="1"/>
  <c r="J369" i="1"/>
  <c r="F108" i="5"/>
  <c r="L108"/>
  <c r="H108"/>
  <c r="E108"/>
  <c r="J108"/>
  <c r="E301" i="19"/>
  <c r="J301"/>
  <c r="F301"/>
  <c r="L301"/>
  <c r="H301"/>
  <c r="F235"/>
  <c r="H235"/>
  <c r="L235"/>
  <c r="J235"/>
  <c r="H231"/>
  <c r="L231"/>
  <c r="F231"/>
  <c r="J231"/>
  <c r="H161"/>
  <c r="L161"/>
  <c r="J161"/>
  <c r="F161"/>
  <c r="F93"/>
  <c r="H93"/>
  <c r="J93"/>
  <c r="L93"/>
  <c r="J98"/>
  <c r="L98"/>
  <c r="F98"/>
  <c r="H98"/>
  <c r="H284" i="5"/>
  <c r="F284"/>
  <c r="L284"/>
  <c r="J284"/>
  <c r="E284"/>
  <c r="E509" i="4"/>
  <c r="H509"/>
  <c r="J509"/>
  <c r="F509"/>
  <c r="L509"/>
  <c r="E505"/>
  <c r="V24" i="19" s="1"/>
  <c r="H505" i="4"/>
  <c r="L505"/>
  <c r="F505"/>
  <c r="J505"/>
  <c r="F506"/>
  <c r="J506"/>
  <c r="H506"/>
  <c r="E506"/>
  <c r="V22" i="19" s="1"/>
  <c r="L506" i="4"/>
  <c r="F504"/>
  <c r="L504"/>
  <c r="H504"/>
  <c r="E504"/>
  <c r="V26" i="19" s="1"/>
  <c r="J504" i="4"/>
  <c r="E511"/>
  <c r="L511"/>
  <c r="J511"/>
  <c r="H511"/>
  <c r="F511"/>
  <c r="F510"/>
  <c r="J510"/>
  <c r="H510"/>
  <c r="E510"/>
  <c r="L510"/>
  <c r="F508"/>
  <c r="J508"/>
  <c r="H508"/>
  <c r="E508"/>
  <c r="L508"/>
  <c r="F507"/>
  <c r="E507"/>
  <c r="V20" i="19" s="1"/>
  <c r="J507" i="4"/>
  <c r="H507"/>
  <c r="L507"/>
  <c r="H438"/>
  <c r="L438"/>
  <c r="F438"/>
  <c r="E438"/>
  <c r="V91" i="19" s="1"/>
  <c r="J438" i="4"/>
  <c r="H441"/>
  <c r="E441"/>
  <c r="J441"/>
  <c r="F441"/>
  <c r="L441"/>
  <c r="H435"/>
  <c r="L435"/>
  <c r="F435"/>
  <c r="E435"/>
  <c r="V97" i="19" s="1"/>
  <c r="J435" i="4"/>
  <c r="H437"/>
  <c r="L437"/>
  <c r="F437"/>
  <c r="E437"/>
  <c r="V93" i="19" s="1"/>
  <c r="E96" s="1"/>
  <c r="J437" i="4"/>
  <c r="F439"/>
  <c r="E439"/>
  <c r="L439"/>
  <c r="H439"/>
  <c r="J439"/>
  <c r="H442"/>
  <c r="J442"/>
  <c r="F442"/>
  <c r="E442"/>
  <c r="L442"/>
  <c r="F440"/>
  <c r="J440"/>
  <c r="H440"/>
  <c r="E440"/>
  <c r="L440"/>
  <c r="F436"/>
  <c r="E436"/>
  <c r="V95" i="19" s="1"/>
  <c r="L436" i="4"/>
  <c r="H436"/>
  <c r="J436"/>
  <c r="E372"/>
  <c r="H372"/>
  <c r="J372"/>
  <c r="F372"/>
  <c r="L372"/>
  <c r="H369"/>
  <c r="L369"/>
  <c r="F369"/>
  <c r="E369"/>
  <c r="V160" i="19" s="1"/>
  <c r="E167" s="1"/>
  <c r="J369" i="4"/>
  <c r="H367"/>
  <c r="L367"/>
  <c r="F367"/>
  <c r="E367"/>
  <c r="V164" i="19" s="1"/>
  <c r="E163" s="1"/>
  <c r="J367" i="4"/>
  <c r="F371"/>
  <c r="L371"/>
  <c r="E371"/>
  <c r="H371"/>
  <c r="J371"/>
  <c r="F370"/>
  <c r="L370"/>
  <c r="E370"/>
  <c r="H370"/>
  <c r="J370"/>
  <c r="H373"/>
  <c r="L373"/>
  <c r="F373"/>
  <c r="E373"/>
  <c r="J373"/>
  <c r="H368"/>
  <c r="E368"/>
  <c r="V162" i="19" s="1"/>
  <c r="L368" i="4"/>
  <c r="F368"/>
  <c r="J368"/>
  <c r="H366"/>
  <c r="E366"/>
  <c r="V166" i="19" s="1"/>
  <c r="J366" i="4"/>
  <c r="F366"/>
  <c r="L366"/>
  <c r="F299"/>
  <c r="J299"/>
  <c r="H299"/>
  <c r="E299"/>
  <c r="V230" i="19" s="1"/>
  <c r="L299" i="4"/>
  <c r="F297"/>
  <c r="L297"/>
  <c r="H297"/>
  <c r="E297"/>
  <c r="V234" i="19" s="1"/>
  <c r="J297" i="4"/>
  <c r="H301"/>
  <c r="F301"/>
  <c r="E301"/>
  <c r="L301"/>
  <c r="J301"/>
  <c r="H302"/>
  <c r="E302"/>
  <c r="L302"/>
  <c r="F302"/>
  <c r="J302"/>
  <c r="E298"/>
  <c r="V232" i="19" s="1"/>
  <c r="H298" i="4"/>
  <c r="J298"/>
  <c r="F298"/>
  <c r="L298"/>
  <c r="F304"/>
  <c r="E304"/>
  <c r="L304"/>
  <c r="H304"/>
  <c r="J304"/>
  <c r="H300"/>
  <c r="E300"/>
  <c r="V228" i="19" s="1"/>
  <c r="L300" i="4"/>
  <c r="F300"/>
  <c r="J300"/>
  <c r="H303"/>
  <c r="L303"/>
  <c r="F303"/>
  <c r="E303"/>
  <c r="J303"/>
  <c r="F233"/>
  <c r="E233"/>
  <c r="F231"/>
  <c r="E231"/>
  <c r="V297" i="19" s="1"/>
  <c r="E304" s="1"/>
  <c r="F229" i="4"/>
  <c r="E229"/>
  <c r="V301" i="19" s="1"/>
  <c r="E228" i="4"/>
  <c r="V303" i="19" s="1"/>
  <c r="F228" i="4"/>
  <c r="F234"/>
  <c r="C234" s="1"/>
  <c r="E234"/>
  <c r="F232"/>
  <c r="E232"/>
  <c r="F230"/>
  <c r="E230"/>
  <c r="V299" i="19" s="1"/>
  <c r="E302" s="1"/>
  <c r="F235" i="4"/>
  <c r="E235"/>
  <c r="F162"/>
  <c r="E162"/>
  <c r="V368" i="19" s="1"/>
  <c r="E371" s="1"/>
  <c r="H162" i="4"/>
  <c r="L162"/>
  <c r="H160"/>
  <c r="E160"/>
  <c r="V372" i="19" s="1"/>
  <c r="E367" s="1"/>
  <c r="L160" i="4"/>
  <c r="F160"/>
  <c r="J160"/>
  <c r="F164"/>
  <c r="J164"/>
  <c r="H164"/>
  <c r="E164"/>
  <c r="L164"/>
  <c r="F167"/>
  <c r="E167"/>
  <c r="J167"/>
  <c r="H167"/>
  <c r="L167"/>
  <c r="F165"/>
  <c r="E165"/>
  <c r="L165"/>
  <c r="H165"/>
  <c r="J165"/>
  <c r="H161"/>
  <c r="L161"/>
  <c r="F161"/>
  <c r="E161"/>
  <c r="V370" i="19" s="1"/>
  <c r="E369" s="1"/>
  <c r="J161" i="4"/>
  <c r="F163"/>
  <c r="E163"/>
  <c r="V366" i="19" s="1"/>
  <c r="L163" i="4"/>
  <c r="H163"/>
  <c r="J163"/>
  <c r="H166"/>
  <c r="L166"/>
  <c r="F166"/>
  <c r="E166"/>
  <c r="J166"/>
  <c r="F95"/>
  <c r="H95"/>
  <c r="E95"/>
  <c r="J95"/>
  <c r="L95"/>
  <c r="H92"/>
  <c r="F92"/>
  <c r="J92"/>
  <c r="E92"/>
  <c r="V439" i="19" s="1"/>
  <c r="L92" i="4"/>
  <c r="F98"/>
  <c r="H98"/>
  <c r="J98"/>
  <c r="E98"/>
  <c r="L98"/>
  <c r="F94"/>
  <c r="H94"/>
  <c r="J94"/>
  <c r="E94"/>
  <c r="V435" i="19" s="1"/>
  <c r="E442" s="1"/>
  <c r="L94" i="4"/>
  <c r="F96"/>
  <c r="H96"/>
  <c r="J96"/>
  <c r="E96"/>
  <c r="L96"/>
  <c r="F91"/>
  <c r="H91"/>
  <c r="E91"/>
  <c r="V441" i="19" s="1"/>
  <c r="J91" i="4"/>
  <c r="L91"/>
  <c r="H97"/>
  <c r="F97"/>
  <c r="E97"/>
  <c r="J97"/>
  <c r="L97"/>
  <c r="F93"/>
  <c r="H93"/>
  <c r="E93"/>
  <c r="V437" i="19" s="1"/>
  <c r="J93" i="4"/>
  <c r="L93"/>
  <c r="H24"/>
  <c r="F24"/>
  <c r="E24"/>
  <c r="L24"/>
  <c r="J24"/>
  <c r="H20"/>
  <c r="F20"/>
  <c r="E20"/>
  <c r="V510" i="19" s="1"/>
  <c r="L20" i="4"/>
  <c r="J20"/>
  <c r="E23"/>
  <c r="V504" i="19" s="1"/>
  <c r="J23" i="4"/>
  <c r="L23"/>
  <c r="F23"/>
  <c r="H23"/>
  <c r="E27"/>
  <c r="J27"/>
  <c r="L27"/>
  <c r="F27"/>
  <c r="H27"/>
  <c r="H26"/>
  <c r="F26"/>
  <c r="E26"/>
  <c r="L26"/>
  <c r="J26"/>
  <c r="H22"/>
  <c r="F22"/>
  <c r="E22"/>
  <c r="V506" i="19" s="1"/>
  <c r="L22" i="4"/>
  <c r="J22"/>
  <c r="E25"/>
  <c r="J25"/>
  <c r="L25"/>
  <c r="F25"/>
  <c r="H25"/>
  <c r="E21"/>
  <c r="V508" i="19" s="1"/>
  <c r="J21" i="4"/>
  <c r="L21"/>
  <c r="F21"/>
  <c r="H21"/>
  <c r="H163" i="1"/>
  <c r="J163"/>
  <c r="F163"/>
  <c r="E163"/>
  <c r="V161" i="19" s="1"/>
  <c r="L163" i="1"/>
  <c r="F161"/>
  <c r="E161"/>
  <c r="V165" i="19" s="1"/>
  <c r="J161" i="1"/>
  <c r="H161"/>
  <c r="L161"/>
  <c r="H166"/>
  <c r="E166"/>
  <c r="L166"/>
  <c r="F166"/>
  <c r="J166"/>
  <c r="H160"/>
  <c r="J160"/>
  <c r="F160"/>
  <c r="E160"/>
  <c r="V167" i="19" s="1"/>
  <c r="E160" s="1"/>
  <c r="L160" i="1"/>
  <c r="H164"/>
  <c r="E164"/>
  <c r="J164"/>
  <c r="F164"/>
  <c r="L164"/>
  <c r="H162"/>
  <c r="J162"/>
  <c r="F162"/>
  <c r="E162"/>
  <c r="V163" i="19" s="1"/>
  <c r="L162" i="1"/>
  <c r="H167"/>
  <c r="J167"/>
  <c r="F167"/>
  <c r="E167"/>
  <c r="L167"/>
  <c r="H165"/>
  <c r="L165"/>
  <c r="F165"/>
  <c r="E165"/>
  <c r="J165"/>
  <c r="C438" i="19" l="1"/>
  <c r="C370"/>
  <c r="C303"/>
  <c r="C442"/>
  <c r="C439"/>
  <c r="I83"/>
  <c r="I35"/>
  <c r="I66"/>
  <c r="I49"/>
  <c r="I40"/>
  <c r="I58"/>
  <c r="I75"/>
  <c r="E27"/>
  <c r="I80"/>
  <c r="D73"/>
  <c r="D41"/>
  <c r="D57"/>
  <c r="D65"/>
  <c r="D33"/>
  <c r="D49"/>
  <c r="E21"/>
  <c r="I82"/>
  <c r="I51"/>
  <c r="I33"/>
  <c r="D67"/>
  <c r="I56"/>
  <c r="D75"/>
  <c r="I42"/>
  <c r="E25"/>
  <c r="I81"/>
  <c r="D59"/>
  <c r="D51"/>
  <c r="I64"/>
  <c r="D35"/>
  <c r="I73"/>
  <c r="D43"/>
  <c r="E23"/>
  <c r="I107"/>
  <c r="I138"/>
  <c r="I121"/>
  <c r="I147"/>
  <c r="I130"/>
  <c r="I155"/>
  <c r="I112"/>
  <c r="I153"/>
  <c r="D131"/>
  <c r="I136"/>
  <c r="D107"/>
  <c r="D123"/>
  <c r="I145"/>
  <c r="D115"/>
  <c r="I152"/>
  <c r="D113"/>
  <c r="D129"/>
  <c r="D145"/>
  <c r="D105"/>
  <c r="D121"/>
  <c r="D137"/>
  <c r="D147"/>
  <c r="I123"/>
  <c r="I128"/>
  <c r="I154"/>
  <c r="I105"/>
  <c r="D139"/>
  <c r="I114"/>
  <c r="E92"/>
  <c r="E98"/>
  <c r="E94"/>
  <c r="C161"/>
  <c r="D215"/>
  <c r="I182"/>
  <c r="D207"/>
  <c r="I191"/>
  <c r="I222"/>
  <c r="I196"/>
  <c r="I173"/>
  <c r="D213"/>
  <c r="D189"/>
  <c r="I220"/>
  <c r="D197"/>
  <c r="D205"/>
  <c r="D173"/>
  <c r="D181"/>
  <c r="I189"/>
  <c r="I206"/>
  <c r="I198"/>
  <c r="I223"/>
  <c r="I180"/>
  <c r="I215"/>
  <c r="I175"/>
  <c r="D199"/>
  <c r="D191"/>
  <c r="I221"/>
  <c r="D175"/>
  <c r="D183"/>
  <c r="I204"/>
  <c r="I213"/>
  <c r="E161"/>
  <c r="E165"/>
  <c r="I260"/>
  <c r="D284"/>
  <c r="I251"/>
  <c r="I265"/>
  <c r="D276"/>
  <c r="I291"/>
  <c r="I242"/>
  <c r="I289"/>
  <c r="D250"/>
  <c r="D266"/>
  <c r="D282"/>
  <c r="D242"/>
  <c r="D258"/>
  <c r="D274"/>
  <c r="E233"/>
  <c r="E229"/>
  <c r="I284"/>
  <c r="I244"/>
  <c r="I258"/>
  <c r="I267"/>
  <c r="I292"/>
  <c r="I275"/>
  <c r="I249"/>
  <c r="I290"/>
  <c r="D252"/>
  <c r="I273"/>
  <c r="D268"/>
  <c r="I282"/>
  <c r="D244"/>
  <c r="D260"/>
  <c r="E231"/>
  <c r="E235"/>
  <c r="I360"/>
  <c r="I329"/>
  <c r="I311"/>
  <c r="D311" s="1"/>
  <c r="D345"/>
  <c r="D353"/>
  <c r="I320"/>
  <c r="I334"/>
  <c r="I359"/>
  <c r="I342"/>
  <c r="D329"/>
  <c r="I351"/>
  <c r="D321"/>
  <c r="D337"/>
  <c r="D313"/>
  <c r="I358"/>
  <c r="D327"/>
  <c r="D343"/>
  <c r="D335"/>
  <c r="D319"/>
  <c r="D351"/>
  <c r="I361"/>
  <c r="I313"/>
  <c r="I344"/>
  <c r="I336"/>
  <c r="I318"/>
  <c r="I327"/>
  <c r="I353"/>
  <c r="E298"/>
  <c r="E300"/>
  <c r="I420"/>
  <c r="I411"/>
  <c r="I428"/>
  <c r="D390"/>
  <c r="D406"/>
  <c r="D382"/>
  <c r="D398"/>
  <c r="I430"/>
  <c r="I382"/>
  <c r="I396"/>
  <c r="I405"/>
  <c r="I422"/>
  <c r="I413"/>
  <c r="I387"/>
  <c r="I427"/>
  <c r="D396"/>
  <c r="D412"/>
  <c r="D404"/>
  <c r="D420"/>
  <c r="D388"/>
  <c r="D380"/>
  <c r="I429"/>
  <c r="I389"/>
  <c r="D414"/>
  <c r="I398"/>
  <c r="D422"/>
  <c r="I380"/>
  <c r="I403"/>
  <c r="E373"/>
  <c r="D449"/>
  <c r="D465"/>
  <c r="D481"/>
  <c r="I496"/>
  <c r="D457"/>
  <c r="D473"/>
  <c r="D489"/>
  <c r="I472"/>
  <c r="D483"/>
  <c r="I449"/>
  <c r="I467"/>
  <c r="D491"/>
  <c r="I498"/>
  <c r="I458"/>
  <c r="I491"/>
  <c r="I456"/>
  <c r="I474"/>
  <c r="I451"/>
  <c r="I499"/>
  <c r="I465"/>
  <c r="I482"/>
  <c r="E440"/>
  <c r="I489"/>
  <c r="D451"/>
  <c r="D467"/>
  <c r="I497"/>
  <c r="I480"/>
  <c r="D459"/>
  <c r="D475"/>
  <c r="E438"/>
  <c r="E436"/>
  <c r="I567"/>
  <c r="D552"/>
  <c r="I536"/>
  <c r="I518"/>
  <c r="I541"/>
  <c r="D560"/>
  <c r="I527"/>
  <c r="I568"/>
  <c r="I520"/>
  <c r="I551"/>
  <c r="I534"/>
  <c r="I543"/>
  <c r="I560"/>
  <c r="I525"/>
  <c r="I566"/>
  <c r="D520"/>
  <c r="D536"/>
  <c r="I549"/>
  <c r="D528"/>
  <c r="D544"/>
  <c r="I558"/>
  <c r="I565"/>
  <c r="D518"/>
  <c r="D534"/>
  <c r="D550"/>
  <c r="D526"/>
  <c r="D558"/>
  <c r="D542"/>
  <c r="E505"/>
  <c r="E509"/>
  <c r="E507"/>
  <c r="E511"/>
  <c r="I542"/>
  <c r="I517"/>
  <c r="D559"/>
  <c r="D567"/>
  <c r="D551"/>
  <c r="I535"/>
  <c r="I528"/>
  <c r="D565"/>
  <c r="D517"/>
  <c r="D525"/>
  <c r="D541"/>
  <c r="D549"/>
  <c r="D557"/>
  <c r="D533"/>
  <c r="E504"/>
  <c r="I557"/>
  <c r="D519"/>
  <c r="D527"/>
  <c r="D535"/>
  <c r="D543"/>
  <c r="D566"/>
  <c r="I550"/>
  <c r="E506"/>
  <c r="I559"/>
  <c r="I533"/>
  <c r="I519"/>
  <c r="D568"/>
  <c r="I552"/>
  <c r="I526"/>
  <c r="I544"/>
  <c r="E508"/>
  <c r="D498"/>
  <c r="I459"/>
  <c r="D482"/>
  <c r="I448"/>
  <c r="I473"/>
  <c r="D490"/>
  <c r="I466"/>
  <c r="E439"/>
  <c r="D499"/>
  <c r="I457"/>
  <c r="I490"/>
  <c r="I464"/>
  <c r="I475"/>
  <c r="I483"/>
  <c r="I450"/>
  <c r="D497"/>
  <c r="I481"/>
  <c r="D458"/>
  <c r="I488"/>
  <c r="D450"/>
  <c r="D466"/>
  <c r="D474"/>
  <c r="E441"/>
  <c r="I421"/>
  <c r="I388"/>
  <c r="I406"/>
  <c r="I414"/>
  <c r="I395"/>
  <c r="D430"/>
  <c r="I381"/>
  <c r="D427"/>
  <c r="D419"/>
  <c r="D379"/>
  <c r="D387"/>
  <c r="D395"/>
  <c r="D403"/>
  <c r="D411"/>
  <c r="I419"/>
  <c r="I412"/>
  <c r="D381"/>
  <c r="D389"/>
  <c r="D397"/>
  <c r="D405"/>
  <c r="D428"/>
  <c r="E368"/>
  <c r="E372"/>
  <c r="I352"/>
  <c r="I337"/>
  <c r="I345"/>
  <c r="I326"/>
  <c r="D361"/>
  <c r="I319"/>
  <c r="I312"/>
  <c r="E303"/>
  <c r="I335"/>
  <c r="D360"/>
  <c r="I321"/>
  <c r="I310"/>
  <c r="I328"/>
  <c r="D352"/>
  <c r="D344"/>
  <c r="D310"/>
  <c r="D358"/>
  <c r="D318"/>
  <c r="D334"/>
  <c r="D342"/>
  <c r="D326"/>
  <c r="D350"/>
  <c r="I281"/>
  <c r="D243"/>
  <c r="D251"/>
  <c r="D259"/>
  <c r="D290"/>
  <c r="D267"/>
  <c r="I274"/>
  <c r="D292"/>
  <c r="I268"/>
  <c r="I283"/>
  <c r="I257"/>
  <c r="I243"/>
  <c r="I276"/>
  <c r="I250"/>
  <c r="D275"/>
  <c r="I241"/>
  <c r="I266"/>
  <c r="D283"/>
  <c r="I252"/>
  <c r="D291"/>
  <c r="I259"/>
  <c r="E234"/>
  <c r="D223"/>
  <c r="I199"/>
  <c r="I207"/>
  <c r="I188"/>
  <c r="I214"/>
  <c r="I181"/>
  <c r="I174"/>
  <c r="D222"/>
  <c r="I172"/>
  <c r="I183"/>
  <c r="I190"/>
  <c r="D206"/>
  <c r="I197"/>
  <c r="D214"/>
  <c r="D220"/>
  <c r="D172"/>
  <c r="D188"/>
  <c r="D204"/>
  <c r="D180"/>
  <c r="D196"/>
  <c r="D212"/>
  <c r="D221"/>
  <c r="I212"/>
  <c r="D182"/>
  <c r="D198"/>
  <c r="D174"/>
  <c r="D190"/>
  <c r="I205"/>
  <c r="E166"/>
  <c r="E164"/>
  <c r="E162"/>
  <c r="D153"/>
  <c r="D114"/>
  <c r="D122"/>
  <c r="D130"/>
  <c r="I144"/>
  <c r="D106"/>
  <c r="I137"/>
  <c r="D154"/>
  <c r="I122"/>
  <c r="D146"/>
  <c r="I129"/>
  <c r="I115"/>
  <c r="D138"/>
  <c r="I104"/>
  <c r="D155"/>
  <c r="I113"/>
  <c r="I131"/>
  <c r="I120"/>
  <c r="I106"/>
  <c r="I146"/>
  <c r="I139"/>
  <c r="I74"/>
  <c r="I59"/>
  <c r="I48"/>
  <c r="I34"/>
  <c r="I67"/>
  <c r="I41"/>
  <c r="D83"/>
  <c r="E26"/>
  <c r="I57"/>
  <c r="D82"/>
  <c r="I43"/>
  <c r="D74"/>
  <c r="I50"/>
  <c r="D66"/>
  <c r="I32"/>
  <c r="E24"/>
  <c r="C507" i="1"/>
  <c r="Q511"/>
  <c r="C371"/>
  <c r="C368"/>
  <c r="C367" i="4"/>
  <c r="C228"/>
  <c r="C166"/>
  <c r="C230"/>
  <c r="C235"/>
  <c r="C441" i="1"/>
  <c r="C235"/>
  <c r="C91"/>
  <c r="C505" i="4"/>
  <c r="C435"/>
  <c r="C437"/>
  <c r="C303"/>
  <c r="C231"/>
  <c r="C506" i="19"/>
  <c r="C504" i="1"/>
  <c r="C508" i="19"/>
  <c r="C506" i="1"/>
  <c r="Q440"/>
  <c r="C367" i="19"/>
  <c r="C155" i="5"/>
  <c r="C228" i="1"/>
  <c r="C234" i="19"/>
  <c r="C233"/>
  <c r="C231"/>
  <c r="C167" i="1"/>
  <c r="C160"/>
  <c r="C163" i="19"/>
  <c r="C98" i="1"/>
  <c r="C95" i="19"/>
  <c r="Q97" i="1"/>
  <c r="C435"/>
  <c r="C232" i="4"/>
  <c r="C229"/>
  <c r="C233"/>
  <c r="Q235" i="1"/>
  <c r="C163" i="4"/>
  <c r="C165"/>
  <c r="Q167"/>
  <c r="C94" i="1"/>
  <c r="C507" i="4"/>
  <c r="C436"/>
  <c r="C301"/>
  <c r="C300"/>
  <c r="C304"/>
  <c r="C98"/>
  <c r="C92"/>
  <c r="C510" i="19"/>
  <c r="C510" i="1"/>
  <c r="C505"/>
  <c r="C511" i="19"/>
  <c r="C441"/>
  <c r="C435"/>
  <c r="C440"/>
  <c r="C437"/>
  <c r="C369" i="1"/>
  <c r="C373"/>
  <c r="C371" i="19"/>
  <c r="C366" i="1"/>
  <c r="C367"/>
  <c r="C302" i="19"/>
  <c r="C230"/>
  <c r="C232"/>
  <c r="C160"/>
  <c r="C109" i="5"/>
  <c r="C162" i="19"/>
  <c r="C164"/>
  <c r="C108" i="5"/>
  <c r="C97" i="19"/>
  <c r="C93"/>
  <c r="C94"/>
  <c r="C297"/>
  <c r="C304"/>
  <c r="C160" i="4"/>
  <c r="C298"/>
  <c r="C373"/>
  <c r="C165" i="1"/>
  <c r="C163"/>
  <c r="C161" i="4"/>
  <c r="C438"/>
  <c r="C235" i="19"/>
  <c r="C166"/>
  <c r="C92"/>
  <c r="C366"/>
  <c r="C436"/>
  <c r="C93" i="1"/>
  <c r="C167" i="19"/>
  <c r="C98"/>
  <c r="Q510" i="1"/>
  <c r="C508"/>
  <c r="C96" i="19"/>
  <c r="C509"/>
  <c r="C299"/>
  <c r="C369"/>
  <c r="C300"/>
  <c r="C110" i="5"/>
  <c r="C509" i="1"/>
  <c r="Q442"/>
  <c r="C442"/>
  <c r="C372" i="19"/>
  <c r="Q373" i="1"/>
  <c r="C234"/>
  <c r="Q234"/>
  <c r="C96" i="4"/>
  <c r="C95"/>
  <c r="C369"/>
  <c r="C372"/>
  <c r="C442"/>
  <c r="C509"/>
  <c r="C301" i="19"/>
  <c r="C370" i="1"/>
  <c r="C152" i="5"/>
  <c r="C228" i="19"/>
  <c r="C373"/>
  <c r="C165"/>
  <c r="C507"/>
  <c r="C111" i="20"/>
  <c r="C511" i="1"/>
  <c r="C372"/>
  <c r="C510" i="4"/>
  <c r="C504"/>
  <c r="C366"/>
  <c r="C370"/>
  <c r="C441"/>
  <c r="C508"/>
  <c r="C511"/>
  <c r="C506"/>
  <c r="C440"/>
  <c r="C439"/>
  <c r="Q442"/>
  <c r="C368"/>
  <c r="C371"/>
  <c r="C297"/>
  <c r="C302"/>
  <c r="C299"/>
  <c r="Q166"/>
  <c r="Q165"/>
  <c r="C167"/>
  <c r="C162"/>
  <c r="C164"/>
  <c r="C93"/>
  <c r="C97"/>
  <c r="C91"/>
  <c r="C94"/>
  <c r="C164" i="1"/>
  <c r="Q166"/>
  <c r="C162"/>
  <c r="C161"/>
  <c r="Q167"/>
  <c r="C166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<sst xmlns="http://schemas.openxmlformats.org/spreadsheetml/2006/main" count="2530" uniqueCount="529">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</sst>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5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0" borderId="0" xfId="0" applyNumberFormat="1" applyFont="1" applyProtection="1">
      <protection hidden="1"/>
    </xf>
    <xf numFmtId="1" fontId="4" fillId="0" borderId="1" xfId="0" applyNumberFormat="1" applyFont="1" applyBorder="1" applyAlignment="1" applyProtection="1">
      <alignment horizontal="center"/>
      <protection locked="0"/>
    </xf>
    <xf numFmtId="1" fontId="11" fillId="0" borderId="1" xfId="0" applyNumberFormat="1" applyFont="1" applyBorder="1" applyAlignment="1" applyProtection="1">
      <alignment horizontal="center"/>
      <protection locked="0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" fillId="3" borderId="36" xfId="0" applyFont="1" applyFill="1" applyBorder="1" applyProtection="1"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Protection="1"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" fillId="3" borderId="37" xfId="0" applyFont="1" applyFill="1" applyBorder="1" applyProtection="1">
      <protection hidden="1"/>
    </xf>
    <xf numFmtId="0" fontId="1" fillId="2" borderId="37" xfId="0" applyFont="1" applyFill="1" applyBorder="1" applyProtection="1">
      <protection hidden="1"/>
    </xf>
    <xf numFmtId="0" fontId="1" fillId="2" borderId="33" xfId="0" applyFont="1" applyFill="1" applyBorder="1" applyProtection="1">
      <protection hidden="1"/>
    </xf>
    <xf numFmtId="0" fontId="2" fillId="4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/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0" fontId="0" fillId="0" borderId="50" xfId="0" applyBorder="1" applyAlignment="1">
      <alignment horizont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37" xfId="0" applyNumberFormat="1" applyFont="1" applyFill="1" applyBorder="1"/>
    <xf numFmtId="1" fontId="1" fillId="2" borderId="37" xfId="0" applyNumberFormat="1" applyFont="1" applyFill="1" applyBorder="1"/>
    <xf numFmtId="1" fontId="1" fillId="2" borderId="33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3" borderId="1" xfId="0" applyNumberFormat="1" applyFont="1" applyFill="1" applyBorder="1"/>
    <xf numFmtId="1" fontId="1" fillId="2" borderId="1" xfId="0" applyNumberFormat="1" applyFont="1" applyFill="1" applyBorder="1"/>
    <xf numFmtId="1" fontId="1" fillId="2" borderId="45" xfId="0" applyNumberFormat="1" applyFont="1" applyFill="1" applyBorder="1" applyProtection="1">
      <protection hidden="1"/>
    </xf>
    <xf numFmtId="1" fontId="1" fillId="3" borderId="1" xfId="0" applyNumberFormat="1" applyFont="1" applyFill="1" applyBorder="1" applyProtection="1"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1" fontId="5" fillId="3" borderId="1" xfId="0" applyNumberFormat="1" applyFont="1" applyFill="1" applyBorder="1" applyAlignment="1" applyProtection="1">
      <alignment horizontal="center"/>
      <protection hidden="1"/>
    </xf>
    <xf numFmtId="1" fontId="5" fillId="2" borderId="1" xfId="0" applyNumberFormat="1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206" t="s">
        <v>16</v>
      </c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8"/>
    </row>
    <row r="3" spans="2:16" ht="15" customHeight="1" thickBot="1">
      <c r="B3" s="209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1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topLeftCell="A11" zoomScale="80" zoomScaleNormal="80" workbookViewId="0">
      <pane ySplit="8" topLeftCell="A19" activePane="bottomLeft" state="frozen"/>
      <selection activeCell="A11" sqref="A11"/>
      <selection pane="bottomLeft" activeCell="A11" sqref="A1:XFD1048576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212" t="s">
        <v>16</v>
      </c>
      <c r="C2" s="213"/>
      <c r="D2" s="213"/>
      <c r="E2" s="213"/>
      <c r="F2" s="213"/>
      <c r="G2" s="213"/>
      <c r="H2" s="213"/>
      <c r="I2" s="152"/>
      <c r="J2" s="152"/>
      <c r="K2" s="152"/>
      <c r="L2" s="152"/>
    </row>
    <row r="3" spans="2:12" ht="15" customHeight="1">
      <c r="B3" s="214"/>
      <c r="C3" s="215"/>
      <c r="D3" s="215"/>
      <c r="E3" s="215"/>
      <c r="F3" s="215"/>
      <c r="G3" s="215"/>
      <c r="H3" s="215"/>
      <c r="I3" s="152"/>
      <c r="J3" s="152"/>
      <c r="K3" s="152"/>
      <c r="L3" s="152"/>
    </row>
    <row r="4" spans="2:12" ht="15.75" customHeight="1" thickBot="1">
      <c r="B4" s="216"/>
      <c r="C4" s="217"/>
      <c r="D4" s="217"/>
      <c r="E4" s="217"/>
      <c r="F4" s="217"/>
      <c r="G4" s="217"/>
      <c r="H4" s="217"/>
      <c r="I4" s="152"/>
      <c r="J4" s="152"/>
      <c r="K4" s="152"/>
      <c r="L4" s="152"/>
    </row>
    <row r="5" spans="2:12">
      <c r="I5" s="153"/>
    </row>
    <row r="6" spans="2:12" ht="15.75" thickBot="1">
      <c r="I6" s="153"/>
    </row>
    <row r="7" spans="2:12" ht="15" customHeight="1">
      <c r="B7" s="212" t="s">
        <v>23</v>
      </c>
      <c r="C7" s="213"/>
      <c r="D7" s="213"/>
      <c r="E7" s="213"/>
      <c r="F7" s="213"/>
      <c r="G7" s="213"/>
      <c r="H7" s="213"/>
      <c r="I7" s="152"/>
      <c r="J7" s="152"/>
      <c r="K7" s="152"/>
      <c r="L7" s="152"/>
    </row>
    <row r="8" spans="2:12" ht="15" customHeight="1">
      <c r="B8" s="214"/>
      <c r="C8" s="215"/>
      <c r="D8" s="215"/>
      <c r="E8" s="215"/>
      <c r="F8" s="215"/>
      <c r="G8" s="215"/>
      <c r="H8" s="215"/>
      <c r="I8" s="152"/>
      <c r="J8" s="152"/>
      <c r="K8" s="152"/>
      <c r="L8" s="152"/>
    </row>
    <row r="9" spans="2:12" ht="15.75" customHeight="1" thickBot="1">
      <c r="B9" s="216"/>
      <c r="C9" s="217"/>
      <c r="D9" s="217"/>
      <c r="E9" s="217"/>
      <c r="F9" s="217"/>
      <c r="G9" s="217"/>
      <c r="H9" s="217"/>
      <c r="I9" s="152"/>
      <c r="J9" s="152"/>
      <c r="K9" s="152"/>
      <c r="L9" s="152"/>
    </row>
    <row r="12" spans="2:12">
      <c r="B12" s="44" t="s">
        <v>241</v>
      </c>
    </row>
    <row r="13" spans="2:12" ht="15.75" thickBot="1"/>
    <row r="14" spans="2:12" ht="15" customHeight="1">
      <c r="B14" s="218" t="s">
        <v>24</v>
      </c>
      <c r="C14" s="219"/>
      <c r="D14" s="219"/>
      <c r="E14" s="219"/>
      <c r="F14" s="219"/>
      <c r="G14" s="219"/>
      <c r="H14" s="219"/>
      <c r="I14" s="154"/>
      <c r="J14" s="154"/>
      <c r="K14" s="154"/>
    </row>
    <row r="15" spans="2:12" ht="15" customHeight="1" thickBot="1">
      <c r="B15" s="220"/>
      <c r="C15" s="221"/>
      <c r="D15" s="221"/>
      <c r="E15" s="221"/>
      <c r="F15" s="221"/>
      <c r="G15" s="221"/>
      <c r="H15" s="221"/>
      <c r="I15" s="154"/>
      <c r="J15" s="154"/>
      <c r="K15" s="154"/>
    </row>
    <row r="16" spans="2:12" ht="15" customHeight="1">
      <c r="B16" s="154"/>
      <c r="C16" s="154"/>
      <c r="D16" s="154"/>
      <c r="E16" s="154"/>
      <c r="F16" s="154"/>
      <c r="G16" s="154"/>
      <c r="H16" s="154"/>
      <c r="I16" s="154"/>
      <c r="J16" s="154"/>
      <c r="K16" s="154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55" t="s">
        <v>25</v>
      </c>
      <c r="C18" s="156" t="s">
        <v>21</v>
      </c>
      <c r="D18" s="156" t="s">
        <v>180</v>
      </c>
      <c r="E18" s="156" t="s">
        <v>108</v>
      </c>
      <c r="F18" s="156" t="s">
        <v>109</v>
      </c>
      <c r="G18" s="156" t="s">
        <v>110</v>
      </c>
      <c r="H18" s="157" t="s">
        <v>111</v>
      </c>
      <c r="I18" s="45" t="s">
        <v>169</v>
      </c>
      <c r="N18" s="46"/>
      <c r="O18" s="151"/>
      <c r="P18" s="151"/>
      <c r="Q18" s="151"/>
      <c r="R18" s="61"/>
      <c r="S18" s="61"/>
      <c r="T18" s="46"/>
      <c r="U18" s="46"/>
    </row>
    <row r="19" spans="2:21">
      <c r="B19" s="158" t="s">
        <v>4</v>
      </c>
      <c r="C19" s="196" t="s">
        <v>415</v>
      </c>
      <c r="D19" s="197">
        <v>95.8</v>
      </c>
      <c r="E19" s="197">
        <v>77.59</v>
      </c>
      <c r="F19" s="197">
        <v>43.57</v>
      </c>
      <c r="G19" s="197">
        <v>78.7</v>
      </c>
      <c r="H19" s="198">
        <f t="shared" ref="H19:H82" si="0">SUM(D19:G19)</f>
        <v>295.65999999999997</v>
      </c>
      <c r="I19" s="71">
        <f t="shared" ref="I19:I50" si="1">IF(OR(G19="",G20=""),"",SUM(D19:G19))</f>
        <v>295.65999999999997</v>
      </c>
      <c r="J19" s="71"/>
      <c r="N19" s="46"/>
      <c r="O19" s="159"/>
      <c r="P19" s="151"/>
      <c r="Q19" s="151"/>
      <c r="R19" s="46"/>
      <c r="S19" s="46"/>
      <c r="T19" s="46"/>
      <c r="U19" s="46"/>
    </row>
    <row r="20" spans="2:21">
      <c r="B20" s="160" t="s">
        <v>5</v>
      </c>
      <c r="C20" s="196" t="s">
        <v>374</v>
      </c>
      <c r="D20" s="197">
        <v>103.48</v>
      </c>
      <c r="E20" s="197">
        <v>75.09</v>
      </c>
      <c r="F20" s="197">
        <v>34.39</v>
      </c>
      <c r="G20" s="197">
        <v>65.209999999999994</v>
      </c>
      <c r="H20" s="199">
        <f t="shared" si="0"/>
        <v>278.16999999999996</v>
      </c>
      <c r="I20" s="71">
        <f t="shared" si="1"/>
        <v>278.16999999999996</v>
      </c>
      <c r="J20" s="71"/>
      <c r="N20" s="46"/>
      <c r="O20" s="159"/>
      <c r="P20" s="151"/>
      <c r="Q20" s="151"/>
      <c r="R20" s="46"/>
      <c r="S20" s="46"/>
      <c r="T20" s="46"/>
      <c r="U20" s="46"/>
    </row>
    <row r="21" spans="2:21">
      <c r="B21" s="158" t="s">
        <v>6</v>
      </c>
      <c r="C21" s="196" t="s">
        <v>402</v>
      </c>
      <c r="D21" s="197">
        <v>66.739999999999995</v>
      </c>
      <c r="E21" s="197">
        <v>91.79</v>
      </c>
      <c r="F21" s="197">
        <v>58.64</v>
      </c>
      <c r="G21" s="197">
        <v>56.31</v>
      </c>
      <c r="H21" s="199">
        <f t="shared" si="0"/>
        <v>273.48</v>
      </c>
      <c r="I21" s="71">
        <f t="shared" si="1"/>
        <v>273.48</v>
      </c>
      <c r="J21" s="71"/>
      <c r="N21" s="46"/>
      <c r="O21" s="159"/>
      <c r="P21" s="151"/>
      <c r="Q21" s="151"/>
      <c r="R21" s="46"/>
      <c r="S21" s="46"/>
      <c r="T21" s="46"/>
      <c r="U21" s="46"/>
    </row>
    <row r="22" spans="2:21">
      <c r="B22" s="160" t="s">
        <v>7</v>
      </c>
      <c r="C22" s="196" t="s">
        <v>329</v>
      </c>
      <c r="D22" s="197">
        <v>109.17</v>
      </c>
      <c r="E22" s="197">
        <v>71.59</v>
      </c>
      <c r="F22" s="197">
        <v>27.75</v>
      </c>
      <c r="G22" s="197">
        <v>64.87</v>
      </c>
      <c r="H22" s="199">
        <f t="shared" si="0"/>
        <v>273.38</v>
      </c>
      <c r="I22" s="71">
        <f t="shared" si="1"/>
        <v>273.38</v>
      </c>
      <c r="J22" s="71"/>
      <c r="N22" s="46"/>
      <c r="O22" s="159"/>
      <c r="P22" s="151"/>
      <c r="Q22" s="151"/>
      <c r="R22" s="46"/>
      <c r="S22" s="46"/>
      <c r="T22" s="46"/>
      <c r="U22" s="46"/>
    </row>
    <row r="23" spans="2:21">
      <c r="B23" s="158" t="s">
        <v>8</v>
      </c>
      <c r="C23" s="196" t="s">
        <v>384</v>
      </c>
      <c r="D23" s="197">
        <v>43.27</v>
      </c>
      <c r="E23" s="197">
        <v>77.89</v>
      </c>
      <c r="F23" s="197">
        <v>55.35</v>
      </c>
      <c r="G23" s="197">
        <v>88.1</v>
      </c>
      <c r="H23" s="199">
        <f t="shared" si="0"/>
        <v>264.61</v>
      </c>
      <c r="I23" s="71">
        <f t="shared" si="1"/>
        <v>264.61</v>
      </c>
      <c r="J23" s="71"/>
      <c r="N23" s="46"/>
      <c r="O23" s="159"/>
      <c r="P23" s="151"/>
      <c r="Q23" s="151"/>
      <c r="R23" s="46"/>
      <c r="S23" s="46"/>
      <c r="T23" s="46"/>
      <c r="U23" s="46"/>
    </row>
    <row r="24" spans="2:21">
      <c r="B24" s="160" t="s">
        <v>9</v>
      </c>
      <c r="C24" s="196" t="s">
        <v>345</v>
      </c>
      <c r="D24" s="197">
        <v>67.77</v>
      </c>
      <c r="E24" s="197">
        <v>99.76</v>
      </c>
      <c r="F24" s="197">
        <v>25.58</v>
      </c>
      <c r="G24" s="197">
        <v>63.51</v>
      </c>
      <c r="H24" s="199">
        <f t="shared" si="0"/>
        <v>256.62</v>
      </c>
      <c r="I24" s="71">
        <f t="shared" si="1"/>
        <v>256.62</v>
      </c>
      <c r="J24" s="71"/>
      <c r="N24" s="46"/>
      <c r="O24" s="159"/>
      <c r="P24" s="151"/>
      <c r="Q24" s="151"/>
      <c r="R24" s="46"/>
      <c r="S24" s="46"/>
      <c r="T24" s="46"/>
      <c r="U24" s="46"/>
    </row>
    <row r="25" spans="2:21">
      <c r="B25" s="158" t="s">
        <v>10</v>
      </c>
      <c r="C25" s="196" t="s">
        <v>408</v>
      </c>
      <c r="D25" s="197">
        <v>59.97</v>
      </c>
      <c r="E25" s="197">
        <v>81.09</v>
      </c>
      <c r="F25" s="197">
        <v>37.75</v>
      </c>
      <c r="G25" s="197">
        <v>76.099999999999994</v>
      </c>
      <c r="H25" s="199">
        <f t="shared" si="0"/>
        <v>254.91</v>
      </c>
      <c r="I25" s="71">
        <f t="shared" si="1"/>
        <v>254.91</v>
      </c>
      <c r="J25" s="71"/>
      <c r="N25" s="46"/>
      <c r="O25" s="159"/>
      <c r="P25" s="151"/>
      <c r="Q25" s="151"/>
      <c r="R25" s="46"/>
      <c r="S25" s="46"/>
      <c r="T25" s="46"/>
      <c r="U25" s="46"/>
    </row>
    <row r="26" spans="2:21">
      <c r="B26" s="160" t="s">
        <v>11</v>
      </c>
      <c r="C26" s="196" t="s">
        <v>448</v>
      </c>
      <c r="D26" s="197">
        <v>90.47</v>
      </c>
      <c r="E26" s="197">
        <v>50.89</v>
      </c>
      <c r="F26" s="197">
        <v>47.55</v>
      </c>
      <c r="G26" s="197">
        <v>55.74</v>
      </c>
      <c r="H26" s="199">
        <f t="shared" si="0"/>
        <v>244.65000000000003</v>
      </c>
      <c r="I26" s="71">
        <f t="shared" si="1"/>
        <v>244.65000000000003</v>
      </c>
      <c r="J26" s="71"/>
      <c r="N26" s="46"/>
      <c r="O26" s="159"/>
      <c r="P26" s="151"/>
      <c r="Q26" s="151"/>
      <c r="R26" s="46"/>
      <c r="S26" s="46"/>
      <c r="T26" s="46"/>
      <c r="U26" s="46"/>
    </row>
    <row r="27" spans="2:21">
      <c r="B27" s="158" t="s">
        <v>26</v>
      </c>
      <c r="C27" s="196" t="s">
        <v>360</v>
      </c>
      <c r="D27" s="197">
        <v>85.6</v>
      </c>
      <c r="E27" s="197">
        <v>80.39</v>
      </c>
      <c r="F27" s="197">
        <v>19.350000000000001</v>
      </c>
      <c r="G27" s="197">
        <v>56.44</v>
      </c>
      <c r="H27" s="199">
        <f t="shared" si="0"/>
        <v>241.78</v>
      </c>
      <c r="I27" s="71">
        <f t="shared" si="1"/>
        <v>241.78</v>
      </c>
      <c r="J27" s="71"/>
      <c r="N27" s="46"/>
      <c r="O27" s="159"/>
      <c r="P27" s="151"/>
      <c r="Q27" s="151"/>
      <c r="R27" s="46"/>
      <c r="S27" s="46"/>
      <c r="T27" s="46"/>
      <c r="U27" s="46"/>
    </row>
    <row r="28" spans="2:21">
      <c r="B28" s="160" t="s">
        <v>27</v>
      </c>
      <c r="C28" s="196" t="s">
        <v>316</v>
      </c>
      <c r="D28" s="197">
        <v>51.97</v>
      </c>
      <c r="E28" s="197">
        <v>90.34</v>
      </c>
      <c r="F28" s="197">
        <v>29.78</v>
      </c>
      <c r="G28" s="197">
        <v>67.91</v>
      </c>
      <c r="H28" s="199">
        <f t="shared" si="0"/>
        <v>240</v>
      </c>
      <c r="I28" s="71">
        <f t="shared" si="1"/>
        <v>240</v>
      </c>
      <c r="J28" s="71"/>
      <c r="N28" s="46"/>
      <c r="O28" s="159"/>
      <c r="P28" s="151"/>
      <c r="Q28" s="151"/>
      <c r="R28" s="46"/>
      <c r="S28" s="46"/>
      <c r="T28" s="46"/>
      <c r="U28" s="46"/>
    </row>
    <row r="29" spans="2:21">
      <c r="B29" s="158" t="s">
        <v>28</v>
      </c>
      <c r="C29" s="196" t="s">
        <v>324</v>
      </c>
      <c r="D29" s="197">
        <v>44.57</v>
      </c>
      <c r="E29" s="197">
        <v>75.95</v>
      </c>
      <c r="F29" s="197">
        <v>57.05</v>
      </c>
      <c r="G29" s="197">
        <v>62.31</v>
      </c>
      <c r="H29" s="199">
        <f t="shared" si="0"/>
        <v>239.88</v>
      </c>
      <c r="I29" s="71">
        <f t="shared" si="1"/>
        <v>239.88</v>
      </c>
      <c r="J29" s="71"/>
      <c r="N29" s="46"/>
      <c r="O29" s="159"/>
      <c r="P29" s="151"/>
      <c r="Q29" s="151"/>
      <c r="R29" s="46"/>
      <c r="S29" s="46"/>
      <c r="T29" s="46"/>
      <c r="U29" s="46"/>
    </row>
    <row r="30" spans="2:21">
      <c r="B30" s="160" t="s">
        <v>29</v>
      </c>
      <c r="C30" s="196" t="s">
        <v>425</v>
      </c>
      <c r="D30" s="197">
        <v>61.89</v>
      </c>
      <c r="E30" s="197">
        <v>76.69</v>
      </c>
      <c r="F30" s="197">
        <v>45.19</v>
      </c>
      <c r="G30" s="197">
        <v>54.25</v>
      </c>
      <c r="H30" s="199">
        <f t="shared" si="0"/>
        <v>238.01999999999998</v>
      </c>
      <c r="I30" s="71">
        <f t="shared" si="1"/>
        <v>238.01999999999998</v>
      </c>
      <c r="J30" s="71"/>
      <c r="N30" s="46"/>
      <c r="O30" s="159"/>
      <c r="P30" s="151"/>
      <c r="Q30" s="151"/>
      <c r="R30" s="46"/>
      <c r="S30" s="46"/>
      <c r="T30" s="46"/>
      <c r="U30" s="46"/>
    </row>
    <row r="31" spans="2:21">
      <c r="B31" s="158" t="s">
        <v>30</v>
      </c>
      <c r="C31" s="196" t="s">
        <v>337</v>
      </c>
      <c r="D31" s="197">
        <v>71.77</v>
      </c>
      <c r="E31" s="197">
        <v>78.87</v>
      </c>
      <c r="F31" s="197">
        <v>30.38</v>
      </c>
      <c r="G31" s="197">
        <v>56.9</v>
      </c>
      <c r="H31" s="199">
        <f t="shared" si="0"/>
        <v>237.92</v>
      </c>
      <c r="I31" s="71">
        <f t="shared" si="1"/>
        <v>237.92</v>
      </c>
      <c r="J31" s="71"/>
      <c r="N31" s="46"/>
      <c r="O31" s="159"/>
      <c r="P31" s="151"/>
      <c r="Q31" s="151"/>
      <c r="R31" s="46"/>
      <c r="S31" s="46"/>
      <c r="T31" s="46"/>
      <c r="U31" s="46"/>
    </row>
    <row r="32" spans="2:21">
      <c r="B32" s="160" t="s">
        <v>31</v>
      </c>
      <c r="C32" s="196" t="s">
        <v>423</v>
      </c>
      <c r="D32" s="197">
        <v>68.459999999999994</v>
      </c>
      <c r="E32" s="197">
        <v>45.56</v>
      </c>
      <c r="F32" s="197">
        <v>48.54</v>
      </c>
      <c r="G32" s="197">
        <v>75.209999999999994</v>
      </c>
      <c r="H32" s="199">
        <f t="shared" si="0"/>
        <v>237.76999999999998</v>
      </c>
      <c r="I32" s="71">
        <f t="shared" si="1"/>
        <v>237.76999999999998</v>
      </c>
      <c r="J32" s="71"/>
      <c r="N32" s="46"/>
      <c r="O32" s="159"/>
      <c r="P32" s="151"/>
      <c r="Q32" s="151"/>
      <c r="R32" s="46"/>
      <c r="S32" s="46"/>
      <c r="T32" s="46"/>
      <c r="U32" s="46"/>
    </row>
    <row r="33" spans="2:21">
      <c r="B33" s="158" t="s">
        <v>32</v>
      </c>
      <c r="C33" s="196" t="s">
        <v>398</v>
      </c>
      <c r="D33" s="197">
        <v>75.77</v>
      </c>
      <c r="E33" s="197">
        <v>62.09</v>
      </c>
      <c r="F33" s="197">
        <v>29.05</v>
      </c>
      <c r="G33" s="197">
        <v>68.61</v>
      </c>
      <c r="H33" s="199">
        <f t="shared" si="0"/>
        <v>235.52000000000004</v>
      </c>
      <c r="I33" s="71">
        <f t="shared" si="1"/>
        <v>235.52000000000004</v>
      </c>
      <c r="J33" s="71"/>
      <c r="N33" s="46"/>
      <c r="O33" s="159"/>
      <c r="P33" s="151"/>
      <c r="Q33" s="151"/>
      <c r="R33" s="46"/>
      <c r="S33" s="46"/>
      <c r="T33" s="46"/>
      <c r="U33" s="46"/>
    </row>
    <row r="34" spans="2:21">
      <c r="B34" s="160" t="s">
        <v>33</v>
      </c>
      <c r="C34" s="196" t="s">
        <v>486</v>
      </c>
      <c r="D34" s="197">
        <v>58.27</v>
      </c>
      <c r="E34" s="197">
        <v>62.09</v>
      </c>
      <c r="F34" s="197">
        <v>57.55</v>
      </c>
      <c r="G34" s="197">
        <v>56.5</v>
      </c>
      <c r="H34" s="199">
        <f t="shared" si="0"/>
        <v>234.41000000000003</v>
      </c>
      <c r="I34" s="71">
        <f t="shared" si="1"/>
        <v>234.41000000000003</v>
      </c>
      <c r="J34" s="71"/>
      <c r="N34" s="46"/>
      <c r="O34" s="159"/>
      <c r="P34" s="151"/>
      <c r="Q34" s="151"/>
      <c r="R34" s="46"/>
      <c r="S34" s="46"/>
      <c r="T34" s="46"/>
      <c r="U34" s="46"/>
    </row>
    <row r="35" spans="2:21">
      <c r="B35" s="158" t="s">
        <v>34</v>
      </c>
      <c r="C35" s="196" t="s">
        <v>463</v>
      </c>
      <c r="D35" s="197">
        <v>97.77</v>
      </c>
      <c r="E35" s="197">
        <v>75.59</v>
      </c>
      <c r="F35" s="197">
        <v>23.44</v>
      </c>
      <c r="G35" s="197">
        <v>36.51</v>
      </c>
      <c r="H35" s="199">
        <f t="shared" si="0"/>
        <v>233.31</v>
      </c>
      <c r="I35" s="71">
        <f t="shared" si="1"/>
        <v>233.31</v>
      </c>
      <c r="J35" s="71"/>
      <c r="N35" s="46"/>
      <c r="O35" s="159"/>
      <c r="P35" s="151"/>
      <c r="Q35" s="151"/>
      <c r="R35" s="46"/>
      <c r="S35" s="46"/>
      <c r="T35" s="46"/>
      <c r="U35" s="46"/>
    </row>
    <row r="36" spans="2:21">
      <c r="B36" s="160" t="s">
        <v>35</v>
      </c>
      <c r="C36" s="196" t="s">
        <v>323</v>
      </c>
      <c r="D36" s="197">
        <v>68.5</v>
      </c>
      <c r="E36" s="197">
        <v>69.89</v>
      </c>
      <c r="F36" s="197">
        <v>19.850000000000001</v>
      </c>
      <c r="G36" s="197">
        <v>74.41</v>
      </c>
      <c r="H36" s="199">
        <f t="shared" si="0"/>
        <v>232.64999999999998</v>
      </c>
      <c r="I36" s="71">
        <f t="shared" si="1"/>
        <v>232.64999999999998</v>
      </c>
      <c r="J36" s="71"/>
      <c r="N36" s="46"/>
      <c r="O36" s="159"/>
      <c r="P36" s="151"/>
      <c r="Q36" s="151"/>
      <c r="R36" s="46"/>
      <c r="S36" s="46"/>
      <c r="T36" s="46"/>
      <c r="U36" s="46"/>
    </row>
    <row r="37" spans="2:21">
      <c r="B37" s="158" t="s">
        <v>36</v>
      </c>
      <c r="C37" s="196" t="s">
        <v>363</v>
      </c>
      <c r="D37" s="197">
        <v>81.5</v>
      </c>
      <c r="E37" s="197">
        <v>64.89</v>
      </c>
      <c r="F37" s="197">
        <v>40.18</v>
      </c>
      <c r="G37" s="197">
        <v>43.1</v>
      </c>
      <c r="H37" s="199">
        <f t="shared" si="0"/>
        <v>229.67</v>
      </c>
      <c r="I37" s="71">
        <f t="shared" si="1"/>
        <v>229.67</v>
      </c>
      <c r="J37" s="71"/>
      <c r="N37" s="46"/>
      <c r="O37" s="159"/>
      <c r="P37" s="151"/>
      <c r="Q37" s="151"/>
      <c r="R37" s="46"/>
      <c r="S37" s="46"/>
      <c r="T37" s="46"/>
      <c r="U37" s="46"/>
    </row>
    <row r="38" spans="2:21">
      <c r="B38" s="160" t="s">
        <v>37</v>
      </c>
      <c r="C38" s="196" t="s">
        <v>382</v>
      </c>
      <c r="D38" s="197">
        <v>82.5</v>
      </c>
      <c r="E38" s="197">
        <v>63.25</v>
      </c>
      <c r="F38" s="197">
        <v>33.32</v>
      </c>
      <c r="G38" s="197">
        <v>46.64</v>
      </c>
      <c r="H38" s="199">
        <f t="shared" si="0"/>
        <v>225.70999999999998</v>
      </c>
      <c r="I38" s="71">
        <f t="shared" si="1"/>
        <v>225.70999999999998</v>
      </c>
      <c r="J38" s="71"/>
      <c r="N38" s="46"/>
      <c r="O38" s="159"/>
      <c r="P38" s="151"/>
      <c r="Q38" s="151"/>
      <c r="R38" s="46"/>
      <c r="S38" s="46"/>
      <c r="T38" s="46"/>
      <c r="U38" s="46"/>
    </row>
    <row r="39" spans="2:21">
      <c r="B39" s="158" t="s">
        <v>38</v>
      </c>
      <c r="C39" s="196" t="s">
        <v>417</v>
      </c>
      <c r="D39" s="197">
        <v>65.37</v>
      </c>
      <c r="E39" s="197">
        <v>43</v>
      </c>
      <c r="F39" s="197">
        <v>43.65</v>
      </c>
      <c r="G39" s="197">
        <v>71.77</v>
      </c>
      <c r="H39" s="199">
        <f t="shared" si="0"/>
        <v>223.79000000000002</v>
      </c>
      <c r="I39" s="71">
        <f t="shared" si="1"/>
        <v>223.79000000000002</v>
      </c>
      <c r="J39" s="71"/>
      <c r="N39" s="46"/>
      <c r="O39" s="159"/>
      <c r="P39" s="151"/>
      <c r="Q39" s="151"/>
      <c r="R39" s="46"/>
      <c r="S39" s="46"/>
      <c r="T39" s="46"/>
      <c r="U39" s="46"/>
    </row>
    <row r="40" spans="2:21">
      <c r="B40" s="160" t="s">
        <v>39</v>
      </c>
      <c r="C40" s="196" t="s">
        <v>460</v>
      </c>
      <c r="D40" s="197">
        <v>75.97</v>
      </c>
      <c r="E40" s="197">
        <v>60.19</v>
      </c>
      <c r="F40" s="197">
        <v>27.95</v>
      </c>
      <c r="G40" s="197">
        <v>59.44</v>
      </c>
      <c r="H40" s="199">
        <f t="shared" si="0"/>
        <v>223.54999999999998</v>
      </c>
      <c r="I40" s="71">
        <f t="shared" si="1"/>
        <v>223.54999999999998</v>
      </c>
      <c r="J40" s="71"/>
      <c r="N40" s="46"/>
      <c r="O40" s="159"/>
      <c r="P40" s="151"/>
      <c r="Q40" s="151"/>
      <c r="R40" s="46"/>
      <c r="S40" s="46"/>
      <c r="T40" s="46"/>
      <c r="U40" s="46"/>
    </row>
    <row r="41" spans="2:21">
      <c r="B41" s="158" t="s">
        <v>40</v>
      </c>
      <c r="C41" s="196" t="s">
        <v>457</v>
      </c>
      <c r="D41" s="197">
        <v>79.489999999999995</v>
      </c>
      <c r="E41" s="197">
        <v>69.59</v>
      </c>
      <c r="F41" s="197">
        <v>20.96</v>
      </c>
      <c r="G41" s="197">
        <v>53.14</v>
      </c>
      <c r="H41" s="199">
        <f t="shared" si="0"/>
        <v>223.18</v>
      </c>
      <c r="I41" s="71">
        <f t="shared" si="1"/>
        <v>223.18</v>
      </c>
      <c r="J41" s="71"/>
      <c r="N41" s="46"/>
      <c r="O41" s="159"/>
      <c r="P41" s="151"/>
      <c r="Q41" s="151"/>
      <c r="R41" s="46"/>
      <c r="S41" s="46"/>
      <c r="T41" s="46"/>
      <c r="U41" s="46"/>
    </row>
    <row r="42" spans="2:21">
      <c r="B42" s="160" t="s">
        <v>41</v>
      </c>
      <c r="C42" s="196" t="s">
        <v>367</v>
      </c>
      <c r="D42" s="197">
        <v>44.77</v>
      </c>
      <c r="E42" s="197">
        <v>55.59</v>
      </c>
      <c r="F42" s="197">
        <v>37.65</v>
      </c>
      <c r="G42" s="197">
        <v>85.1</v>
      </c>
      <c r="H42" s="199">
        <f t="shared" si="0"/>
        <v>223.11</v>
      </c>
      <c r="I42" s="71">
        <f t="shared" si="1"/>
        <v>223.11</v>
      </c>
      <c r="J42" s="71"/>
      <c r="N42" s="46"/>
      <c r="O42" s="159"/>
      <c r="P42" s="151"/>
      <c r="Q42" s="151"/>
      <c r="R42" s="46"/>
      <c r="S42" s="46"/>
      <c r="T42" s="46"/>
      <c r="U42" s="46"/>
    </row>
    <row r="43" spans="2:21">
      <c r="B43" s="158" t="s">
        <v>42</v>
      </c>
      <c r="C43" s="196" t="s">
        <v>381</v>
      </c>
      <c r="D43" s="197">
        <v>51.8</v>
      </c>
      <c r="E43" s="197">
        <v>52.89</v>
      </c>
      <c r="F43" s="197">
        <v>41.05</v>
      </c>
      <c r="G43" s="197">
        <v>76.739999999999995</v>
      </c>
      <c r="H43" s="199">
        <f t="shared" si="0"/>
        <v>222.48000000000002</v>
      </c>
      <c r="I43" s="71">
        <f t="shared" si="1"/>
        <v>222.48000000000002</v>
      </c>
      <c r="J43" s="71"/>
      <c r="N43" s="46"/>
      <c r="O43" s="159"/>
      <c r="P43" s="151"/>
      <c r="Q43" s="151"/>
      <c r="R43" s="46"/>
      <c r="S43" s="46"/>
      <c r="T43" s="46"/>
      <c r="U43" s="46"/>
    </row>
    <row r="44" spans="2:21">
      <c r="B44" s="160" t="s">
        <v>43</v>
      </c>
      <c r="C44" s="196" t="s">
        <v>420</v>
      </c>
      <c r="D44" s="197">
        <v>70.2</v>
      </c>
      <c r="E44" s="197">
        <v>70.09</v>
      </c>
      <c r="F44" s="197">
        <v>34.15</v>
      </c>
      <c r="G44" s="197">
        <v>46.41</v>
      </c>
      <c r="H44" s="199">
        <f t="shared" si="0"/>
        <v>220.85000000000002</v>
      </c>
      <c r="I44" s="71">
        <f t="shared" si="1"/>
        <v>220.85000000000002</v>
      </c>
      <c r="J44" s="71"/>
      <c r="N44" s="46"/>
      <c r="O44" s="159"/>
      <c r="P44" s="151"/>
      <c r="Q44" s="151"/>
      <c r="R44" s="46"/>
      <c r="S44" s="46"/>
      <c r="T44" s="46"/>
      <c r="U44" s="46"/>
    </row>
    <row r="45" spans="2:21">
      <c r="B45" s="158" t="s">
        <v>44</v>
      </c>
      <c r="C45" s="196" t="s">
        <v>318</v>
      </c>
      <c r="D45" s="197">
        <v>50.47</v>
      </c>
      <c r="E45" s="197">
        <v>81.19</v>
      </c>
      <c r="F45" s="197">
        <v>28.14</v>
      </c>
      <c r="G45" s="197">
        <v>60.6</v>
      </c>
      <c r="H45" s="199">
        <f t="shared" si="0"/>
        <v>220.4</v>
      </c>
      <c r="I45" s="71">
        <f t="shared" si="1"/>
        <v>220.4</v>
      </c>
      <c r="J45" s="71"/>
      <c r="N45" s="46"/>
      <c r="O45" s="159"/>
      <c r="P45" s="151"/>
      <c r="Q45" s="151"/>
      <c r="R45" s="46"/>
      <c r="S45" s="46"/>
      <c r="T45" s="46"/>
      <c r="U45" s="46"/>
    </row>
    <row r="46" spans="2:21">
      <c r="B46" s="160" t="s">
        <v>45</v>
      </c>
      <c r="C46" s="196" t="s">
        <v>344</v>
      </c>
      <c r="D46" s="197">
        <v>79.45</v>
      </c>
      <c r="E46" s="197">
        <v>77.790000000000006</v>
      </c>
      <c r="F46" s="197">
        <v>16.05</v>
      </c>
      <c r="G46" s="197">
        <v>43.44</v>
      </c>
      <c r="H46" s="199">
        <f t="shared" si="0"/>
        <v>216.73000000000002</v>
      </c>
      <c r="I46" s="71">
        <f t="shared" si="1"/>
        <v>216.73000000000002</v>
      </c>
      <c r="J46" s="71"/>
      <c r="N46" s="46"/>
      <c r="O46" s="159"/>
      <c r="P46" s="151"/>
      <c r="Q46" s="151"/>
      <c r="R46" s="46"/>
      <c r="S46" s="46"/>
      <c r="T46" s="46"/>
      <c r="U46" s="46"/>
    </row>
    <row r="47" spans="2:21">
      <c r="B47" s="158" t="s">
        <v>46</v>
      </c>
      <c r="C47" s="196" t="s">
        <v>343</v>
      </c>
      <c r="D47" s="197">
        <v>49.4</v>
      </c>
      <c r="E47" s="197">
        <v>65.290000000000006</v>
      </c>
      <c r="F47" s="197">
        <v>48.59</v>
      </c>
      <c r="G47" s="197">
        <v>52.21</v>
      </c>
      <c r="H47" s="199">
        <f t="shared" si="0"/>
        <v>215.49</v>
      </c>
      <c r="I47" s="71">
        <f t="shared" si="1"/>
        <v>215.49</v>
      </c>
      <c r="J47" s="71"/>
      <c r="N47" s="46"/>
      <c r="O47" s="159"/>
      <c r="P47" s="151"/>
      <c r="Q47" s="151"/>
      <c r="R47" s="46"/>
      <c r="S47" s="46"/>
      <c r="T47" s="46"/>
      <c r="U47" s="46"/>
    </row>
    <row r="48" spans="2:21">
      <c r="B48" s="160" t="s">
        <v>47</v>
      </c>
      <c r="C48" s="196" t="s">
        <v>375</v>
      </c>
      <c r="D48" s="197">
        <v>46.9</v>
      </c>
      <c r="E48" s="197">
        <v>51.69</v>
      </c>
      <c r="F48" s="197">
        <v>44.29</v>
      </c>
      <c r="G48" s="197">
        <v>72.510000000000005</v>
      </c>
      <c r="H48" s="199">
        <f t="shared" si="0"/>
        <v>215.39</v>
      </c>
      <c r="I48" s="71">
        <f t="shared" si="1"/>
        <v>215.39</v>
      </c>
      <c r="J48" s="71"/>
      <c r="N48" s="46"/>
      <c r="O48" s="159"/>
      <c r="P48" s="151"/>
      <c r="Q48" s="151"/>
      <c r="R48" s="46"/>
      <c r="S48" s="46"/>
      <c r="T48" s="46"/>
      <c r="U48" s="46"/>
    </row>
    <row r="49" spans="2:21">
      <c r="B49" s="158" t="s">
        <v>48</v>
      </c>
      <c r="C49" s="196" t="s">
        <v>387</v>
      </c>
      <c r="D49" s="197">
        <v>49.27</v>
      </c>
      <c r="E49" s="197">
        <v>51.15</v>
      </c>
      <c r="F49" s="197">
        <v>41.36</v>
      </c>
      <c r="G49" s="197">
        <v>67.790000000000006</v>
      </c>
      <c r="H49" s="199">
        <f t="shared" si="0"/>
        <v>209.57</v>
      </c>
      <c r="I49" s="71">
        <f t="shared" si="1"/>
        <v>209.57</v>
      </c>
      <c r="J49" s="71"/>
      <c r="N49" s="46"/>
      <c r="O49" s="159"/>
      <c r="P49" s="151"/>
      <c r="Q49" s="151"/>
      <c r="R49" s="46"/>
      <c r="S49" s="46"/>
      <c r="T49" s="46"/>
      <c r="U49" s="46"/>
    </row>
    <row r="50" spans="2:21">
      <c r="B50" s="160" t="s">
        <v>49</v>
      </c>
      <c r="C50" s="196" t="s">
        <v>341</v>
      </c>
      <c r="D50" s="197">
        <v>51.57</v>
      </c>
      <c r="E50" s="197">
        <v>71.39</v>
      </c>
      <c r="F50" s="197">
        <v>37.15</v>
      </c>
      <c r="G50" s="197">
        <v>48.84</v>
      </c>
      <c r="H50" s="199">
        <f t="shared" si="0"/>
        <v>208.95000000000002</v>
      </c>
      <c r="I50" s="71">
        <f t="shared" si="1"/>
        <v>208.95000000000002</v>
      </c>
      <c r="J50" s="71"/>
      <c r="N50" s="46"/>
      <c r="O50" s="159"/>
      <c r="P50" s="151"/>
      <c r="Q50" s="151"/>
      <c r="R50" s="46"/>
      <c r="S50" s="46"/>
      <c r="T50" s="46"/>
      <c r="U50" s="46"/>
    </row>
    <row r="51" spans="2:21">
      <c r="B51" s="158" t="s">
        <v>50</v>
      </c>
      <c r="C51" s="196" t="s">
        <v>446</v>
      </c>
      <c r="D51" s="197">
        <v>88.07</v>
      </c>
      <c r="E51" s="197">
        <v>43.79</v>
      </c>
      <c r="F51" s="197">
        <v>16.45</v>
      </c>
      <c r="G51" s="197">
        <v>60.64</v>
      </c>
      <c r="H51" s="199">
        <f t="shared" si="0"/>
        <v>208.95</v>
      </c>
      <c r="I51" s="71">
        <f t="shared" ref="I51:I82" si="2">IF(OR(G51="",G52=""),"",SUM(D51:G51))</f>
        <v>208.95</v>
      </c>
      <c r="J51" s="71"/>
      <c r="N51" s="46"/>
      <c r="O51" s="159"/>
      <c r="P51" s="151"/>
      <c r="Q51" s="151"/>
      <c r="R51" s="46"/>
      <c r="S51" s="46"/>
      <c r="T51" s="46"/>
      <c r="U51" s="46"/>
    </row>
    <row r="52" spans="2:21">
      <c r="B52" s="160" t="s">
        <v>51</v>
      </c>
      <c r="C52" s="196" t="s">
        <v>472</v>
      </c>
      <c r="D52" s="197">
        <v>40.86</v>
      </c>
      <c r="E52" s="197">
        <v>48.39</v>
      </c>
      <c r="F52" s="197">
        <v>63.05</v>
      </c>
      <c r="G52" s="197">
        <v>55.44</v>
      </c>
      <c r="H52" s="199">
        <f t="shared" si="0"/>
        <v>207.74</v>
      </c>
      <c r="I52" s="71">
        <f t="shared" si="2"/>
        <v>207.74</v>
      </c>
      <c r="J52" s="71"/>
      <c r="N52" s="46"/>
      <c r="O52" s="159"/>
      <c r="P52" s="151"/>
      <c r="Q52" s="151"/>
      <c r="R52" s="46"/>
      <c r="S52" s="46"/>
      <c r="T52" s="46"/>
      <c r="U52" s="46"/>
    </row>
    <row r="53" spans="2:21">
      <c r="B53" s="158" t="s">
        <v>52</v>
      </c>
      <c r="C53" s="196" t="s">
        <v>338</v>
      </c>
      <c r="D53" s="197">
        <v>47.96</v>
      </c>
      <c r="E53" s="197">
        <v>50.04</v>
      </c>
      <c r="F53" s="197">
        <v>20.49</v>
      </c>
      <c r="G53" s="197">
        <v>88.01</v>
      </c>
      <c r="H53" s="199">
        <f t="shared" si="0"/>
        <v>206.5</v>
      </c>
      <c r="I53" s="71">
        <f t="shared" si="2"/>
        <v>206.5</v>
      </c>
      <c r="J53" s="71"/>
      <c r="N53" s="46"/>
      <c r="O53" s="159"/>
      <c r="P53" s="151"/>
      <c r="Q53" s="151"/>
      <c r="R53" s="46"/>
      <c r="S53" s="46"/>
      <c r="T53" s="46"/>
      <c r="U53" s="46"/>
    </row>
    <row r="54" spans="2:21">
      <c r="B54" s="160" t="s">
        <v>53</v>
      </c>
      <c r="C54" s="196" t="s">
        <v>350</v>
      </c>
      <c r="D54" s="197">
        <v>64.47</v>
      </c>
      <c r="E54" s="197">
        <v>36.69</v>
      </c>
      <c r="F54" s="197">
        <v>38.67</v>
      </c>
      <c r="G54" s="197">
        <v>65.87</v>
      </c>
      <c r="H54" s="199">
        <f t="shared" si="0"/>
        <v>205.7</v>
      </c>
      <c r="I54" s="71">
        <f t="shared" si="2"/>
        <v>205.7</v>
      </c>
      <c r="J54" s="71"/>
      <c r="N54" s="46"/>
      <c r="O54" s="159"/>
      <c r="P54" s="151"/>
      <c r="Q54" s="151"/>
      <c r="R54" s="46"/>
      <c r="S54" s="46"/>
      <c r="T54" s="46"/>
      <c r="U54" s="46"/>
    </row>
    <row r="55" spans="2:21">
      <c r="B55" s="158" t="s">
        <v>54</v>
      </c>
      <c r="C55" s="196" t="s">
        <v>396</v>
      </c>
      <c r="D55" s="197">
        <v>75.75</v>
      </c>
      <c r="E55" s="197">
        <v>77.64</v>
      </c>
      <c r="F55" s="197">
        <v>9.7200000000000006</v>
      </c>
      <c r="G55" s="197">
        <v>41.21</v>
      </c>
      <c r="H55" s="199">
        <f t="shared" si="0"/>
        <v>204.32</v>
      </c>
      <c r="I55" s="71">
        <f t="shared" si="2"/>
        <v>204.32</v>
      </c>
      <c r="J55" s="71"/>
      <c r="N55" s="46"/>
      <c r="O55" s="159"/>
      <c r="P55" s="151"/>
      <c r="Q55" s="151"/>
      <c r="R55" s="46"/>
      <c r="S55" s="46"/>
      <c r="T55" s="46"/>
      <c r="U55" s="46"/>
    </row>
    <row r="56" spans="2:21">
      <c r="B56" s="160" t="s">
        <v>55</v>
      </c>
      <c r="C56" s="200" t="s">
        <v>388</v>
      </c>
      <c r="D56" s="197">
        <v>53.97</v>
      </c>
      <c r="E56" s="197">
        <v>71.290000000000006</v>
      </c>
      <c r="F56" s="197">
        <v>9.64</v>
      </c>
      <c r="G56" s="197">
        <v>67.81</v>
      </c>
      <c r="H56" s="199">
        <f t="shared" si="0"/>
        <v>202.71</v>
      </c>
      <c r="I56" s="71">
        <f t="shared" si="2"/>
        <v>202.71</v>
      </c>
      <c r="J56" s="71"/>
      <c r="N56" s="46"/>
      <c r="O56" s="159"/>
      <c r="P56" s="151"/>
      <c r="Q56" s="151"/>
      <c r="R56" s="46"/>
      <c r="S56" s="46"/>
      <c r="T56" s="46"/>
      <c r="U56" s="46"/>
    </row>
    <row r="57" spans="2:21">
      <c r="B57" s="158" t="s">
        <v>56</v>
      </c>
      <c r="C57" s="196" t="s">
        <v>370</v>
      </c>
      <c r="D57" s="197">
        <v>40.270000000000003</v>
      </c>
      <c r="E57" s="197">
        <v>56.99</v>
      </c>
      <c r="F57" s="197">
        <v>46.08</v>
      </c>
      <c r="G57" s="197">
        <v>59.23</v>
      </c>
      <c r="H57" s="199">
        <f t="shared" si="0"/>
        <v>202.57</v>
      </c>
      <c r="I57" s="71">
        <f t="shared" si="2"/>
        <v>202.57</v>
      </c>
      <c r="J57" s="71"/>
      <c r="N57" s="46"/>
      <c r="O57" s="159"/>
      <c r="P57" s="151"/>
      <c r="Q57" s="151"/>
      <c r="R57" s="46"/>
      <c r="S57" s="46"/>
      <c r="T57" s="46"/>
      <c r="U57" s="46"/>
    </row>
    <row r="58" spans="2:21">
      <c r="B58" s="160" t="s">
        <v>57</v>
      </c>
      <c r="C58" s="196" t="s">
        <v>315</v>
      </c>
      <c r="D58" s="197">
        <v>46.97</v>
      </c>
      <c r="E58" s="197">
        <v>74.790000000000006</v>
      </c>
      <c r="F58" s="197">
        <v>28.38</v>
      </c>
      <c r="G58" s="197">
        <v>50.21</v>
      </c>
      <c r="H58" s="199">
        <f t="shared" si="0"/>
        <v>200.35000000000002</v>
      </c>
      <c r="I58" s="71">
        <f t="shared" si="2"/>
        <v>200.35000000000002</v>
      </c>
      <c r="J58" s="71"/>
      <c r="N58" s="46"/>
      <c r="O58" s="159"/>
      <c r="P58" s="151"/>
      <c r="Q58" s="151"/>
      <c r="R58" s="46"/>
      <c r="S58" s="46"/>
      <c r="T58" s="46"/>
      <c r="U58" s="46"/>
    </row>
    <row r="59" spans="2:21">
      <c r="B59" s="158" t="s">
        <v>58</v>
      </c>
      <c r="C59" s="196" t="s">
        <v>383</v>
      </c>
      <c r="D59" s="197">
        <v>60.05</v>
      </c>
      <c r="E59" s="197">
        <v>56.09</v>
      </c>
      <c r="F59" s="197">
        <v>46.87</v>
      </c>
      <c r="G59" s="197">
        <v>36.11</v>
      </c>
      <c r="H59" s="199">
        <f t="shared" si="0"/>
        <v>199.12</v>
      </c>
      <c r="I59" s="71">
        <f t="shared" si="2"/>
        <v>199.12</v>
      </c>
      <c r="J59" s="71"/>
      <c r="N59" s="46"/>
      <c r="O59" s="159"/>
      <c r="P59" s="151"/>
      <c r="Q59" s="151"/>
      <c r="R59" s="46"/>
      <c r="S59" s="46"/>
      <c r="T59" s="46"/>
      <c r="U59" s="46"/>
    </row>
    <row r="60" spans="2:21">
      <c r="B60" s="160" t="s">
        <v>59</v>
      </c>
      <c r="C60" s="196" t="s">
        <v>444</v>
      </c>
      <c r="D60" s="197">
        <v>40.479999999999997</v>
      </c>
      <c r="E60" s="197">
        <v>62.09</v>
      </c>
      <c r="F60" s="197">
        <v>31.95</v>
      </c>
      <c r="G60" s="197">
        <v>64.44</v>
      </c>
      <c r="H60" s="199">
        <f t="shared" si="0"/>
        <v>198.95999999999998</v>
      </c>
      <c r="I60" s="71">
        <f t="shared" si="2"/>
        <v>198.95999999999998</v>
      </c>
      <c r="J60" s="71"/>
      <c r="N60" s="46"/>
      <c r="O60" s="159"/>
      <c r="P60" s="151"/>
      <c r="Q60" s="151"/>
      <c r="R60" s="46"/>
      <c r="S60" s="46"/>
      <c r="T60" s="46"/>
      <c r="U60" s="46"/>
    </row>
    <row r="61" spans="2:21">
      <c r="B61" s="158" t="s">
        <v>60</v>
      </c>
      <c r="C61" s="196" t="s">
        <v>418</v>
      </c>
      <c r="D61" s="197">
        <v>56.47</v>
      </c>
      <c r="E61" s="197">
        <v>50.36</v>
      </c>
      <c r="F61" s="197">
        <v>37.270000000000003</v>
      </c>
      <c r="G61" s="197">
        <v>53.64</v>
      </c>
      <c r="H61" s="199">
        <f t="shared" si="0"/>
        <v>197.74</v>
      </c>
      <c r="I61" s="71">
        <f t="shared" si="2"/>
        <v>197.74</v>
      </c>
      <c r="J61" s="71"/>
      <c r="N61" s="46"/>
      <c r="O61" s="159"/>
      <c r="P61" s="151"/>
      <c r="Q61" s="151"/>
      <c r="R61" s="46"/>
      <c r="S61" s="46"/>
      <c r="T61" s="46"/>
      <c r="U61" s="46"/>
    </row>
    <row r="62" spans="2:21">
      <c r="B62" s="160" t="s">
        <v>61</v>
      </c>
      <c r="C62" s="196" t="s">
        <v>427</v>
      </c>
      <c r="D62" s="197">
        <v>40</v>
      </c>
      <c r="E62" s="197">
        <v>55.19</v>
      </c>
      <c r="F62" s="197">
        <v>58.62</v>
      </c>
      <c r="G62" s="197">
        <v>43.41</v>
      </c>
      <c r="H62" s="199">
        <f t="shared" si="0"/>
        <v>197.22</v>
      </c>
      <c r="I62" s="71">
        <f t="shared" si="2"/>
        <v>197.22</v>
      </c>
      <c r="J62" s="71"/>
      <c r="N62" s="46"/>
      <c r="O62" s="159"/>
      <c r="P62" s="151"/>
      <c r="Q62" s="151"/>
      <c r="R62" s="46"/>
      <c r="S62" s="46"/>
      <c r="T62" s="46"/>
      <c r="U62" s="46"/>
    </row>
    <row r="63" spans="2:21">
      <c r="B63" s="158" t="s">
        <v>62</v>
      </c>
      <c r="C63" s="196" t="s">
        <v>371</v>
      </c>
      <c r="D63" s="197">
        <v>65.77</v>
      </c>
      <c r="E63" s="197">
        <v>52.29</v>
      </c>
      <c r="F63" s="197">
        <v>36.68</v>
      </c>
      <c r="G63" s="197">
        <v>41.63</v>
      </c>
      <c r="H63" s="199">
        <f t="shared" si="0"/>
        <v>196.37</v>
      </c>
      <c r="I63" s="71">
        <f t="shared" si="2"/>
        <v>196.37</v>
      </c>
      <c r="J63" s="71"/>
      <c r="N63" s="46"/>
      <c r="O63" s="159"/>
      <c r="P63" s="151"/>
      <c r="Q63" s="151"/>
      <c r="R63" s="46"/>
      <c r="S63" s="46"/>
      <c r="T63" s="46"/>
      <c r="U63" s="46"/>
    </row>
    <row r="64" spans="2:21">
      <c r="B64" s="160" t="s">
        <v>63</v>
      </c>
      <c r="C64" s="196" t="s">
        <v>465</v>
      </c>
      <c r="D64" s="197">
        <v>63.39</v>
      </c>
      <c r="E64" s="197">
        <v>43.79</v>
      </c>
      <c r="F64" s="197">
        <v>27.65</v>
      </c>
      <c r="G64" s="197">
        <v>60.81</v>
      </c>
      <c r="H64" s="199">
        <f t="shared" si="0"/>
        <v>195.64000000000001</v>
      </c>
      <c r="I64" s="71">
        <f t="shared" si="2"/>
        <v>195.64000000000001</v>
      </c>
      <c r="J64" s="71"/>
      <c r="N64" s="46"/>
      <c r="O64" s="159"/>
      <c r="P64" s="151"/>
      <c r="Q64" s="151"/>
      <c r="R64" s="46"/>
      <c r="S64" s="46"/>
      <c r="T64" s="46"/>
      <c r="U64" s="46"/>
    </row>
    <row r="65" spans="2:21">
      <c r="B65" s="158" t="s">
        <v>64</v>
      </c>
      <c r="C65" s="196" t="s">
        <v>484</v>
      </c>
      <c r="D65" s="197">
        <v>77.47</v>
      </c>
      <c r="E65" s="197">
        <v>52.09</v>
      </c>
      <c r="F65" s="197">
        <v>39.17</v>
      </c>
      <c r="G65" s="197">
        <v>26.9</v>
      </c>
      <c r="H65" s="199">
        <f t="shared" si="0"/>
        <v>195.63000000000002</v>
      </c>
      <c r="I65" s="71">
        <f t="shared" si="2"/>
        <v>195.63000000000002</v>
      </c>
      <c r="J65" s="71"/>
      <c r="N65" s="46"/>
      <c r="O65" s="159"/>
      <c r="P65" s="151"/>
      <c r="Q65" s="151"/>
      <c r="R65" s="46"/>
      <c r="S65" s="46"/>
      <c r="T65" s="46"/>
      <c r="U65" s="46"/>
    </row>
    <row r="66" spans="2:21">
      <c r="B66" s="160" t="s">
        <v>65</v>
      </c>
      <c r="C66" s="196" t="s">
        <v>340</v>
      </c>
      <c r="D66" s="197">
        <v>72.7</v>
      </c>
      <c r="E66" s="197">
        <v>66.87</v>
      </c>
      <c r="F66" s="197">
        <v>22.46</v>
      </c>
      <c r="G66" s="197">
        <v>32.61</v>
      </c>
      <c r="H66" s="199">
        <f t="shared" si="0"/>
        <v>194.64</v>
      </c>
      <c r="I66" s="71">
        <f t="shared" si="2"/>
        <v>194.64</v>
      </c>
      <c r="J66" s="71"/>
      <c r="N66" s="46"/>
      <c r="O66" s="159"/>
      <c r="P66" s="151"/>
      <c r="Q66" s="151"/>
      <c r="R66" s="46"/>
      <c r="S66" s="46"/>
      <c r="T66" s="46"/>
      <c r="U66" s="46"/>
    </row>
    <row r="67" spans="2:21">
      <c r="B67" s="158" t="s">
        <v>66</v>
      </c>
      <c r="C67" s="196" t="s">
        <v>328</v>
      </c>
      <c r="D67" s="197">
        <v>62.1</v>
      </c>
      <c r="E67" s="197">
        <v>39.94</v>
      </c>
      <c r="F67" s="197">
        <v>37.590000000000003</v>
      </c>
      <c r="G67" s="197">
        <v>54.91</v>
      </c>
      <c r="H67" s="199">
        <f t="shared" si="0"/>
        <v>194.54</v>
      </c>
      <c r="I67" s="71">
        <f t="shared" si="2"/>
        <v>194.54</v>
      </c>
      <c r="J67" s="71"/>
      <c r="N67" s="46"/>
      <c r="O67" s="159"/>
      <c r="P67" s="151"/>
      <c r="Q67" s="151"/>
      <c r="R67" s="46"/>
      <c r="S67" s="46"/>
      <c r="T67" s="46"/>
      <c r="U67" s="46"/>
    </row>
    <row r="68" spans="2:21">
      <c r="B68" s="160" t="s">
        <v>67</v>
      </c>
      <c r="C68" s="196" t="s">
        <v>354</v>
      </c>
      <c r="D68" s="197">
        <v>49.77</v>
      </c>
      <c r="E68" s="197">
        <v>61.39</v>
      </c>
      <c r="F68" s="197">
        <v>39.06</v>
      </c>
      <c r="G68" s="197">
        <v>43.24</v>
      </c>
      <c r="H68" s="199">
        <f t="shared" si="0"/>
        <v>193.46</v>
      </c>
      <c r="I68" s="71">
        <f t="shared" si="2"/>
        <v>193.46</v>
      </c>
      <c r="J68" s="71"/>
      <c r="N68" s="46"/>
      <c r="O68" s="159"/>
      <c r="P68" s="151"/>
      <c r="Q68" s="151"/>
      <c r="R68" s="46"/>
      <c r="S68" s="46"/>
      <c r="T68" s="46"/>
      <c r="U68" s="46"/>
    </row>
    <row r="69" spans="2:21">
      <c r="B69" s="158" t="s">
        <v>68</v>
      </c>
      <c r="C69" s="196" t="s">
        <v>369</v>
      </c>
      <c r="D69" s="197">
        <v>51.2</v>
      </c>
      <c r="E69" s="197">
        <v>48.19</v>
      </c>
      <c r="F69" s="197">
        <v>32.36</v>
      </c>
      <c r="G69" s="197">
        <v>61.61</v>
      </c>
      <c r="H69" s="199">
        <f t="shared" si="0"/>
        <v>193.36</v>
      </c>
      <c r="I69" s="71">
        <f t="shared" si="2"/>
        <v>193.36</v>
      </c>
      <c r="J69" s="71"/>
      <c r="N69" s="46"/>
      <c r="O69" s="159"/>
      <c r="P69" s="151"/>
      <c r="Q69" s="151"/>
      <c r="R69" s="46"/>
      <c r="S69" s="46"/>
      <c r="T69" s="46"/>
      <c r="U69" s="46"/>
    </row>
    <row r="70" spans="2:21">
      <c r="B70" s="160" t="s">
        <v>69</v>
      </c>
      <c r="C70" s="196" t="s">
        <v>416</v>
      </c>
      <c r="D70" s="197">
        <v>37.869999999999997</v>
      </c>
      <c r="E70" s="197">
        <v>75.39</v>
      </c>
      <c r="F70" s="197">
        <v>23.08</v>
      </c>
      <c r="G70" s="197">
        <v>54.94</v>
      </c>
      <c r="H70" s="199">
        <f t="shared" si="0"/>
        <v>191.27999999999997</v>
      </c>
      <c r="I70" s="71">
        <f t="shared" si="2"/>
        <v>191.27999999999997</v>
      </c>
      <c r="J70" s="71"/>
      <c r="N70" s="46"/>
      <c r="O70" s="159"/>
      <c r="P70" s="151"/>
      <c r="Q70" s="151"/>
      <c r="R70" s="46"/>
      <c r="S70" s="46"/>
      <c r="T70" s="46"/>
      <c r="U70" s="46"/>
    </row>
    <row r="71" spans="2:21">
      <c r="B71" s="158" t="s">
        <v>70</v>
      </c>
      <c r="C71" s="196" t="s">
        <v>327</v>
      </c>
      <c r="D71" s="197">
        <v>51.77</v>
      </c>
      <c r="E71" s="197">
        <v>36.99</v>
      </c>
      <c r="F71" s="197">
        <v>35.65</v>
      </c>
      <c r="G71" s="197">
        <v>66.510000000000005</v>
      </c>
      <c r="H71" s="199">
        <f t="shared" si="0"/>
        <v>190.92000000000002</v>
      </c>
      <c r="I71" s="71">
        <f t="shared" si="2"/>
        <v>190.92000000000002</v>
      </c>
      <c r="J71" s="71"/>
      <c r="N71" s="46"/>
      <c r="O71" s="159"/>
      <c r="P71" s="151"/>
      <c r="Q71" s="151"/>
      <c r="R71" s="46"/>
      <c r="S71" s="46"/>
      <c r="T71" s="46"/>
      <c r="U71" s="46"/>
    </row>
    <row r="72" spans="2:21">
      <c r="B72" s="160" t="s">
        <v>71</v>
      </c>
      <c r="C72" s="196" t="s">
        <v>357</v>
      </c>
      <c r="D72" s="197">
        <v>68.34</v>
      </c>
      <c r="E72" s="197">
        <v>37.89</v>
      </c>
      <c r="F72" s="197">
        <v>25.48</v>
      </c>
      <c r="G72" s="197">
        <v>59.04</v>
      </c>
      <c r="H72" s="199">
        <f t="shared" si="0"/>
        <v>190.75</v>
      </c>
      <c r="I72" s="71">
        <f t="shared" si="2"/>
        <v>190.75</v>
      </c>
      <c r="J72" s="71"/>
      <c r="N72" s="46"/>
      <c r="O72" s="159"/>
      <c r="P72" s="151"/>
      <c r="Q72" s="151"/>
      <c r="R72" s="46"/>
      <c r="S72" s="46"/>
      <c r="T72" s="46"/>
      <c r="U72" s="46"/>
    </row>
    <row r="73" spans="2:21">
      <c r="B73" s="158" t="s">
        <v>72</v>
      </c>
      <c r="C73" s="196" t="s">
        <v>368</v>
      </c>
      <c r="D73" s="197">
        <v>52.3</v>
      </c>
      <c r="E73" s="197">
        <v>48.65</v>
      </c>
      <c r="F73" s="197">
        <v>23.68</v>
      </c>
      <c r="G73" s="197">
        <v>65.77</v>
      </c>
      <c r="H73" s="199">
        <f t="shared" si="0"/>
        <v>190.39999999999998</v>
      </c>
      <c r="I73" s="71">
        <f t="shared" si="2"/>
        <v>190.39999999999998</v>
      </c>
      <c r="J73" s="71"/>
      <c r="N73" s="46"/>
      <c r="O73" s="159"/>
      <c r="P73" s="151"/>
      <c r="Q73" s="151"/>
      <c r="R73" s="46"/>
      <c r="S73" s="46"/>
      <c r="T73" s="46"/>
      <c r="U73" s="46"/>
    </row>
    <row r="74" spans="2:21">
      <c r="B74" s="160" t="s">
        <v>73</v>
      </c>
      <c r="C74" s="196" t="s">
        <v>475</v>
      </c>
      <c r="D74" s="197">
        <v>47.4</v>
      </c>
      <c r="E74" s="197">
        <v>28.55</v>
      </c>
      <c r="F74" s="197">
        <v>59.02</v>
      </c>
      <c r="G74" s="197">
        <v>55.4</v>
      </c>
      <c r="H74" s="199">
        <f t="shared" si="0"/>
        <v>190.37</v>
      </c>
      <c r="I74" s="71">
        <f t="shared" si="2"/>
        <v>190.37</v>
      </c>
      <c r="J74" s="71"/>
      <c r="N74" s="46"/>
      <c r="O74" s="159"/>
      <c r="P74" s="151"/>
      <c r="Q74" s="151"/>
      <c r="R74" s="46"/>
      <c r="S74" s="46"/>
      <c r="T74" s="46"/>
      <c r="U74" s="46"/>
    </row>
    <row r="75" spans="2:21">
      <c r="B75" s="158" t="s">
        <v>74</v>
      </c>
      <c r="C75" s="196" t="s">
        <v>403</v>
      </c>
      <c r="D75" s="197">
        <v>45.76</v>
      </c>
      <c r="E75" s="197">
        <v>44.54</v>
      </c>
      <c r="F75" s="197">
        <v>23.14</v>
      </c>
      <c r="G75" s="197">
        <v>76.89</v>
      </c>
      <c r="H75" s="199">
        <f t="shared" si="0"/>
        <v>190.32999999999998</v>
      </c>
      <c r="I75" s="71">
        <f t="shared" si="2"/>
        <v>190.32999999999998</v>
      </c>
      <c r="J75" s="71"/>
      <c r="N75" s="46"/>
      <c r="O75" s="159"/>
      <c r="P75" s="151"/>
      <c r="Q75" s="151"/>
      <c r="R75" s="46"/>
      <c r="S75" s="46"/>
      <c r="T75" s="46"/>
      <c r="U75" s="46"/>
    </row>
    <row r="76" spans="2:21">
      <c r="B76" s="160" t="s">
        <v>75</v>
      </c>
      <c r="C76" s="196" t="s">
        <v>333</v>
      </c>
      <c r="D76" s="197">
        <v>30.54</v>
      </c>
      <c r="E76" s="197">
        <v>64.69</v>
      </c>
      <c r="F76" s="197">
        <v>45.54</v>
      </c>
      <c r="G76" s="197">
        <v>49.55</v>
      </c>
      <c r="H76" s="199">
        <f t="shared" si="0"/>
        <v>190.32</v>
      </c>
      <c r="I76" s="71">
        <f t="shared" si="2"/>
        <v>190.32</v>
      </c>
      <c r="J76" s="71"/>
      <c r="N76" s="46"/>
      <c r="O76" s="159"/>
      <c r="P76" s="151"/>
      <c r="Q76" s="151"/>
      <c r="R76" s="46"/>
      <c r="S76" s="46"/>
      <c r="T76" s="46"/>
      <c r="U76" s="46"/>
    </row>
    <row r="77" spans="2:21">
      <c r="B77" s="158" t="s">
        <v>76</v>
      </c>
      <c r="C77" s="196" t="s">
        <v>528</v>
      </c>
      <c r="D77" s="197">
        <v>38.85</v>
      </c>
      <c r="E77" s="197">
        <v>67.790000000000006</v>
      </c>
      <c r="F77" s="197">
        <v>55.06</v>
      </c>
      <c r="G77" s="197">
        <v>27.81</v>
      </c>
      <c r="H77" s="199">
        <f t="shared" si="0"/>
        <v>189.51000000000002</v>
      </c>
      <c r="I77" s="71">
        <f t="shared" si="2"/>
        <v>189.51000000000002</v>
      </c>
      <c r="J77" s="71"/>
      <c r="N77" s="46"/>
      <c r="O77" s="159"/>
      <c r="P77" s="151"/>
      <c r="Q77" s="151"/>
      <c r="R77" s="46"/>
      <c r="S77" s="46"/>
      <c r="T77" s="46"/>
      <c r="U77" s="46"/>
    </row>
    <row r="78" spans="2:21">
      <c r="B78" s="160" t="s">
        <v>77</v>
      </c>
      <c r="C78" s="196" t="s">
        <v>355</v>
      </c>
      <c r="D78" s="197">
        <v>41.86</v>
      </c>
      <c r="E78" s="197">
        <v>54.58</v>
      </c>
      <c r="F78" s="197">
        <v>42.46</v>
      </c>
      <c r="G78" s="197">
        <v>50.6</v>
      </c>
      <c r="H78" s="199">
        <f t="shared" si="0"/>
        <v>189.5</v>
      </c>
      <c r="I78" s="71">
        <f t="shared" si="2"/>
        <v>189.5</v>
      </c>
      <c r="J78" s="71"/>
      <c r="N78" s="46"/>
      <c r="O78" s="159"/>
      <c r="P78" s="151"/>
      <c r="Q78" s="151"/>
      <c r="R78" s="46"/>
      <c r="S78" s="46"/>
      <c r="T78" s="46"/>
      <c r="U78" s="46"/>
    </row>
    <row r="79" spans="2:21">
      <c r="B79" s="158" t="s">
        <v>78</v>
      </c>
      <c r="C79" s="196" t="s">
        <v>434</v>
      </c>
      <c r="D79" s="197">
        <v>45.6</v>
      </c>
      <c r="E79" s="197">
        <v>51.99</v>
      </c>
      <c r="F79" s="197">
        <v>35.65</v>
      </c>
      <c r="G79" s="197">
        <v>55.44</v>
      </c>
      <c r="H79" s="199">
        <f t="shared" si="0"/>
        <v>188.68</v>
      </c>
      <c r="I79" s="71">
        <f t="shared" si="2"/>
        <v>188.68</v>
      </c>
      <c r="J79" s="71"/>
      <c r="N79" s="46"/>
      <c r="O79" s="159"/>
      <c r="P79" s="151"/>
      <c r="Q79" s="151"/>
      <c r="R79" s="46"/>
      <c r="S79" s="46"/>
      <c r="T79" s="46"/>
      <c r="U79" s="46"/>
    </row>
    <row r="80" spans="2:21">
      <c r="B80" s="160" t="s">
        <v>79</v>
      </c>
      <c r="C80" s="196" t="s">
        <v>478</v>
      </c>
      <c r="D80" s="197">
        <v>47.17</v>
      </c>
      <c r="E80" s="197">
        <v>51.65</v>
      </c>
      <c r="F80" s="197">
        <v>40.32</v>
      </c>
      <c r="G80" s="197">
        <v>49.51</v>
      </c>
      <c r="H80" s="199">
        <f t="shared" si="0"/>
        <v>188.64999999999998</v>
      </c>
      <c r="I80" s="71">
        <f t="shared" si="2"/>
        <v>188.64999999999998</v>
      </c>
      <c r="J80" s="71"/>
      <c r="N80" s="46"/>
      <c r="O80" s="159"/>
      <c r="P80" s="151"/>
      <c r="Q80" s="151"/>
      <c r="R80" s="46"/>
      <c r="S80" s="46"/>
      <c r="T80" s="46"/>
      <c r="U80" s="46"/>
    </row>
    <row r="81" spans="2:21">
      <c r="B81" s="158" t="s">
        <v>80</v>
      </c>
      <c r="C81" s="196" t="s">
        <v>377</v>
      </c>
      <c r="D81" s="197">
        <v>39.700000000000003</v>
      </c>
      <c r="E81" s="197">
        <v>60.87</v>
      </c>
      <c r="F81" s="197">
        <v>47.47</v>
      </c>
      <c r="G81" s="197">
        <v>40.14</v>
      </c>
      <c r="H81" s="199">
        <f t="shared" si="0"/>
        <v>188.18</v>
      </c>
      <c r="I81" s="71">
        <f t="shared" si="2"/>
        <v>188.18</v>
      </c>
      <c r="J81" s="71"/>
      <c r="N81" s="46"/>
      <c r="O81" s="159"/>
      <c r="P81" s="151"/>
      <c r="Q81" s="151"/>
      <c r="R81" s="46"/>
      <c r="S81" s="46"/>
      <c r="T81" s="46"/>
      <c r="U81" s="46"/>
    </row>
    <row r="82" spans="2:21">
      <c r="B82" s="160" t="s">
        <v>81</v>
      </c>
      <c r="C82" s="196" t="s">
        <v>351</v>
      </c>
      <c r="D82" s="197">
        <v>50.11</v>
      </c>
      <c r="E82" s="197">
        <v>54.19</v>
      </c>
      <c r="F82" s="197">
        <v>18.34</v>
      </c>
      <c r="G82" s="197">
        <v>65.34</v>
      </c>
      <c r="H82" s="199">
        <f t="shared" si="0"/>
        <v>187.98000000000002</v>
      </c>
      <c r="I82" s="71">
        <f t="shared" si="2"/>
        <v>187.98000000000002</v>
      </c>
      <c r="J82" s="71"/>
      <c r="N82" s="46"/>
      <c r="O82" s="159"/>
      <c r="P82" s="151"/>
      <c r="Q82" s="151"/>
      <c r="R82" s="46"/>
      <c r="S82" s="46"/>
      <c r="T82" s="46"/>
      <c r="U82" s="46"/>
    </row>
    <row r="83" spans="2:21">
      <c r="B83" s="158" t="s">
        <v>82</v>
      </c>
      <c r="C83" s="196" t="s">
        <v>512</v>
      </c>
      <c r="D83" s="197">
        <v>45.96</v>
      </c>
      <c r="E83" s="197">
        <v>42.06</v>
      </c>
      <c r="F83" s="197">
        <v>47.97</v>
      </c>
      <c r="G83" s="197">
        <v>51.64</v>
      </c>
      <c r="H83" s="199">
        <f t="shared" ref="H83:H146" si="3">SUM(D83:G83)</f>
        <v>187.63</v>
      </c>
      <c r="I83" s="71">
        <f t="shared" ref="I83:I114" si="4">IF(OR(G83="",G84=""),"",SUM(D83:G83))</f>
        <v>187.63</v>
      </c>
      <c r="J83" s="71"/>
      <c r="N83" s="46"/>
      <c r="O83" s="159"/>
      <c r="P83" s="151"/>
      <c r="Q83" s="151"/>
      <c r="R83" s="46"/>
      <c r="S83" s="46"/>
      <c r="T83" s="46"/>
      <c r="U83" s="46"/>
    </row>
    <row r="84" spans="2:21">
      <c r="B84" s="160" t="s">
        <v>83</v>
      </c>
      <c r="C84" s="196" t="s">
        <v>392</v>
      </c>
      <c r="D84" s="197">
        <v>37.9</v>
      </c>
      <c r="E84" s="197">
        <v>54.27</v>
      </c>
      <c r="F84" s="197">
        <v>58.32</v>
      </c>
      <c r="G84" s="197">
        <v>36.840000000000003</v>
      </c>
      <c r="H84" s="199">
        <f t="shared" si="3"/>
        <v>187.33</v>
      </c>
      <c r="I84" s="71">
        <f t="shared" si="4"/>
        <v>187.33</v>
      </c>
      <c r="J84" s="71"/>
      <c r="N84" s="46"/>
      <c r="O84" s="159"/>
      <c r="P84" s="151"/>
      <c r="Q84" s="151"/>
      <c r="R84" s="46"/>
      <c r="S84" s="46"/>
      <c r="T84" s="46"/>
      <c r="U84" s="46"/>
    </row>
    <row r="85" spans="2:21">
      <c r="B85" s="158" t="s">
        <v>84</v>
      </c>
      <c r="C85" s="196" t="s">
        <v>359</v>
      </c>
      <c r="D85" s="197">
        <v>35.57</v>
      </c>
      <c r="E85" s="197">
        <v>61.96</v>
      </c>
      <c r="F85" s="197">
        <v>35.25</v>
      </c>
      <c r="G85" s="197">
        <v>54.31</v>
      </c>
      <c r="H85" s="199">
        <f t="shared" si="3"/>
        <v>187.09</v>
      </c>
      <c r="I85" s="71">
        <f t="shared" si="4"/>
        <v>187.09</v>
      </c>
      <c r="J85" s="71"/>
      <c r="N85" s="46"/>
      <c r="O85" s="159"/>
      <c r="P85" s="151"/>
      <c r="Q85" s="151"/>
      <c r="R85" s="46"/>
      <c r="S85" s="46"/>
      <c r="T85" s="46"/>
      <c r="U85" s="46"/>
    </row>
    <row r="86" spans="2:21">
      <c r="B86" s="160" t="s">
        <v>85</v>
      </c>
      <c r="C86" s="196" t="s">
        <v>494</v>
      </c>
      <c r="D86" s="197">
        <v>68.099999999999994</v>
      </c>
      <c r="E86" s="197">
        <v>53.29</v>
      </c>
      <c r="F86" s="197">
        <v>25.52</v>
      </c>
      <c r="G86" s="197">
        <v>40.11</v>
      </c>
      <c r="H86" s="199">
        <f t="shared" si="3"/>
        <v>187.01999999999998</v>
      </c>
      <c r="I86" s="71">
        <f t="shared" si="4"/>
        <v>187.01999999999998</v>
      </c>
      <c r="J86" s="71"/>
      <c r="N86" s="46"/>
      <c r="O86" s="159"/>
      <c r="P86" s="151"/>
      <c r="Q86" s="151"/>
      <c r="R86" s="46"/>
      <c r="S86" s="46"/>
      <c r="T86" s="46"/>
      <c r="U86" s="46"/>
    </row>
    <row r="87" spans="2:21">
      <c r="B87" s="158" t="s">
        <v>86</v>
      </c>
      <c r="C87" s="196" t="s">
        <v>481</v>
      </c>
      <c r="D87" s="197">
        <v>52.09</v>
      </c>
      <c r="E87" s="197">
        <v>18.059999999999999</v>
      </c>
      <c r="F87" s="197">
        <v>38.340000000000003</v>
      </c>
      <c r="G87" s="197">
        <v>78.099999999999994</v>
      </c>
      <c r="H87" s="199">
        <f t="shared" si="3"/>
        <v>186.59</v>
      </c>
      <c r="I87" s="71">
        <f t="shared" si="4"/>
        <v>186.59</v>
      </c>
      <c r="J87" s="71"/>
      <c r="N87" s="46"/>
      <c r="O87" s="159"/>
      <c r="P87" s="151"/>
      <c r="Q87" s="151"/>
      <c r="R87" s="46"/>
      <c r="S87" s="46"/>
      <c r="T87" s="46"/>
      <c r="U87" s="46"/>
    </row>
    <row r="88" spans="2:21">
      <c r="B88" s="160" t="s">
        <v>87</v>
      </c>
      <c r="C88" s="196" t="s">
        <v>320</v>
      </c>
      <c r="D88" s="197">
        <v>42.27</v>
      </c>
      <c r="E88" s="197">
        <v>64.19</v>
      </c>
      <c r="F88" s="197">
        <v>31.68</v>
      </c>
      <c r="G88" s="197">
        <v>47.71</v>
      </c>
      <c r="H88" s="199">
        <f t="shared" si="3"/>
        <v>185.85000000000002</v>
      </c>
      <c r="I88" s="71">
        <f t="shared" si="4"/>
        <v>185.85000000000002</v>
      </c>
      <c r="J88" s="71"/>
      <c r="N88" s="46"/>
      <c r="O88" s="159"/>
      <c r="P88" s="151"/>
      <c r="Q88" s="151"/>
      <c r="R88" s="46"/>
      <c r="S88" s="46"/>
      <c r="T88" s="46"/>
      <c r="U88" s="46"/>
    </row>
    <row r="89" spans="2:21">
      <c r="B89" s="158" t="s">
        <v>88</v>
      </c>
      <c r="C89" s="196" t="s">
        <v>330</v>
      </c>
      <c r="D89" s="197">
        <v>25.85</v>
      </c>
      <c r="E89" s="197">
        <v>77.489999999999995</v>
      </c>
      <c r="F89" s="197">
        <v>20.34</v>
      </c>
      <c r="G89" s="197">
        <v>62.17</v>
      </c>
      <c r="H89" s="199">
        <f t="shared" si="3"/>
        <v>185.85000000000002</v>
      </c>
      <c r="I89" s="71">
        <f t="shared" si="4"/>
        <v>185.85000000000002</v>
      </c>
      <c r="J89" s="71"/>
      <c r="N89" s="46"/>
      <c r="O89" s="159"/>
      <c r="P89" s="151"/>
      <c r="Q89" s="151"/>
      <c r="R89" s="46"/>
      <c r="S89" s="46"/>
      <c r="T89" s="46"/>
      <c r="U89" s="46"/>
    </row>
    <row r="90" spans="2:21">
      <c r="B90" s="160" t="s">
        <v>89</v>
      </c>
      <c r="C90" s="196" t="s">
        <v>505</v>
      </c>
      <c r="D90" s="197">
        <v>28.87</v>
      </c>
      <c r="E90" s="197">
        <v>68.69</v>
      </c>
      <c r="F90" s="197">
        <v>54.58</v>
      </c>
      <c r="G90" s="197">
        <v>33.43</v>
      </c>
      <c r="H90" s="199">
        <f t="shared" si="3"/>
        <v>185.57</v>
      </c>
      <c r="I90" s="71">
        <f t="shared" si="4"/>
        <v>185.57</v>
      </c>
      <c r="J90" s="71"/>
      <c r="N90" s="46"/>
      <c r="O90" s="159"/>
      <c r="P90" s="151"/>
      <c r="Q90" s="151"/>
      <c r="R90" s="46"/>
      <c r="S90" s="46"/>
      <c r="T90" s="46"/>
      <c r="U90" s="46"/>
    </row>
    <row r="91" spans="2:21">
      <c r="B91" s="158" t="s">
        <v>90</v>
      </c>
      <c r="C91" s="196" t="s">
        <v>397</v>
      </c>
      <c r="D91" s="197">
        <v>38.700000000000003</v>
      </c>
      <c r="E91" s="197">
        <v>59.39</v>
      </c>
      <c r="F91" s="197">
        <v>26.69</v>
      </c>
      <c r="G91" s="197">
        <v>60.51</v>
      </c>
      <c r="H91" s="199">
        <f t="shared" si="3"/>
        <v>185.29</v>
      </c>
      <c r="I91" s="71">
        <f t="shared" si="4"/>
        <v>185.29</v>
      </c>
      <c r="J91" s="71"/>
      <c r="N91" s="46"/>
      <c r="O91" s="159"/>
      <c r="P91" s="151"/>
      <c r="Q91" s="151"/>
      <c r="R91" s="46"/>
      <c r="S91" s="46"/>
      <c r="T91" s="46"/>
      <c r="U91" s="46"/>
    </row>
    <row r="92" spans="2:21">
      <c r="B92" s="160" t="s">
        <v>91</v>
      </c>
      <c r="C92" s="196" t="s">
        <v>407</v>
      </c>
      <c r="D92" s="197">
        <v>80.569999999999993</v>
      </c>
      <c r="E92" s="197">
        <v>38.17</v>
      </c>
      <c r="F92" s="197">
        <v>10.85</v>
      </c>
      <c r="G92" s="197">
        <v>55.54</v>
      </c>
      <c r="H92" s="199">
        <f t="shared" si="3"/>
        <v>185.13</v>
      </c>
      <c r="I92" s="71">
        <f t="shared" si="4"/>
        <v>185.13</v>
      </c>
      <c r="J92" s="71"/>
      <c r="N92" s="46"/>
      <c r="O92" s="159"/>
      <c r="P92" s="151"/>
      <c r="Q92" s="151"/>
      <c r="R92" s="46"/>
      <c r="S92" s="46"/>
      <c r="T92" s="46"/>
      <c r="U92" s="46"/>
    </row>
    <row r="93" spans="2:21">
      <c r="B93" s="158" t="s">
        <v>92</v>
      </c>
      <c r="C93" s="196" t="s">
        <v>479</v>
      </c>
      <c r="D93" s="197">
        <v>46.27</v>
      </c>
      <c r="E93" s="197">
        <v>40.97</v>
      </c>
      <c r="F93" s="197">
        <v>40.97</v>
      </c>
      <c r="G93" s="197">
        <v>56.84</v>
      </c>
      <c r="H93" s="199">
        <f t="shared" si="3"/>
        <v>185.05</v>
      </c>
      <c r="I93" s="71">
        <f t="shared" si="4"/>
        <v>185.05</v>
      </c>
      <c r="J93" s="71"/>
      <c r="N93" s="46"/>
      <c r="O93" s="159"/>
      <c r="P93" s="151"/>
      <c r="Q93" s="151"/>
      <c r="R93" s="46"/>
      <c r="S93" s="46"/>
      <c r="T93" s="46"/>
      <c r="U93" s="46"/>
    </row>
    <row r="94" spans="2:21">
      <c r="B94" s="160" t="s">
        <v>93</v>
      </c>
      <c r="C94" s="196" t="s">
        <v>325</v>
      </c>
      <c r="D94" s="197">
        <v>62.87</v>
      </c>
      <c r="E94" s="197">
        <v>53.39</v>
      </c>
      <c r="F94" s="197">
        <v>3.68</v>
      </c>
      <c r="G94" s="197">
        <v>65.010000000000005</v>
      </c>
      <c r="H94" s="199">
        <f t="shared" si="3"/>
        <v>184.95</v>
      </c>
      <c r="I94" s="71">
        <f t="shared" si="4"/>
        <v>184.95</v>
      </c>
      <c r="J94" s="71"/>
      <c r="N94" s="46"/>
      <c r="O94" s="159"/>
      <c r="P94" s="151"/>
      <c r="Q94" s="151"/>
      <c r="R94" s="46"/>
      <c r="S94" s="46"/>
      <c r="T94" s="46"/>
      <c r="U94" s="46"/>
    </row>
    <row r="95" spans="2:21">
      <c r="B95" s="158" t="s">
        <v>94</v>
      </c>
      <c r="C95" s="196" t="s">
        <v>372</v>
      </c>
      <c r="D95" s="197">
        <v>25.95</v>
      </c>
      <c r="E95" s="197">
        <v>97.99</v>
      </c>
      <c r="F95" s="197">
        <v>35.26</v>
      </c>
      <c r="G95" s="197">
        <v>25.71</v>
      </c>
      <c r="H95" s="199">
        <f t="shared" si="3"/>
        <v>184.91</v>
      </c>
      <c r="I95" s="71">
        <f t="shared" si="4"/>
        <v>184.91</v>
      </c>
      <c r="J95" s="71"/>
      <c r="N95" s="46"/>
      <c r="O95" s="159"/>
      <c r="P95" s="151"/>
      <c r="Q95" s="151"/>
      <c r="R95" s="46"/>
      <c r="S95" s="46"/>
      <c r="T95" s="46"/>
      <c r="U95" s="46"/>
    </row>
    <row r="96" spans="2:21">
      <c r="B96" s="160" t="s">
        <v>95</v>
      </c>
      <c r="C96" s="196" t="s">
        <v>480</v>
      </c>
      <c r="D96" s="197">
        <v>51.54</v>
      </c>
      <c r="E96" s="197">
        <v>48.79</v>
      </c>
      <c r="F96" s="197">
        <v>50.19</v>
      </c>
      <c r="G96" s="197">
        <v>34.29</v>
      </c>
      <c r="H96" s="199">
        <f t="shared" si="3"/>
        <v>184.80999999999997</v>
      </c>
      <c r="I96" s="71">
        <f t="shared" si="4"/>
        <v>184.80999999999997</v>
      </c>
      <c r="J96" s="71"/>
      <c r="N96" s="46"/>
      <c r="O96" s="159"/>
      <c r="P96" s="151"/>
      <c r="Q96" s="151"/>
      <c r="R96" s="46"/>
      <c r="S96" s="46"/>
      <c r="T96" s="46"/>
      <c r="U96" s="46"/>
    </row>
    <row r="97" spans="2:21">
      <c r="B97" s="158" t="s">
        <v>96</v>
      </c>
      <c r="C97" s="196" t="s">
        <v>445</v>
      </c>
      <c r="D97" s="197">
        <v>41.17</v>
      </c>
      <c r="E97" s="197">
        <v>28.85</v>
      </c>
      <c r="F97" s="197">
        <v>39.47</v>
      </c>
      <c r="G97" s="197">
        <v>75.14</v>
      </c>
      <c r="H97" s="199">
        <f t="shared" si="3"/>
        <v>184.63</v>
      </c>
      <c r="I97" s="71">
        <f t="shared" si="4"/>
        <v>184.63</v>
      </c>
      <c r="J97" s="71"/>
      <c r="N97" s="46"/>
      <c r="O97" s="159"/>
      <c r="P97" s="151"/>
      <c r="Q97" s="151"/>
      <c r="R97" s="46"/>
      <c r="S97" s="46"/>
      <c r="T97" s="46"/>
      <c r="U97" s="46"/>
    </row>
    <row r="98" spans="2:21">
      <c r="B98" s="160" t="s">
        <v>97</v>
      </c>
      <c r="C98" s="196" t="s">
        <v>312</v>
      </c>
      <c r="D98" s="197">
        <v>47.46</v>
      </c>
      <c r="E98" s="197">
        <v>67.16</v>
      </c>
      <c r="F98" s="197">
        <v>53.45</v>
      </c>
      <c r="G98" s="197">
        <v>16.399999999999999</v>
      </c>
      <c r="H98" s="199">
        <f t="shared" si="3"/>
        <v>184.47</v>
      </c>
      <c r="I98" s="71">
        <f t="shared" si="4"/>
        <v>184.47</v>
      </c>
      <c r="J98" s="71"/>
      <c r="N98" s="46"/>
      <c r="O98" s="159"/>
      <c r="P98" s="151"/>
      <c r="Q98" s="151"/>
      <c r="R98" s="46"/>
      <c r="S98" s="46"/>
      <c r="T98" s="46"/>
      <c r="U98" s="46"/>
    </row>
    <row r="99" spans="2:21">
      <c r="B99" s="158" t="s">
        <v>98</v>
      </c>
      <c r="C99" s="196" t="s">
        <v>410</v>
      </c>
      <c r="D99" s="197">
        <v>38.25</v>
      </c>
      <c r="E99" s="197">
        <v>62.75</v>
      </c>
      <c r="F99" s="197">
        <v>45.65</v>
      </c>
      <c r="G99" s="197">
        <v>37.74</v>
      </c>
      <c r="H99" s="199">
        <f t="shared" si="3"/>
        <v>184.39000000000001</v>
      </c>
      <c r="I99" s="71">
        <f t="shared" si="4"/>
        <v>184.39000000000001</v>
      </c>
      <c r="J99" s="71"/>
      <c r="N99" s="46"/>
      <c r="O99" s="159"/>
      <c r="P99" s="151"/>
      <c r="Q99" s="151"/>
      <c r="R99" s="46"/>
      <c r="S99" s="46"/>
      <c r="T99" s="46"/>
      <c r="U99" s="46"/>
    </row>
    <row r="100" spans="2:21">
      <c r="B100" s="160" t="s">
        <v>99</v>
      </c>
      <c r="C100" s="196" t="s">
        <v>500</v>
      </c>
      <c r="D100" s="197">
        <v>60.28</v>
      </c>
      <c r="E100" s="197">
        <v>63.96</v>
      </c>
      <c r="F100" s="197">
        <v>29.25</v>
      </c>
      <c r="G100" s="197">
        <v>30.2</v>
      </c>
      <c r="H100" s="199">
        <f t="shared" si="3"/>
        <v>183.69</v>
      </c>
      <c r="I100" s="71">
        <f t="shared" si="4"/>
        <v>183.69</v>
      </c>
      <c r="J100" s="71"/>
      <c r="N100" s="46"/>
      <c r="O100" s="159"/>
      <c r="P100" s="151"/>
      <c r="Q100" s="151"/>
      <c r="R100" s="46"/>
      <c r="S100" s="46"/>
      <c r="T100" s="46"/>
      <c r="U100" s="46"/>
    </row>
    <row r="101" spans="2:21">
      <c r="B101" s="158" t="s">
        <v>100</v>
      </c>
      <c r="C101" s="196" t="s">
        <v>313</v>
      </c>
      <c r="D101" s="197">
        <v>47.58</v>
      </c>
      <c r="E101" s="197">
        <v>65.64</v>
      </c>
      <c r="F101" s="197">
        <v>8.68</v>
      </c>
      <c r="G101" s="197">
        <v>60.03</v>
      </c>
      <c r="H101" s="199">
        <f t="shared" si="3"/>
        <v>181.93</v>
      </c>
      <c r="I101" s="71">
        <f t="shared" si="4"/>
        <v>181.93</v>
      </c>
      <c r="J101" s="71"/>
      <c r="N101" s="46"/>
      <c r="O101" s="159"/>
      <c r="P101" s="151"/>
      <c r="Q101" s="151"/>
      <c r="R101" s="46"/>
      <c r="S101" s="46"/>
      <c r="T101" s="46"/>
      <c r="U101" s="46"/>
    </row>
    <row r="102" spans="2:21">
      <c r="B102" s="160" t="s">
        <v>101</v>
      </c>
      <c r="C102" s="196" t="s">
        <v>442</v>
      </c>
      <c r="D102" s="197">
        <v>46.6</v>
      </c>
      <c r="E102" s="197">
        <v>41.65</v>
      </c>
      <c r="F102" s="197">
        <v>31.98</v>
      </c>
      <c r="G102" s="197">
        <v>61.44</v>
      </c>
      <c r="H102" s="199">
        <f t="shared" si="3"/>
        <v>181.67000000000002</v>
      </c>
      <c r="I102" s="71">
        <f t="shared" si="4"/>
        <v>181.67000000000002</v>
      </c>
      <c r="J102" s="71"/>
      <c r="N102" s="46"/>
      <c r="O102" s="159"/>
      <c r="P102" s="151"/>
      <c r="Q102" s="151"/>
      <c r="R102" s="46"/>
      <c r="S102" s="46"/>
      <c r="T102" s="46"/>
      <c r="U102" s="46"/>
    </row>
    <row r="103" spans="2:21">
      <c r="B103" s="158" t="s">
        <v>102</v>
      </c>
      <c r="C103" s="196" t="s">
        <v>393</v>
      </c>
      <c r="D103" s="197">
        <v>45.47</v>
      </c>
      <c r="E103" s="197">
        <v>74.69</v>
      </c>
      <c r="F103" s="197">
        <v>2.85</v>
      </c>
      <c r="G103" s="197">
        <v>55</v>
      </c>
      <c r="H103" s="199">
        <f t="shared" si="3"/>
        <v>178.01</v>
      </c>
      <c r="I103" s="71">
        <f t="shared" si="4"/>
        <v>178.01</v>
      </c>
      <c r="J103" s="71"/>
      <c r="N103" s="46"/>
      <c r="O103" s="159"/>
      <c r="P103" s="151"/>
      <c r="Q103" s="151"/>
      <c r="R103" s="46"/>
      <c r="S103" s="46"/>
      <c r="T103" s="46"/>
      <c r="U103" s="46"/>
    </row>
    <row r="104" spans="2:21">
      <c r="B104" s="160" t="s">
        <v>103</v>
      </c>
      <c r="C104" s="196" t="s">
        <v>462</v>
      </c>
      <c r="D104" s="197">
        <v>73.97</v>
      </c>
      <c r="E104" s="197">
        <v>57.79</v>
      </c>
      <c r="F104" s="197">
        <v>16.52</v>
      </c>
      <c r="G104" s="197">
        <v>29.5</v>
      </c>
      <c r="H104" s="199">
        <f t="shared" si="3"/>
        <v>177.78</v>
      </c>
      <c r="I104" s="71">
        <f t="shared" si="4"/>
        <v>177.78</v>
      </c>
      <c r="J104" s="71"/>
      <c r="N104" s="46"/>
      <c r="O104" s="159"/>
      <c r="P104" s="151"/>
      <c r="Q104" s="151"/>
      <c r="R104" s="46"/>
      <c r="S104" s="46"/>
      <c r="T104" s="46"/>
      <c r="U104" s="46"/>
    </row>
    <row r="105" spans="2:21">
      <c r="B105" s="158" t="s">
        <v>104</v>
      </c>
      <c r="C105" s="196" t="s">
        <v>361</v>
      </c>
      <c r="D105" s="197">
        <v>73.25</v>
      </c>
      <c r="E105" s="197">
        <v>61.89</v>
      </c>
      <c r="F105" s="197">
        <v>5.14</v>
      </c>
      <c r="G105" s="197">
        <v>36.869999999999997</v>
      </c>
      <c r="H105" s="199">
        <f t="shared" si="3"/>
        <v>177.14999999999998</v>
      </c>
      <c r="I105" s="71">
        <f t="shared" si="4"/>
        <v>177.14999999999998</v>
      </c>
      <c r="J105" s="71"/>
      <c r="N105" s="46"/>
      <c r="O105" s="159"/>
      <c r="P105" s="151"/>
      <c r="Q105" s="151"/>
      <c r="R105" s="46"/>
      <c r="S105" s="46"/>
      <c r="T105" s="46"/>
      <c r="U105" s="46"/>
    </row>
    <row r="106" spans="2:21">
      <c r="B106" s="160" t="s">
        <v>105</v>
      </c>
      <c r="C106" s="196" t="s">
        <v>356</v>
      </c>
      <c r="D106" s="197">
        <v>30.8</v>
      </c>
      <c r="E106" s="197">
        <v>46.19</v>
      </c>
      <c r="F106" s="197">
        <v>26.28</v>
      </c>
      <c r="G106" s="197">
        <v>73.34</v>
      </c>
      <c r="H106" s="199">
        <f t="shared" si="3"/>
        <v>176.61</v>
      </c>
      <c r="I106" s="71">
        <f t="shared" si="4"/>
        <v>176.61</v>
      </c>
      <c r="J106" s="71"/>
      <c r="N106" s="46"/>
      <c r="O106" s="159"/>
      <c r="P106" s="151"/>
      <c r="Q106" s="151"/>
      <c r="R106" s="46"/>
      <c r="S106" s="46"/>
      <c r="T106" s="46"/>
      <c r="U106" s="46"/>
    </row>
    <row r="107" spans="2:21">
      <c r="B107" s="158" t="s">
        <v>106</v>
      </c>
      <c r="C107" s="196" t="s">
        <v>401</v>
      </c>
      <c r="D107" s="197">
        <v>39.369999999999997</v>
      </c>
      <c r="E107" s="197">
        <v>46.95</v>
      </c>
      <c r="F107" s="197">
        <v>35.369999999999997</v>
      </c>
      <c r="G107" s="197">
        <v>54.61</v>
      </c>
      <c r="H107" s="199">
        <f t="shared" si="3"/>
        <v>176.3</v>
      </c>
      <c r="I107" s="71">
        <f t="shared" si="4"/>
        <v>176.3</v>
      </c>
      <c r="J107" s="71"/>
      <c r="N107" s="46"/>
      <c r="O107" s="159"/>
      <c r="P107" s="151"/>
      <c r="Q107" s="151"/>
      <c r="R107" s="46"/>
      <c r="S107" s="46"/>
      <c r="T107" s="46"/>
      <c r="U107" s="46"/>
    </row>
    <row r="108" spans="2:21">
      <c r="B108" s="160" t="s">
        <v>107</v>
      </c>
      <c r="C108" s="196" t="s">
        <v>458</v>
      </c>
      <c r="D108" s="197">
        <v>53.6</v>
      </c>
      <c r="E108" s="197">
        <v>26.94</v>
      </c>
      <c r="F108" s="197">
        <v>41.22</v>
      </c>
      <c r="G108" s="197">
        <v>54.4</v>
      </c>
      <c r="H108" s="199">
        <f t="shared" si="3"/>
        <v>176.16</v>
      </c>
      <c r="I108" s="71">
        <f t="shared" si="4"/>
        <v>176.16</v>
      </c>
      <c r="J108" s="71"/>
      <c r="N108" s="46"/>
      <c r="O108" s="159"/>
      <c r="P108" s="151"/>
      <c r="Q108" s="151"/>
      <c r="R108" s="46"/>
      <c r="S108" s="46"/>
      <c r="T108" s="46"/>
      <c r="U108" s="46"/>
    </row>
    <row r="109" spans="2:21">
      <c r="B109" s="158" t="s">
        <v>181</v>
      </c>
      <c r="C109" s="196" t="s">
        <v>385</v>
      </c>
      <c r="D109" s="197">
        <v>50.7</v>
      </c>
      <c r="E109" s="197">
        <v>52.99</v>
      </c>
      <c r="F109" s="197">
        <v>26.52</v>
      </c>
      <c r="G109" s="197">
        <v>45.04</v>
      </c>
      <c r="H109" s="199">
        <f t="shared" si="3"/>
        <v>175.25</v>
      </c>
      <c r="I109" s="71">
        <f t="shared" si="4"/>
        <v>175.25</v>
      </c>
      <c r="N109" s="46"/>
      <c r="O109" s="46"/>
      <c r="P109" s="151"/>
      <c r="Q109" s="46"/>
      <c r="R109" s="46"/>
      <c r="S109" s="46"/>
      <c r="T109" s="46"/>
      <c r="U109" s="46"/>
    </row>
    <row r="110" spans="2:21">
      <c r="B110" s="160" t="s">
        <v>182</v>
      </c>
      <c r="C110" s="196" t="s">
        <v>346</v>
      </c>
      <c r="D110" s="197">
        <v>33.67</v>
      </c>
      <c r="E110" s="197">
        <v>64.989999999999995</v>
      </c>
      <c r="F110" s="197">
        <v>27.98</v>
      </c>
      <c r="G110" s="197">
        <v>48.41</v>
      </c>
      <c r="H110" s="199">
        <f t="shared" si="3"/>
        <v>175.05</v>
      </c>
      <c r="I110" s="71">
        <f t="shared" si="4"/>
        <v>175.05</v>
      </c>
      <c r="N110" s="46"/>
      <c r="O110" s="46"/>
      <c r="P110" s="151"/>
      <c r="Q110" s="46"/>
      <c r="R110" s="46"/>
      <c r="S110" s="46"/>
      <c r="T110" s="46"/>
      <c r="U110" s="46"/>
    </row>
    <row r="111" spans="2:21">
      <c r="B111" s="158" t="s">
        <v>183</v>
      </c>
      <c r="C111" s="196" t="s">
        <v>386</v>
      </c>
      <c r="D111" s="197">
        <v>42</v>
      </c>
      <c r="E111" s="197">
        <v>75.39</v>
      </c>
      <c r="F111" s="197">
        <v>4.88</v>
      </c>
      <c r="G111" s="197">
        <v>52.51</v>
      </c>
      <c r="H111" s="199">
        <f t="shared" si="3"/>
        <v>174.78</v>
      </c>
      <c r="I111" s="71">
        <f t="shared" si="4"/>
        <v>174.78</v>
      </c>
      <c r="N111" s="46"/>
      <c r="O111" s="46"/>
      <c r="P111" s="151"/>
      <c r="Q111" s="46"/>
      <c r="R111" s="46"/>
      <c r="S111" s="46"/>
      <c r="T111" s="46"/>
      <c r="U111" s="46"/>
    </row>
    <row r="112" spans="2:21">
      <c r="B112" s="160" t="s">
        <v>184</v>
      </c>
      <c r="C112" s="196" t="s">
        <v>466</v>
      </c>
      <c r="D112" s="197">
        <v>32.28</v>
      </c>
      <c r="E112" s="197">
        <v>40.79</v>
      </c>
      <c r="F112" s="197">
        <v>47.45</v>
      </c>
      <c r="G112" s="197">
        <v>53.6</v>
      </c>
      <c r="H112" s="199">
        <f t="shared" si="3"/>
        <v>174.12</v>
      </c>
      <c r="I112" s="71">
        <f t="shared" si="4"/>
        <v>174.12</v>
      </c>
      <c r="N112" s="46"/>
      <c r="O112" s="46"/>
      <c r="P112" s="151"/>
      <c r="Q112" s="46"/>
      <c r="R112" s="46"/>
      <c r="S112" s="46"/>
      <c r="T112" s="46"/>
      <c r="U112" s="46"/>
    </row>
    <row r="113" spans="2:21">
      <c r="B113" s="158" t="s">
        <v>185</v>
      </c>
      <c r="C113" s="196" t="s">
        <v>348</v>
      </c>
      <c r="D113" s="197">
        <v>51.37</v>
      </c>
      <c r="E113" s="197">
        <v>39.090000000000003</v>
      </c>
      <c r="F113" s="197">
        <v>36.85</v>
      </c>
      <c r="G113" s="197">
        <v>45.63</v>
      </c>
      <c r="H113" s="199">
        <f t="shared" si="3"/>
        <v>172.94</v>
      </c>
      <c r="I113" s="71">
        <f t="shared" si="4"/>
        <v>172.94</v>
      </c>
      <c r="N113" s="46"/>
      <c r="O113" s="46"/>
      <c r="P113" s="151"/>
      <c r="Q113" s="46"/>
      <c r="R113" s="46"/>
      <c r="S113" s="46"/>
      <c r="T113" s="46"/>
      <c r="U113" s="46"/>
    </row>
    <row r="114" spans="2:21">
      <c r="B114" s="160" t="s">
        <v>186</v>
      </c>
      <c r="C114" s="196" t="s">
        <v>483</v>
      </c>
      <c r="D114" s="197">
        <v>44.3</v>
      </c>
      <c r="E114" s="197">
        <v>62.09</v>
      </c>
      <c r="F114" s="197">
        <v>28.42</v>
      </c>
      <c r="G114" s="197">
        <v>38.11</v>
      </c>
      <c r="H114" s="199">
        <f t="shared" si="3"/>
        <v>172.92000000000002</v>
      </c>
      <c r="I114" s="71">
        <f t="shared" si="4"/>
        <v>172.92000000000002</v>
      </c>
      <c r="N114" s="46"/>
      <c r="O114" s="46"/>
      <c r="P114" s="151"/>
      <c r="Q114" s="46"/>
      <c r="R114" s="46"/>
      <c r="S114" s="46"/>
      <c r="T114" s="46"/>
      <c r="U114" s="46"/>
    </row>
    <row r="115" spans="2:21">
      <c r="B115" s="158" t="s">
        <v>187</v>
      </c>
      <c r="C115" s="196" t="s">
        <v>389</v>
      </c>
      <c r="D115" s="197">
        <v>46.76</v>
      </c>
      <c r="E115" s="197">
        <v>52.38</v>
      </c>
      <c r="F115" s="197">
        <v>35.479999999999997</v>
      </c>
      <c r="G115" s="197">
        <v>38.1</v>
      </c>
      <c r="H115" s="199">
        <f t="shared" si="3"/>
        <v>172.72</v>
      </c>
      <c r="I115" s="71">
        <f t="shared" ref="I115:I146" si="5">IF(OR(G115="",G116=""),"",SUM(D115:G115))</f>
        <v>172.72</v>
      </c>
      <c r="N115" s="46"/>
      <c r="O115" s="46"/>
      <c r="P115" s="151"/>
      <c r="Q115" s="46"/>
      <c r="R115" s="46"/>
      <c r="S115" s="46"/>
      <c r="T115" s="46"/>
      <c r="U115" s="46"/>
    </row>
    <row r="116" spans="2:21">
      <c r="B116" s="160" t="s">
        <v>188</v>
      </c>
      <c r="C116" s="196" t="s">
        <v>339</v>
      </c>
      <c r="D116" s="197">
        <v>44.45</v>
      </c>
      <c r="E116" s="197">
        <v>57.99</v>
      </c>
      <c r="F116" s="197">
        <v>14.76</v>
      </c>
      <c r="G116" s="197">
        <v>53.48</v>
      </c>
      <c r="H116" s="199">
        <f t="shared" si="3"/>
        <v>170.68</v>
      </c>
      <c r="I116" s="71">
        <f t="shared" si="5"/>
        <v>170.68</v>
      </c>
      <c r="N116" s="46"/>
      <c r="O116" s="46"/>
      <c r="P116" s="151"/>
      <c r="Q116" s="46"/>
      <c r="R116" s="46"/>
      <c r="S116" s="46"/>
      <c r="T116" s="46"/>
      <c r="U116" s="46"/>
    </row>
    <row r="117" spans="2:21">
      <c r="B117" s="158" t="s">
        <v>189</v>
      </c>
      <c r="C117" s="196" t="s">
        <v>334</v>
      </c>
      <c r="D117" s="197">
        <v>52.87</v>
      </c>
      <c r="E117" s="197">
        <v>45.09</v>
      </c>
      <c r="F117" s="197">
        <v>32.78</v>
      </c>
      <c r="G117" s="197">
        <v>39.93</v>
      </c>
      <c r="H117" s="199">
        <f t="shared" si="3"/>
        <v>170.67000000000002</v>
      </c>
      <c r="I117" s="71">
        <f t="shared" si="5"/>
        <v>170.67000000000002</v>
      </c>
      <c r="N117" s="46"/>
      <c r="O117" s="46"/>
      <c r="P117" s="151"/>
      <c r="Q117" s="46"/>
      <c r="R117" s="46"/>
      <c r="S117" s="46"/>
      <c r="T117" s="46"/>
      <c r="U117" s="46"/>
    </row>
    <row r="118" spans="2:21">
      <c r="B118" s="160" t="s">
        <v>190</v>
      </c>
      <c r="C118" s="196" t="s">
        <v>365</v>
      </c>
      <c r="D118" s="197">
        <v>34.270000000000003</v>
      </c>
      <c r="E118" s="197">
        <v>38.369999999999997</v>
      </c>
      <c r="F118" s="197">
        <v>16.079999999999998</v>
      </c>
      <c r="G118" s="197">
        <v>81.53</v>
      </c>
      <c r="H118" s="199">
        <f t="shared" si="3"/>
        <v>170.25</v>
      </c>
      <c r="I118" s="71">
        <f t="shared" si="5"/>
        <v>170.25</v>
      </c>
      <c r="N118" s="46"/>
      <c r="O118" s="46"/>
      <c r="P118" s="151"/>
      <c r="Q118" s="46"/>
      <c r="R118" s="46"/>
      <c r="S118" s="46"/>
      <c r="T118" s="46"/>
      <c r="U118" s="46"/>
    </row>
    <row r="119" spans="2:21">
      <c r="B119" s="158" t="s">
        <v>191</v>
      </c>
      <c r="C119" s="196" t="s">
        <v>332</v>
      </c>
      <c r="D119" s="197">
        <v>57.97</v>
      </c>
      <c r="E119" s="197">
        <v>51.39</v>
      </c>
      <c r="F119" s="197">
        <v>10.58</v>
      </c>
      <c r="G119" s="197">
        <v>50.24</v>
      </c>
      <c r="H119" s="199">
        <f t="shared" si="3"/>
        <v>170.18</v>
      </c>
      <c r="I119" s="71">
        <f t="shared" si="5"/>
        <v>170.18</v>
      </c>
      <c r="N119" s="46"/>
      <c r="O119" s="46"/>
      <c r="P119" s="151"/>
      <c r="Q119" s="46"/>
      <c r="R119" s="46"/>
      <c r="S119" s="46"/>
      <c r="T119" s="46"/>
      <c r="U119" s="46"/>
    </row>
    <row r="120" spans="2:21">
      <c r="B120" s="160" t="s">
        <v>192</v>
      </c>
      <c r="C120" s="196" t="s">
        <v>395</v>
      </c>
      <c r="D120" s="197">
        <v>33.17</v>
      </c>
      <c r="E120" s="197">
        <v>49.59</v>
      </c>
      <c r="F120" s="197">
        <v>29.39</v>
      </c>
      <c r="G120" s="197">
        <v>57.89</v>
      </c>
      <c r="H120" s="199">
        <f t="shared" si="3"/>
        <v>170.04000000000002</v>
      </c>
      <c r="I120" s="71">
        <f t="shared" si="5"/>
        <v>170.04000000000002</v>
      </c>
      <c r="N120" s="46"/>
      <c r="O120" s="46"/>
      <c r="P120" s="151"/>
      <c r="Q120" s="46"/>
      <c r="R120" s="46"/>
      <c r="S120" s="46"/>
      <c r="T120" s="46"/>
      <c r="U120" s="46"/>
    </row>
    <row r="121" spans="2:21">
      <c r="B121" s="158" t="s">
        <v>193</v>
      </c>
      <c r="C121" s="196" t="s">
        <v>326</v>
      </c>
      <c r="D121" s="197">
        <v>48.17</v>
      </c>
      <c r="E121" s="197">
        <v>72.56</v>
      </c>
      <c r="F121" s="197">
        <v>25.84</v>
      </c>
      <c r="G121" s="197">
        <v>22.4</v>
      </c>
      <c r="H121" s="199">
        <f t="shared" si="3"/>
        <v>168.97</v>
      </c>
      <c r="I121" s="71">
        <f t="shared" si="5"/>
        <v>168.97</v>
      </c>
      <c r="N121" s="46"/>
      <c r="O121" s="46"/>
      <c r="P121" s="151"/>
      <c r="Q121" s="46"/>
      <c r="R121" s="46"/>
      <c r="S121" s="46"/>
      <c r="T121" s="46"/>
      <c r="U121" s="46"/>
    </row>
    <row r="122" spans="2:21">
      <c r="B122" s="160" t="s">
        <v>194</v>
      </c>
      <c r="C122" s="196" t="s">
        <v>317</v>
      </c>
      <c r="D122" s="197">
        <v>54.77</v>
      </c>
      <c r="E122" s="197">
        <v>58.09</v>
      </c>
      <c r="F122" s="197">
        <v>15.75</v>
      </c>
      <c r="G122" s="197">
        <v>39.409999999999997</v>
      </c>
      <c r="H122" s="199">
        <f t="shared" si="3"/>
        <v>168.02</v>
      </c>
      <c r="I122" s="71">
        <f t="shared" si="5"/>
        <v>168.02</v>
      </c>
      <c r="N122" s="46"/>
      <c r="O122" s="46"/>
      <c r="P122" s="151"/>
      <c r="Q122" s="46"/>
      <c r="R122" s="46"/>
      <c r="S122" s="46"/>
      <c r="T122" s="46"/>
      <c r="U122" s="46"/>
    </row>
    <row r="123" spans="2:21">
      <c r="B123" s="158" t="s">
        <v>195</v>
      </c>
      <c r="C123" s="196" t="s">
        <v>504</v>
      </c>
      <c r="D123" s="197">
        <v>47.8</v>
      </c>
      <c r="E123" s="197">
        <v>35.950000000000003</v>
      </c>
      <c r="F123" s="197">
        <v>35.28</v>
      </c>
      <c r="G123" s="197">
        <v>48.84</v>
      </c>
      <c r="H123" s="199">
        <f t="shared" si="3"/>
        <v>167.87</v>
      </c>
      <c r="I123" s="71">
        <f t="shared" si="5"/>
        <v>167.87</v>
      </c>
      <c r="N123" s="46"/>
      <c r="O123" s="46"/>
      <c r="P123" s="151"/>
      <c r="Q123" s="46"/>
      <c r="R123" s="46"/>
      <c r="S123" s="46"/>
      <c r="T123" s="46"/>
      <c r="U123" s="46"/>
    </row>
    <row r="124" spans="2:21">
      <c r="B124" s="160" t="s">
        <v>196</v>
      </c>
      <c r="C124" s="196" t="s">
        <v>469</v>
      </c>
      <c r="D124" s="197">
        <v>59.1</v>
      </c>
      <c r="E124" s="197">
        <v>29.35</v>
      </c>
      <c r="F124" s="197">
        <v>27.06</v>
      </c>
      <c r="G124" s="197">
        <v>52.31</v>
      </c>
      <c r="H124" s="199">
        <f t="shared" si="3"/>
        <v>167.82</v>
      </c>
      <c r="I124" s="71">
        <f t="shared" si="5"/>
        <v>167.82</v>
      </c>
      <c r="N124" s="46"/>
      <c r="O124" s="46"/>
      <c r="P124" s="151"/>
      <c r="Q124" s="46"/>
      <c r="R124" s="46"/>
      <c r="S124" s="46"/>
      <c r="T124" s="46"/>
      <c r="U124" s="46"/>
    </row>
    <row r="125" spans="2:21">
      <c r="B125" s="158" t="s">
        <v>197</v>
      </c>
      <c r="C125" s="196" t="s">
        <v>449</v>
      </c>
      <c r="D125" s="197">
        <v>50.17</v>
      </c>
      <c r="E125" s="197">
        <v>49.09</v>
      </c>
      <c r="F125" s="197">
        <v>24.07</v>
      </c>
      <c r="G125" s="197">
        <v>43.44</v>
      </c>
      <c r="H125" s="199">
        <f t="shared" si="3"/>
        <v>166.77</v>
      </c>
      <c r="I125" s="71">
        <f t="shared" si="5"/>
        <v>166.77</v>
      </c>
      <c r="N125" s="46"/>
      <c r="O125" s="46"/>
      <c r="P125" s="151"/>
      <c r="Q125" s="46"/>
      <c r="R125" s="46"/>
      <c r="S125" s="46"/>
      <c r="T125" s="46"/>
      <c r="U125" s="46"/>
    </row>
    <row r="126" spans="2:21">
      <c r="B126" s="160" t="s">
        <v>198</v>
      </c>
      <c r="C126" s="196" t="s">
        <v>409</v>
      </c>
      <c r="D126" s="197">
        <v>49.27</v>
      </c>
      <c r="E126" s="197">
        <v>43.29</v>
      </c>
      <c r="F126" s="197">
        <v>17.27</v>
      </c>
      <c r="G126" s="197">
        <v>55.34</v>
      </c>
      <c r="H126" s="199">
        <f t="shared" si="3"/>
        <v>165.17000000000002</v>
      </c>
      <c r="I126" s="71">
        <f t="shared" si="5"/>
        <v>165.17000000000002</v>
      </c>
      <c r="N126" s="46"/>
      <c r="O126" s="46"/>
      <c r="P126" s="151"/>
      <c r="Q126" s="46"/>
      <c r="R126" s="46"/>
      <c r="S126" s="46"/>
      <c r="T126" s="46"/>
      <c r="U126" s="46"/>
    </row>
    <row r="127" spans="2:21">
      <c r="B127" s="158" t="s">
        <v>199</v>
      </c>
      <c r="C127" s="196" t="s">
        <v>493</v>
      </c>
      <c r="D127" s="197">
        <v>39.5</v>
      </c>
      <c r="E127" s="197">
        <v>61.79</v>
      </c>
      <c r="F127" s="197">
        <v>25.25</v>
      </c>
      <c r="G127" s="197">
        <v>37.840000000000003</v>
      </c>
      <c r="H127" s="199">
        <f t="shared" si="3"/>
        <v>164.38</v>
      </c>
      <c r="I127" s="71">
        <f t="shared" si="5"/>
        <v>164.38</v>
      </c>
      <c r="N127" s="46"/>
      <c r="O127" s="46"/>
      <c r="P127" s="151"/>
      <c r="Q127" s="46"/>
      <c r="R127" s="46"/>
      <c r="S127" s="46"/>
      <c r="T127" s="46"/>
      <c r="U127" s="46"/>
    </row>
    <row r="128" spans="2:21">
      <c r="B128" s="160" t="s">
        <v>200</v>
      </c>
      <c r="C128" s="196" t="s">
        <v>358</v>
      </c>
      <c r="D128" s="197">
        <v>57.8</v>
      </c>
      <c r="E128" s="197">
        <v>43.79</v>
      </c>
      <c r="F128" s="197">
        <v>9.67</v>
      </c>
      <c r="G128" s="197">
        <v>52.91</v>
      </c>
      <c r="H128" s="199">
        <f t="shared" si="3"/>
        <v>164.17000000000002</v>
      </c>
      <c r="I128" s="71">
        <f t="shared" si="5"/>
        <v>164.17000000000002</v>
      </c>
      <c r="N128" s="46"/>
      <c r="O128" s="46"/>
      <c r="P128" s="151"/>
      <c r="Q128" s="46"/>
      <c r="R128" s="46"/>
      <c r="S128" s="46"/>
      <c r="T128" s="46"/>
      <c r="U128" s="46"/>
    </row>
    <row r="129" spans="2:21">
      <c r="B129" s="158" t="s">
        <v>201</v>
      </c>
      <c r="C129" s="196" t="s">
        <v>499</v>
      </c>
      <c r="D129" s="197">
        <v>32.700000000000003</v>
      </c>
      <c r="E129" s="197">
        <v>62.69</v>
      </c>
      <c r="F129" s="197">
        <v>22.8</v>
      </c>
      <c r="G129" s="197">
        <v>44.9</v>
      </c>
      <c r="H129" s="199">
        <f t="shared" si="3"/>
        <v>163.09</v>
      </c>
      <c r="I129" s="71">
        <f t="shared" si="5"/>
        <v>163.09</v>
      </c>
      <c r="N129" s="46"/>
      <c r="O129" s="46"/>
      <c r="P129" s="151"/>
      <c r="Q129" s="46"/>
      <c r="R129" s="46"/>
      <c r="S129" s="46"/>
      <c r="T129" s="46"/>
      <c r="U129" s="46"/>
    </row>
    <row r="130" spans="2:21">
      <c r="B130" s="160" t="s">
        <v>202</v>
      </c>
      <c r="C130" s="196" t="s">
        <v>391</v>
      </c>
      <c r="D130" s="197">
        <v>66.459999999999994</v>
      </c>
      <c r="E130" s="197">
        <v>50.04</v>
      </c>
      <c r="F130" s="197">
        <v>21.65</v>
      </c>
      <c r="G130" s="197">
        <v>24.21</v>
      </c>
      <c r="H130" s="199">
        <f t="shared" si="3"/>
        <v>162.36000000000001</v>
      </c>
      <c r="I130" s="71">
        <f t="shared" si="5"/>
        <v>162.36000000000001</v>
      </c>
      <c r="N130" s="46"/>
      <c r="O130" s="46"/>
      <c r="P130" s="151"/>
      <c r="Q130" s="46"/>
      <c r="R130" s="46"/>
      <c r="S130" s="46"/>
      <c r="T130" s="46"/>
      <c r="U130" s="46"/>
    </row>
    <row r="131" spans="2:21">
      <c r="B131" s="158" t="s">
        <v>203</v>
      </c>
      <c r="C131" s="196" t="s">
        <v>424</v>
      </c>
      <c r="D131" s="197">
        <v>37.17</v>
      </c>
      <c r="E131" s="197">
        <v>38.99</v>
      </c>
      <c r="F131" s="197">
        <v>22.47</v>
      </c>
      <c r="G131" s="197">
        <v>62.64</v>
      </c>
      <c r="H131" s="199">
        <f t="shared" si="3"/>
        <v>161.26999999999998</v>
      </c>
      <c r="I131" s="71">
        <f t="shared" si="5"/>
        <v>161.26999999999998</v>
      </c>
      <c r="N131" s="46"/>
      <c r="O131" s="46"/>
      <c r="P131" s="151"/>
      <c r="Q131" s="46"/>
      <c r="R131" s="46"/>
      <c r="S131" s="46"/>
      <c r="T131" s="46"/>
      <c r="U131" s="46"/>
    </row>
    <row r="132" spans="2:21">
      <c r="B132" s="160" t="s">
        <v>204</v>
      </c>
      <c r="C132" s="196" t="s">
        <v>406</v>
      </c>
      <c r="D132" s="197">
        <v>48.06</v>
      </c>
      <c r="E132" s="197">
        <v>51.36</v>
      </c>
      <c r="F132" s="197">
        <v>20.67</v>
      </c>
      <c r="G132" s="197">
        <v>40.64</v>
      </c>
      <c r="H132" s="199">
        <f t="shared" si="3"/>
        <v>160.73000000000002</v>
      </c>
      <c r="I132" s="71">
        <f t="shared" si="5"/>
        <v>160.73000000000002</v>
      </c>
      <c r="N132" s="46"/>
      <c r="O132" s="46"/>
      <c r="P132" s="151"/>
      <c r="Q132" s="46"/>
      <c r="R132" s="46"/>
      <c r="S132" s="46"/>
      <c r="T132" s="46"/>
      <c r="U132" s="46"/>
    </row>
    <row r="133" spans="2:21">
      <c r="B133" s="158" t="s">
        <v>205</v>
      </c>
      <c r="C133" s="196" t="s">
        <v>366</v>
      </c>
      <c r="D133" s="197">
        <v>70.069999999999993</v>
      </c>
      <c r="E133" s="197">
        <v>26.75</v>
      </c>
      <c r="F133" s="197">
        <v>26.45</v>
      </c>
      <c r="G133" s="197">
        <v>36.94</v>
      </c>
      <c r="H133" s="199">
        <f t="shared" si="3"/>
        <v>160.20999999999998</v>
      </c>
      <c r="I133" s="71">
        <f t="shared" si="5"/>
        <v>160.20999999999998</v>
      </c>
      <c r="N133" s="46"/>
      <c r="O133" s="46"/>
      <c r="P133" s="151"/>
      <c r="Q133" s="46"/>
      <c r="R133" s="46"/>
      <c r="S133" s="46"/>
      <c r="T133" s="46"/>
      <c r="U133" s="46"/>
    </row>
    <row r="134" spans="2:21">
      <c r="B134" s="160" t="s">
        <v>206</v>
      </c>
      <c r="C134" s="196" t="s">
        <v>430</v>
      </c>
      <c r="D134" s="197">
        <v>49.87</v>
      </c>
      <c r="E134" s="197">
        <v>39.85</v>
      </c>
      <c r="F134" s="197">
        <v>16.46</v>
      </c>
      <c r="G134" s="197">
        <v>53.41</v>
      </c>
      <c r="H134" s="199">
        <f t="shared" si="3"/>
        <v>159.59</v>
      </c>
      <c r="I134" s="71">
        <f t="shared" si="5"/>
        <v>159.59</v>
      </c>
      <c r="N134" s="46"/>
      <c r="O134" s="46"/>
      <c r="P134" s="151"/>
      <c r="Q134" s="46"/>
      <c r="R134" s="46"/>
      <c r="S134" s="46"/>
      <c r="T134" s="46"/>
      <c r="U134" s="46"/>
    </row>
    <row r="135" spans="2:21">
      <c r="B135" s="158" t="s">
        <v>207</v>
      </c>
      <c r="C135" s="196" t="s">
        <v>364</v>
      </c>
      <c r="D135" s="197">
        <v>49.5</v>
      </c>
      <c r="E135" s="197">
        <v>36.69</v>
      </c>
      <c r="F135" s="197">
        <v>21.94</v>
      </c>
      <c r="G135" s="197">
        <v>51.14</v>
      </c>
      <c r="H135" s="199">
        <f t="shared" si="3"/>
        <v>159.26999999999998</v>
      </c>
      <c r="I135" s="71">
        <f t="shared" si="5"/>
        <v>159.26999999999998</v>
      </c>
      <c r="N135" s="46"/>
      <c r="O135" s="46"/>
      <c r="P135" s="151"/>
      <c r="Q135" s="46"/>
      <c r="R135" s="46"/>
      <c r="S135" s="46"/>
      <c r="T135" s="46"/>
      <c r="U135" s="46"/>
    </row>
    <row r="136" spans="2:21">
      <c r="B136" s="160" t="s">
        <v>208</v>
      </c>
      <c r="C136" s="196" t="s">
        <v>467</v>
      </c>
      <c r="D136" s="197">
        <v>31.17</v>
      </c>
      <c r="E136" s="197">
        <v>56.99</v>
      </c>
      <c r="F136" s="197">
        <v>45.45</v>
      </c>
      <c r="G136" s="197">
        <v>24.81</v>
      </c>
      <c r="H136" s="199">
        <f t="shared" si="3"/>
        <v>158.42000000000002</v>
      </c>
      <c r="I136" s="71">
        <f t="shared" si="5"/>
        <v>158.42000000000002</v>
      </c>
      <c r="N136" s="46"/>
      <c r="O136" s="46"/>
      <c r="P136" s="151"/>
      <c r="Q136" s="46"/>
      <c r="R136" s="46"/>
      <c r="S136" s="46"/>
      <c r="T136" s="46"/>
      <c r="U136" s="46"/>
    </row>
    <row r="137" spans="2:21">
      <c r="B137" s="158" t="s">
        <v>209</v>
      </c>
      <c r="C137" s="196" t="s">
        <v>413</v>
      </c>
      <c r="D137" s="197">
        <v>68.069999999999993</v>
      </c>
      <c r="E137" s="197">
        <v>21.59</v>
      </c>
      <c r="F137" s="197">
        <v>53.64</v>
      </c>
      <c r="G137" s="197">
        <v>14.85</v>
      </c>
      <c r="H137" s="199">
        <f t="shared" si="3"/>
        <v>158.15</v>
      </c>
      <c r="I137" s="71">
        <f t="shared" si="5"/>
        <v>158.15</v>
      </c>
      <c r="N137" s="46"/>
      <c r="O137" s="46"/>
      <c r="P137" s="151"/>
      <c r="Q137" s="46"/>
      <c r="R137" s="46"/>
      <c r="S137" s="46"/>
      <c r="T137" s="46"/>
      <c r="U137" s="46"/>
    </row>
    <row r="138" spans="2:21">
      <c r="B138" s="160" t="s">
        <v>210</v>
      </c>
      <c r="C138" s="196" t="s">
        <v>495</v>
      </c>
      <c r="D138" s="197">
        <v>59.98</v>
      </c>
      <c r="E138" s="197">
        <v>44.29</v>
      </c>
      <c r="F138" s="197">
        <v>25.52</v>
      </c>
      <c r="G138" s="197">
        <v>28.3</v>
      </c>
      <c r="H138" s="199">
        <f t="shared" si="3"/>
        <v>158.09</v>
      </c>
      <c r="I138" s="71">
        <f t="shared" si="5"/>
        <v>158.09</v>
      </c>
      <c r="N138" s="46"/>
      <c r="O138" s="46"/>
      <c r="P138" s="151"/>
      <c r="Q138" s="46"/>
      <c r="R138" s="46"/>
      <c r="S138" s="46"/>
      <c r="T138" s="46"/>
      <c r="U138" s="46"/>
    </row>
    <row r="139" spans="2:21">
      <c r="B139" s="158" t="s">
        <v>211</v>
      </c>
      <c r="C139" s="196" t="s">
        <v>455</v>
      </c>
      <c r="D139" s="197">
        <v>37.799999999999997</v>
      </c>
      <c r="E139" s="197">
        <v>22.49</v>
      </c>
      <c r="F139" s="197">
        <v>45.22</v>
      </c>
      <c r="G139" s="197">
        <v>52.21</v>
      </c>
      <c r="H139" s="199">
        <f t="shared" si="3"/>
        <v>157.72</v>
      </c>
      <c r="I139" s="71">
        <f t="shared" si="5"/>
        <v>157.72</v>
      </c>
      <c r="N139" s="46"/>
      <c r="O139" s="46"/>
      <c r="P139" s="151"/>
      <c r="Q139" s="46"/>
      <c r="R139" s="46"/>
      <c r="S139" s="46"/>
      <c r="T139" s="46"/>
      <c r="U139" s="46"/>
    </row>
    <row r="140" spans="2:21">
      <c r="B140" s="160" t="s">
        <v>212</v>
      </c>
      <c r="C140" s="196" t="s">
        <v>429</v>
      </c>
      <c r="D140" s="197">
        <v>56.14</v>
      </c>
      <c r="E140" s="197">
        <v>61.35</v>
      </c>
      <c r="F140" s="197">
        <v>16.559999999999999</v>
      </c>
      <c r="G140" s="197">
        <v>22.61</v>
      </c>
      <c r="H140" s="199">
        <f t="shared" si="3"/>
        <v>156.66000000000003</v>
      </c>
      <c r="I140" s="71">
        <f t="shared" si="5"/>
        <v>156.66000000000003</v>
      </c>
      <c r="N140" s="46"/>
      <c r="O140" s="46"/>
      <c r="P140" s="151"/>
      <c r="Q140" s="46"/>
      <c r="R140" s="46"/>
      <c r="S140" s="46"/>
      <c r="T140" s="46"/>
      <c r="U140" s="46"/>
    </row>
    <row r="141" spans="2:21">
      <c r="B141" s="158" t="s">
        <v>213</v>
      </c>
      <c r="C141" s="196" t="s">
        <v>321</v>
      </c>
      <c r="D141" s="197">
        <v>45.29</v>
      </c>
      <c r="E141" s="197">
        <v>46.69</v>
      </c>
      <c r="F141" s="197">
        <v>7.15</v>
      </c>
      <c r="G141" s="197">
        <v>56.91</v>
      </c>
      <c r="H141" s="199">
        <f t="shared" si="3"/>
        <v>156.04</v>
      </c>
      <c r="I141" s="71">
        <f t="shared" si="5"/>
        <v>156.04</v>
      </c>
      <c r="N141" s="46"/>
      <c r="O141" s="46"/>
      <c r="P141" s="151"/>
      <c r="Q141" s="46"/>
      <c r="R141" s="46"/>
      <c r="S141" s="46"/>
      <c r="T141" s="46"/>
      <c r="U141" s="46"/>
    </row>
    <row r="142" spans="2:21">
      <c r="B142" s="160" t="s">
        <v>214</v>
      </c>
      <c r="C142" s="196" t="s">
        <v>503</v>
      </c>
      <c r="D142" s="197">
        <v>34.24</v>
      </c>
      <c r="E142" s="197">
        <v>55.95</v>
      </c>
      <c r="F142" s="197">
        <v>29.15</v>
      </c>
      <c r="G142" s="197">
        <v>36.39</v>
      </c>
      <c r="H142" s="199">
        <f t="shared" si="3"/>
        <v>155.73000000000002</v>
      </c>
      <c r="I142" s="71">
        <f t="shared" si="5"/>
        <v>155.73000000000002</v>
      </c>
      <c r="N142" s="46"/>
      <c r="O142" s="46"/>
      <c r="P142" s="151"/>
      <c r="Q142" s="46"/>
      <c r="R142" s="46"/>
      <c r="S142" s="46"/>
      <c r="T142" s="46"/>
      <c r="U142" s="46"/>
    </row>
    <row r="143" spans="2:21">
      <c r="B143" s="158" t="s">
        <v>215</v>
      </c>
      <c r="C143" s="196" t="s">
        <v>510</v>
      </c>
      <c r="D143" s="197">
        <v>48.9</v>
      </c>
      <c r="E143" s="197">
        <v>27.09</v>
      </c>
      <c r="F143" s="197">
        <v>26.4</v>
      </c>
      <c r="G143" s="197">
        <v>52.2</v>
      </c>
      <c r="H143" s="199">
        <f t="shared" si="3"/>
        <v>154.58999999999997</v>
      </c>
      <c r="I143" s="71">
        <f t="shared" si="5"/>
        <v>154.58999999999997</v>
      </c>
      <c r="N143" s="46"/>
      <c r="O143" s="46"/>
      <c r="P143" s="151"/>
      <c r="Q143" s="46"/>
      <c r="R143" s="46"/>
      <c r="S143" s="46"/>
      <c r="T143" s="46"/>
      <c r="U143" s="46"/>
    </row>
    <row r="144" spans="2:21">
      <c r="B144" s="160" t="s">
        <v>216</v>
      </c>
      <c r="C144" s="196" t="s">
        <v>432</v>
      </c>
      <c r="D144" s="197">
        <v>65.87</v>
      </c>
      <c r="E144" s="197">
        <v>16.190000000000001</v>
      </c>
      <c r="F144" s="197">
        <v>26.64</v>
      </c>
      <c r="G144" s="197">
        <v>45.17</v>
      </c>
      <c r="H144" s="199">
        <f t="shared" si="3"/>
        <v>153.87</v>
      </c>
      <c r="I144" s="71">
        <f t="shared" si="5"/>
        <v>153.87</v>
      </c>
      <c r="N144" s="46"/>
      <c r="O144" s="46"/>
      <c r="P144" s="151"/>
      <c r="Q144" s="46"/>
      <c r="R144" s="46"/>
      <c r="S144" s="46"/>
      <c r="T144" s="46"/>
      <c r="U144" s="46"/>
    </row>
    <row r="145" spans="2:21">
      <c r="B145" s="158" t="s">
        <v>217</v>
      </c>
      <c r="C145" s="196" t="s">
        <v>314</v>
      </c>
      <c r="D145" s="197">
        <v>73.52</v>
      </c>
      <c r="E145" s="197">
        <v>29.29</v>
      </c>
      <c r="F145" s="197">
        <v>32.26</v>
      </c>
      <c r="G145" s="197">
        <v>18.71</v>
      </c>
      <c r="H145" s="199">
        <f t="shared" si="3"/>
        <v>153.78</v>
      </c>
      <c r="I145" s="71">
        <f t="shared" si="5"/>
        <v>153.78</v>
      </c>
      <c r="N145" s="46"/>
      <c r="O145" s="46"/>
      <c r="P145" s="151"/>
      <c r="Q145" s="46"/>
      <c r="R145" s="46"/>
      <c r="S145" s="46"/>
      <c r="T145" s="46"/>
      <c r="U145" s="46"/>
    </row>
    <row r="146" spans="2:21">
      <c r="B146" s="160" t="s">
        <v>218</v>
      </c>
      <c r="C146" s="196" t="s">
        <v>470</v>
      </c>
      <c r="D146" s="197">
        <v>58.14</v>
      </c>
      <c r="E146" s="197">
        <v>37.33</v>
      </c>
      <c r="F146" s="197">
        <v>26.47</v>
      </c>
      <c r="G146" s="197">
        <v>30.33</v>
      </c>
      <c r="H146" s="199">
        <f t="shared" si="3"/>
        <v>152.26999999999998</v>
      </c>
      <c r="I146" s="71">
        <f t="shared" si="5"/>
        <v>152.26999999999998</v>
      </c>
      <c r="N146" s="46"/>
      <c r="O146" s="46"/>
      <c r="P146" s="151"/>
      <c r="Q146" s="46"/>
      <c r="R146" s="46"/>
      <c r="S146" s="46"/>
      <c r="T146" s="46"/>
      <c r="U146" s="46"/>
    </row>
    <row r="147" spans="2:21">
      <c r="B147" s="158" t="s">
        <v>219</v>
      </c>
      <c r="C147" s="188" t="s">
        <v>456</v>
      </c>
      <c r="D147" s="189">
        <v>66.27</v>
      </c>
      <c r="E147" s="189">
        <v>20.49</v>
      </c>
      <c r="F147" s="189">
        <v>19.899999999999999</v>
      </c>
      <c r="G147" s="189">
        <v>45.61</v>
      </c>
      <c r="H147" s="190">
        <f t="shared" ref="H147:H210" si="6">SUM(D147:G147)</f>
        <v>152.26999999999998</v>
      </c>
      <c r="I147" s="71">
        <f t="shared" ref="I147:I167" si="7">IF(OR(G147="",G148=""),"",SUM(D147:G147))</f>
        <v>152.26999999999998</v>
      </c>
      <c r="N147" s="46"/>
      <c r="O147" s="46"/>
      <c r="P147" s="151"/>
      <c r="Q147" s="46"/>
      <c r="R147" s="46"/>
      <c r="S147" s="46"/>
      <c r="T147" s="46"/>
      <c r="U147" s="46"/>
    </row>
    <row r="148" spans="2:21">
      <c r="B148" s="160" t="s">
        <v>220</v>
      </c>
      <c r="C148" s="188" t="s">
        <v>509</v>
      </c>
      <c r="D148" s="189">
        <v>55.5</v>
      </c>
      <c r="E148" s="189">
        <v>37.99</v>
      </c>
      <c r="F148" s="189">
        <v>11.75</v>
      </c>
      <c r="G148" s="189">
        <v>46.5</v>
      </c>
      <c r="H148" s="190">
        <f t="shared" si="6"/>
        <v>151.74</v>
      </c>
      <c r="I148" s="71">
        <f t="shared" si="7"/>
        <v>151.74</v>
      </c>
      <c r="N148" s="46"/>
      <c r="O148" s="46"/>
      <c r="P148" s="151"/>
      <c r="Q148" s="46"/>
      <c r="R148" s="46"/>
      <c r="S148" s="46"/>
      <c r="T148" s="46"/>
      <c r="U148" s="46"/>
    </row>
    <row r="149" spans="2:21">
      <c r="B149" s="158" t="s">
        <v>221</v>
      </c>
      <c r="C149" s="188" t="s">
        <v>426</v>
      </c>
      <c r="D149" s="189">
        <v>53.68</v>
      </c>
      <c r="E149" s="189">
        <v>37.19</v>
      </c>
      <c r="F149" s="189">
        <v>32.06</v>
      </c>
      <c r="G149" s="189">
        <v>28.31</v>
      </c>
      <c r="H149" s="190">
        <f t="shared" si="6"/>
        <v>151.24</v>
      </c>
      <c r="I149" s="71">
        <f t="shared" si="7"/>
        <v>151.24</v>
      </c>
      <c r="N149" s="46"/>
      <c r="O149" s="46"/>
      <c r="P149" s="151"/>
      <c r="Q149" s="46"/>
      <c r="R149" s="46"/>
      <c r="S149" s="46"/>
      <c r="T149" s="46"/>
      <c r="U149" s="46"/>
    </row>
    <row r="150" spans="2:21">
      <c r="B150" s="160" t="s">
        <v>222</v>
      </c>
      <c r="C150" s="188" t="s">
        <v>342</v>
      </c>
      <c r="D150" s="189">
        <v>55.77</v>
      </c>
      <c r="E150" s="189">
        <v>53.19</v>
      </c>
      <c r="F150" s="189">
        <v>23.95</v>
      </c>
      <c r="G150" s="189">
        <v>17.7</v>
      </c>
      <c r="H150" s="190">
        <f t="shared" si="6"/>
        <v>150.60999999999999</v>
      </c>
      <c r="I150" s="71">
        <f t="shared" si="7"/>
        <v>150.60999999999999</v>
      </c>
      <c r="N150" s="46"/>
      <c r="O150" s="46"/>
      <c r="P150" s="151"/>
      <c r="Q150" s="46"/>
      <c r="R150" s="46"/>
      <c r="S150" s="46"/>
      <c r="T150" s="46"/>
      <c r="U150" s="46"/>
    </row>
    <row r="151" spans="2:21">
      <c r="B151" s="158" t="s">
        <v>223</v>
      </c>
      <c r="C151" s="188" t="s">
        <v>331</v>
      </c>
      <c r="D151" s="189">
        <v>31.37</v>
      </c>
      <c r="E151" s="189">
        <v>43.49</v>
      </c>
      <c r="F151" s="189">
        <v>11.58</v>
      </c>
      <c r="G151" s="189">
        <v>63.53</v>
      </c>
      <c r="H151" s="190">
        <f t="shared" si="6"/>
        <v>149.97</v>
      </c>
      <c r="I151" s="71">
        <f t="shared" si="7"/>
        <v>149.97</v>
      </c>
      <c r="N151" s="46"/>
      <c r="O151" s="46"/>
      <c r="P151" s="151"/>
      <c r="Q151" s="46"/>
      <c r="R151" s="46"/>
      <c r="S151" s="46"/>
      <c r="T151" s="46"/>
      <c r="U151" s="46"/>
    </row>
    <row r="152" spans="2:21">
      <c r="B152" s="160" t="s">
        <v>224</v>
      </c>
      <c r="C152" s="188" t="s">
        <v>451</v>
      </c>
      <c r="D152" s="189">
        <v>45.32</v>
      </c>
      <c r="E152" s="189">
        <v>38.64</v>
      </c>
      <c r="F152" s="189">
        <v>20.170000000000002</v>
      </c>
      <c r="G152" s="189">
        <v>44.24</v>
      </c>
      <c r="H152" s="190">
        <f t="shared" si="6"/>
        <v>148.37</v>
      </c>
      <c r="I152" s="71">
        <f t="shared" si="7"/>
        <v>148.37</v>
      </c>
      <c r="N152" s="46"/>
      <c r="O152" s="46"/>
      <c r="P152" s="151"/>
      <c r="Q152" s="46"/>
      <c r="R152" s="46"/>
      <c r="S152" s="46"/>
      <c r="T152" s="46"/>
      <c r="U152" s="46"/>
    </row>
    <row r="153" spans="2:21">
      <c r="B153" s="158" t="s">
        <v>225</v>
      </c>
      <c r="C153" s="188" t="s">
        <v>482</v>
      </c>
      <c r="D153" s="189">
        <v>38.56</v>
      </c>
      <c r="E153" s="189">
        <v>55.25</v>
      </c>
      <c r="F153" s="189">
        <v>14.78</v>
      </c>
      <c r="G153" s="189">
        <v>39.74</v>
      </c>
      <c r="H153" s="190">
        <f t="shared" si="6"/>
        <v>148.33000000000001</v>
      </c>
      <c r="I153" s="71">
        <f t="shared" si="7"/>
        <v>148.33000000000001</v>
      </c>
      <c r="N153" s="46"/>
      <c r="O153" s="46"/>
      <c r="P153" s="151"/>
      <c r="Q153" s="46"/>
      <c r="R153" s="46"/>
      <c r="S153" s="46"/>
      <c r="T153" s="46"/>
      <c r="U153" s="46"/>
    </row>
    <row r="154" spans="2:21">
      <c r="B154" s="160" t="s">
        <v>226</v>
      </c>
      <c r="C154" s="188" t="s">
        <v>322</v>
      </c>
      <c r="D154" s="189">
        <v>35.57</v>
      </c>
      <c r="E154" s="189">
        <v>29.29</v>
      </c>
      <c r="F154" s="189">
        <v>44.48</v>
      </c>
      <c r="G154" s="189">
        <v>38.53</v>
      </c>
      <c r="H154" s="190">
        <f t="shared" si="6"/>
        <v>147.87</v>
      </c>
      <c r="I154" s="71">
        <f t="shared" si="7"/>
        <v>147.87</v>
      </c>
      <c r="N154" s="46"/>
      <c r="O154" s="46"/>
      <c r="P154" s="151"/>
      <c r="Q154" s="46"/>
      <c r="R154" s="46"/>
      <c r="S154" s="46"/>
      <c r="T154" s="46"/>
      <c r="U154" s="46"/>
    </row>
    <row r="155" spans="2:21">
      <c r="B155" s="158" t="s">
        <v>227</v>
      </c>
      <c r="C155" s="188" t="s">
        <v>373</v>
      </c>
      <c r="D155" s="189">
        <v>49.2</v>
      </c>
      <c r="E155" s="189">
        <v>27.26</v>
      </c>
      <c r="F155" s="189">
        <v>18.95</v>
      </c>
      <c r="G155" s="189">
        <v>49.84</v>
      </c>
      <c r="H155" s="190">
        <f t="shared" si="6"/>
        <v>145.25</v>
      </c>
      <c r="I155" s="71">
        <f t="shared" si="7"/>
        <v>145.25</v>
      </c>
      <c r="N155" s="46"/>
      <c r="O155" s="46"/>
      <c r="P155" s="151"/>
      <c r="Q155" s="46"/>
      <c r="R155" s="46"/>
      <c r="S155" s="46"/>
      <c r="T155" s="46"/>
      <c r="U155" s="46"/>
    </row>
    <row r="156" spans="2:21">
      <c r="B156" s="160" t="s">
        <v>228</v>
      </c>
      <c r="C156" s="188" t="s">
        <v>376</v>
      </c>
      <c r="D156" s="189">
        <v>44.4</v>
      </c>
      <c r="E156" s="189">
        <v>28.88</v>
      </c>
      <c r="F156" s="189">
        <v>31.28</v>
      </c>
      <c r="G156" s="189">
        <v>40.43</v>
      </c>
      <c r="H156" s="190">
        <f t="shared" si="6"/>
        <v>144.99</v>
      </c>
      <c r="I156" s="71">
        <f t="shared" si="7"/>
        <v>144.99</v>
      </c>
      <c r="N156" s="46"/>
      <c r="O156" s="46"/>
      <c r="P156" s="151"/>
      <c r="Q156" s="46"/>
      <c r="R156" s="46"/>
      <c r="S156" s="46"/>
      <c r="T156" s="46"/>
      <c r="U156" s="46"/>
    </row>
    <row r="157" spans="2:21">
      <c r="B157" s="158" t="s">
        <v>229</v>
      </c>
      <c r="C157" s="188" t="s">
        <v>404</v>
      </c>
      <c r="D157" s="189">
        <v>50.79</v>
      </c>
      <c r="E157" s="189">
        <v>43.75</v>
      </c>
      <c r="F157" s="189">
        <v>36.869999999999997</v>
      </c>
      <c r="G157" s="189">
        <v>13.57</v>
      </c>
      <c r="H157" s="190">
        <f t="shared" si="6"/>
        <v>144.97999999999999</v>
      </c>
      <c r="I157" s="71">
        <f t="shared" si="7"/>
        <v>144.97999999999999</v>
      </c>
      <c r="N157" s="46"/>
      <c r="O157" s="46"/>
      <c r="P157" s="151"/>
      <c r="Q157" s="46"/>
      <c r="R157" s="46"/>
      <c r="S157" s="46"/>
      <c r="T157" s="46"/>
      <c r="U157" s="46"/>
    </row>
    <row r="158" spans="2:21">
      <c r="B158" s="160" t="s">
        <v>230</v>
      </c>
      <c r="C158" s="188" t="s">
        <v>347</v>
      </c>
      <c r="D158" s="189">
        <v>45.78</v>
      </c>
      <c r="E158" s="189">
        <v>46.69</v>
      </c>
      <c r="F158" s="189">
        <v>14.36</v>
      </c>
      <c r="G158" s="189">
        <v>38.11</v>
      </c>
      <c r="H158" s="190">
        <f t="shared" si="6"/>
        <v>144.94</v>
      </c>
      <c r="I158" s="71">
        <f t="shared" si="7"/>
        <v>144.94</v>
      </c>
      <c r="N158" s="46"/>
      <c r="O158" s="46"/>
      <c r="P158" s="151"/>
      <c r="Q158" s="46"/>
      <c r="R158" s="46"/>
      <c r="S158" s="46"/>
      <c r="T158" s="46"/>
      <c r="U158" s="46"/>
    </row>
    <row r="159" spans="2:21">
      <c r="B159" s="158" t="s">
        <v>231</v>
      </c>
      <c r="C159" s="188" t="s">
        <v>419</v>
      </c>
      <c r="D159" s="189">
        <v>22.56</v>
      </c>
      <c r="E159" s="189">
        <v>51.96</v>
      </c>
      <c r="F159" s="189">
        <v>14.75</v>
      </c>
      <c r="G159" s="189">
        <v>55.35</v>
      </c>
      <c r="H159" s="190">
        <f t="shared" si="6"/>
        <v>144.62</v>
      </c>
      <c r="I159" s="71">
        <f t="shared" si="7"/>
        <v>144.62</v>
      </c>
      <c r="N159" s="46"/>
      <c r="O159" s="46"/>
      <c r="P159" s="151"/>
      <c r="Q159" s="46"/>
      <c r="R159" s="46"/>
      <c r="S159" s="46"/>
      <c r="T159" s="46"/>
      <c r="U159" s="46"/>
    </row>
    <row r="160" spans="2:21">
      <c r="B160" s="160" t="s">
        <v>232</v>
      </c>
      <c r="C160" s="188" t="s">
        <v>319</v>
      </c>
      <c r="D160" s="189">
        <v>26.76</v>
      </c>
      <c r="E160" s="189">
        <v>36.49</v>
      </c>
      <c r="F160" s="189">
        <v>23.79</v>
      </c>
      <c r="G160" s="189">
        <v>56.71</v>
      </c>
      <c r="H160" s="190">
        <f t="shared" si="6"/>
        <v>143.75</v>
      </c>
      <c r="I160" s="71">
        <f t="shared" si="7"/>
        <v>143.75</v>
      </c>
      <c r="N160" s="46"/>
      <c r="O160" s="46"/>
      <c r="P160" s="151"/>
      <c r="Q160" s="46"/>
      <c r="R160" s="46"/>
      <c r="S160" s="46"/>
      <c r="T160" s="46"/>
      <c r="U160" s="46"/>
    </row>
    <row r="161" spans="2:21">
      <c r="B161" s="158" t="s">
        <v>233</v>
      </c>
      <c r="C161" s="188" t="s">
        <v>394</v>
      </c>
      <c r="D161" s="189">
        <v>24.9</v>
      </c>
      <c r="E161" s="189">
        <v>35.700000000000003</v>
      </c>
      <c r="F161" s="189">
        <v>29.17</v>
      </c>
      <c r="G161" s="189">
        <v>52.14</v>
      </c>
      <c r="H161" s="190">
        <f t="shared" si="6"/>
        <v>141.91000000000003</v>
      </c>
      <c r="I161" s="71">
        <f t="shared" si="7"/>
        <v>141.91000000000003</v>
      </c>
      <c r="N161" s="46"/>
      <c r="O161" s="46"/>
      <c r="P161" s="151"/>
      <c r="Q161" s="46"/>
      <c r="R161" s="46"/>
      <c r="S161" s="46"/>
      <c r="T161" s="46"/>
      <c r="U161" s="46"/>
    </row>
    <row r="162" spans="2:21">
      <c r="B162" s="160" t="s">
        <v>234</v>
      </c>
      <c r="C162" s="188" t="s">
        <v>439</v>
      </c>
      <c r="D162" s="189">
        <v>49.87</v>
      </c>
      <c r="E162" s="189">
        <v>50.85</v>
      </c>
      <c r="F162" s="189">
        <v>-0.12</v>
      </c>
      <c r="G162" s="189">
        <v>39.24</v>
      </c>
      <c r="H162" s="190">
        <f t="shared" si="6"/>
        <v>139.84</v>
      </c>
      <c r="I162" s="71">
        <f t="shared" si="7"/>
        <v>139.84</v>
      </c>
      <c r="N162" s="46"/>
      <c r="O162" s="46"/>
      <c r="P162" s="151"/>
      <c r="Q162" s="46"/>
      <c r="R162" s="46"/>
      <c r="S162" s="46"/>
      <c r="T162" s="46"/>
      <c r="U162" s="46"/>
    </row>
    <row r="163" spans="2:21">
      <c r="B163" s="158" t="s">
        <v>235</v>
      </c>
      <c r="C163" s="188" t="s">
        <v>506</v>
      </c>
      <c r="D163" s="189">
        <v>35.6</v>
      </c>
      <c r="E163" s="189">
        <v>46.85</v>
      </c>
      <c r="F163" s="189">
        <v>4.75</v>
      </c>
      <c r="G163" s="189">
        <v>52.31</v>
      </c>
      <c r="H163" s="190">
        <f t="shared" si="6"/>
        <v>139.51</v>
      </c>
      <c r="I163" s="71">
        <f t="shared" si="7"/>
        <v>139.51</v>
      </c>
      <c r="N163" s="46"/>
      <c r="O163" s="46"/>
      <c r="P163" s="151"/>
      <c r="Q163" s="46"/>
      <c r="R163" s="46"/>
      <c r="S163" s="46"/>
      <c r="T163" s="46"/>
      <c r="U163" s="46"/>
    </row>
    <row r="164" spans="2:21">
      <c r="B164" s="160" t="s">
        <v>236</v>
      </c>
      <c r="C164" s="188" t="s">
        <v>473</v>
      </c>
      <c r="D164" s="189">
        <v>35</v>
      </c>
      <c r="E164" s="189">
        <v>8.0500000000000007</v>
      </c>
      <c r="F164" s="189">
        <v>29.76</v>
      </c>
      <c r="G164" s="189">
        <v>65.209999999999994</v>
      </c>
      <c r="H164" s="190">
        <f t="shared" si="6"/>
        <v>138.01999999999998</v>
      </c>
      <c r="I164" s="71">
        <f t="shared" si="7"/>
        <v>138.01999999999998</v>
      </c>
      <c r="N164" s="46"/>
      <c r="O164" s="46"/>
      <c r="P164" s="151"/>
      <c r="Q164" s="46"/>
      <c r="R164" s="46"/>
      <c r="S164" s="46"/>
      <c r="T164" s="46"/>
      <c r="U164" s="46"/>
    </row>
    <row r="165" spans="2:21">
      <c r="B165" s="158" t="s">
        <v>237</v>
      </c>
      <c r="C165" s="188" t="s">
        <v>378</v>
      </c>
      <c r="D165" s="189">
        <v>58.86</v>
      </c>
      <c r="E165" s="189">
        <v>29.78</v>
      </c>
      <c r="F165" s="189">
        <v>7.99</v>
      </c>
      <c r="G165" s="189">
        <v>41.21</v>
      </c>
      <c r="H165" s="190">
        <f t="shared" si="6"/>
        <v>137.84</v>
      </c>
      <c r="I165" s="71">
        <f t="shared" si="7"/>
        <v>137.84</v>
      </c>
      <c r="N165" s="46"/>
      <c r="O165" s="46"/>
      <c r="P165" s="151"/>
      <c r="Q165" s="46"/>
      <c r="R165" s="46"/>
      <c r="S165" s="46"/>
      <c r="T165" s="46"/>
      <c r="U165" s="46"/>
    </row>
    <row r="166" spans="2:21">
      <c r="B166" s="160" t="s">
        <v>238</v>
      </c>
      <c r="C166" s="188" t="s">
        <v>513</v>
      </c>
      <c r="D166" s="189">
        <v>40.39</v>
      </c>
      <c r="E166" s="189">
        <v>25.75</v>
      </c>
      <c r="F166" s="189">
        <v>37.17</v>
      </c>
      <c r="G166" s="189">
        <v>34.340000000000003</v>
      </c>
      <c r="H166" s="190">
        <f t="shared" si="6"/>
        <v>137.65</v>
      </c>
      <c r="I166" s="71">
        <f t="shared" si="7"/>
        <v>137.65</v>
      </c>
      <c r="N166" s="46"/>
      <c r="O166" s="46"/>
      <c r="P166" s="151"/>
      <c r="Q166" s="46"/>
      <c r="R166" s="46"/>
      <c r="S166" s="46"/>
      <c r="T166" s="46"/>
      <c r="U166" s="46"/>
    </row>
    <row r="167" spans="2:21">
      <c r="B167" s="160" t="s">
        <v>239</v>
      </c>
      <c r="C167" s="188" t="s">
        <v>508</v>
      </c>
      <c r="D167" s="189">
        <v>48.87</v>
      </c>
      <c r="E167" s="189">
        <v>44.04</v>
      </c>
      <c r="F167" s="189">
        <v>11.55</v>
      </c>
      <c r="G167" s="189">
        <v>32.700000000000003</v>
      </c>
      <c r="H167" s="190">
        <f t="shared" si="6"/>
        <v>137.16</v>
      </c>
      <c r="I167" s="71">
        <f t="shared" si="7"/>
        <v>137.16</v>
      </c>
      <c r="N167" s="46"/>
      <c r="O167" s="46"/>
      <c r="P167" s="151"/>
      <c r="Q167" s="46"/>
      <c r="R167" s="46"/>
      <c r="S167" s="46"/>
      <c r="T167" s="46"/>
      <c r="U167" s="46"/>
    </row>
    <row r="168" spans="2:21">
      <c r="B168" s="160" t="s">
        <v>240</v>
      </c>
      <c r="C168" s="188" t="s">
        <v>380</v>
      </c>
      <c r="D168" s="189">
        <v>34.549999999999997</v>
      </c>
      <c r="E168" s="189">
        <v>65.39</v>
      </c>
      <c r="F168" s="189">
        <v>25.07</v>
      </c>
      <c r="G168" s="189">
        <v>10.84</v>
      </c>
      <c r="H168" s="190">
        <f t="shared" si="6"/>
        <v>135.85</v>
      </c>
      <c r="I168" s="71">
        <f t="shared" ref="I168:I207" si="8">IF(OR(G168="",G167=""),"",SUM(D168:G168))</f>
        <v>135.85</v>
      </c>
      <c r="N168" s="46"/>
      <c r="O168" s="46"/>
      <c r="P168" s="151"/>
      <c r="Q168" s="46"/>
      <c r="R168" s="46"/>
      <c r="S168" s="46"/>
      <c r="T168" s="46"/>
      <c r="U168" s="46"/>
    </row>
    <row r="169" spans="2:21">
      <c r="B169" s="160" t="s">
        <v>268</v>
      </c>
      <c r="C169" s="188" t="s">
        <v>421</v>
      </c>
      <c r="D169" s="189">
        <v>65.02</v>
      </c>
      <c r="E169" s="189">
        <v>29.18</v>
      </c>
      <c r="F169" s="189">
        <v>24.76</v>
      </c>
      <c r="G169" s="189">
        <v>16.29</v>
      </c>
      <c r="H169" s="190">
        <f t="shared" si="6"/>
        <v>135.25</v>
      </c>
      <c r="I169" s="71">
        <f t="shared" si="8"/>
        <v>135.25</v>
      </c>
      <c r="N169" s="46"/>
      <c r="O169" s="46"/>
      <c r="P169" s="151"/>
      <c r="Q169" s="46"/>
      <c r="R169" s="46"/>
      <c r="S169" s="46"/>
      <c r="T169" s="46"/>
      <c r="U169" s="46"/>
    </row>
    <row r="170" spans="2:21">
      <c r="B170" s="160" t="s">
        <v>269</v>
      </c>
      <c r="C170" s="188" t="s">
        <v>353</v>
      </c>
      <c r="D170" s="189">
        <v>74.040000000000006</v>
      </c>
      <c r="E170" s="189">
        <v>4.88</v>
      </c>
      <c r="F170" s="189">
        <v>32.659999999999997</v>
      </c>
      <c r="G170" s="189">
        <v>23.1</v>
      </c>
      <c r="H170" s="190">
        <f t="shared" si="6"/>
        <v>134.68</v>
      </c>
      <c r="I170" s="71">
        <f t="shared" si="8"/>
        <v>134.68</v>
      </c>
      <c r="N170" s="46"/>
      <c r="O170" s="46"/>
      <c r="P170" s="151"/>
      <c r="Q170" s="46"/>
      <c r="R170" s="46"/>
      <c r="S170" s="46"/>
      <c r="T170" s="46"/>
      <c r="U170" s="46"/>
    </row>
    <row r="171" spans="2:21">
      <c r="B171" s="160" t="s">
        <v>270</v>
      </c>
      <c r="C171" s="188" t="s">
        <v>414</v>
      </c>
      <c r="D171" s="189">
        <v>44.08</v>
      </c>
      <c r="E171" s="189">
        <v>11.39</v>
      </c>
      <c r="F171" s="189">
        <v>41.42</v>
      </c>
      <c r="G171" s="189">
        <v>37.5</v>
      </c>
      <c r="H171" s="190">
        <f t="shared" si="6"/>
        <v>134.38999999999999</v>
      </c>
      <c r="I171" s="71">
        <f t="shared" si="8"/>
        <v>134.38999999999999</v>
      </c>
      <c r="N171" s="46"/>
      <c r="O171" s="46"/>
      <c r="P171" s="151"/>
      <c r="Q171" s="46"/>
      <c r="R171" s="46"/>
      <c r="S171" s="46"/>
      <c r="T171" s="46"/>
      <c r="U171" s="46"/>
    </row>
    <row r="172" spans="2:21">
      <c r="B172" s="160" t="s">
        <v>271</v>
      </c>
      <c r="C172" s="188" t="s">
        <v>336</v>
      </c>
      <c r="D172" s="189">
        <v>38.340000000000003</v>
      </c>
      <c r="E172" s="189">
        <v>23.75</v>
      </c>
      <c r="F172" s="189">
        <v>21.08</v>
      </c>
      <c r="G172" s="189">
        <v>47.81</v>
      </c>
      <c r="H172" s="190">
        <f t="shared" si="6"/>
        <v>130.98000000000002</v>
      </c>
      <c r="I172" s="71">
        <f t="shared" si="8"/>
        <v>130.98000000000002</v>
      </c>
      <c r="N172" s="46"/>
      <c r="O172" s="46"/>
      <c r="P172" s="151"/>
      <c r="Q172" s="46"/>
      <c r="R172" s="46"/>
      <c r="S172" s="46"/>
      <c r="T172" s="46"/>
      <c r="U172" s="46"/>
    </row>
    <row r="173" spans="2:21">
      <c r="B173" s="160" t="s">
        <v>272</v>
      </c>
      <c r="C173" s="188" t="s">
        <v>485</v>
      </c>
      <c r="D173" s="189">
        <v>33.15</v>
      </c>
      <c r="E173" s="189">
        <v>35.54</v>
      </c>
      <c r="F173" s="189">
        <v>29.2</v>
      </c>
      <c r="G173" s="189">
        <v>31.91</v>
      </c>
      <c r="H173" s="190">
        <f t="shared" si="6"/>
        <v>129.80000000000001</v>
      </c>
      <c r="I173" s="71">
        <f t="shared" si="8"/>
        <v>129.80000000000001</v>
      </c>
      <c r="N173" s="46"/>
      <c r="O173" s="46"/>
      <c r="P173" s="151"/>
      <c r="Q173" s="46"/>
      <c r="R173" s="46"/>
      <c r="S173" s="46"/>
      <c r="T173" s="46"/>
      <c r="U173" s="46"/>
    </row>
    <row r="174" spans="2:21">
      <c r="B174" s="160" t="s">
        <v>273</v>
      </c>
      <c r="C174" s="188" t="s">
        <v>447</v>
      </c>
      <c r="D174" s="189">
        <v>29.16</v>
      </c>
      <c r="E174" s="189">
        <v>6.99</v>
      </c>
      <c r="F174" s="189">
        <v>27.55</v>
      </c>
      <c r="G174" s="189">
        <v>65.41</v>
      </c>
      <c r="H174" s="190">
        <f t="shared" si="6"/>
        <v>129.11000000000001</v>
      </c>
      <c r="I174" s="71">
        <f t="shared" si="8"/>
        <v>129.11000000000001</v>
      </c>
      <c r="N174" s="46"/>
      <c r="O174" s="46"/>
      <c r="P174" s="151"/>
      <c r="Q174" s="46"/>
      <c r="R174" s="46"/>
      <c r="S174" s="46"/>
      <c r="T174" s="46"/>
      <c r="U174" s="46"/>
    </row>
    <row r="175" spans="2:21" ht="16.5" customHeight="1">
      <c r="B175" s="161" t="s">
        <v>274</v>
      </c>
      <c r="C175" s="188" t="s">
        <v>471</v>
      </c>
      <c r="D175" s="189">
        <v>27.28</v>
      </c>
      <c r="E175" s="189">
        <v>38.35</v>
      </c>
      <c r="F175" s="189">
        <v>22.24</v>
      </c>
      <c r="G175" s="189">
        <v>40.770000000000003</v>
      </c>
      <c r="H175" s="190">
        <f t="shared" si="6"/>
        <v>128.63999999999999</v>
      </c>
      <c r="I175" s="71">
        <f t="shared" si="8"/>
        <v>128.63999999999999</v>
      </c>
      <c r="N175" s="46"/>
      <c r="O175" s="162"/>
      <c r="P175" s="151"/>
      <c r="Q175" s="46"/>
      <c r="R175" s="46"/>
      <c r="S175" s="46"/>
      <c r="T175" s="46"/>
      <c r="U175" s="46"/>
    </row>
    <row r="176" spans="2:21">
      <c r="B176" s="160" t="s">
        <v>275</v>
      </c>
      <c r="C176" s="188" t="s">
        <v>443</v>
      </c>
      <c r="D176" s="189">
        <v>31.59</v>
      </c>
      <c r="E176" s="189">
        <v>23.06</v>
      </c>
      <c r="F176" s="189">
        <v>28.24</v>
      </c>
      <c r="G176" s="189">
        <v>44.4</v>
      </c>
      <c r="H176" s="190">
        <f t="shared" si="6"/>
        <v>127.28999999999999</v>
      </c>
      <c r="I176" s="71">
        <f t="shared" si="8"/>
        <v>127.28999999999999</v>
      </c>
      <c r="N176" s="46"/>
      <c r="O176" s="46"/>
      <c r="P176" s="151"/>
      <c r="Q176" s="46"/>
      <c r="R176" s="46"/>
      <c r="S176" s="46"/>
      <c r="T176" s="46"/>
      <c r="U176" s="46"/>
    </row>
    <row r="177" spans="2:21">
      <c r="B177" s="160" t="s">
        <v>276</v>
      </c>
      <c r="C177" s="188" t="s">
        <v>468</v>
      </c>
      <c r="D177" s="189">
        <v>46.35</v>
      </c>
      <c r="E177" s="189">
        <v>35.340000000000003</v>
      </c>
      <c r="F177" s="189">
        <v>24.05</v>
      </c>
      <c r="G177" s="189">
        <v>20.399999999999999</v>
      </c>
      <c r="H177" s="190">
        <f t="shared" si="6"/>
        <v>126.13999999999999</v>
      </c>
      <c r="I177" s="71">
        <f t="shared" si="8"/>
        <v>126.13999999999999</v>
      </c>
      <c r="N177" s="46"/>
      <c r="O177" s="46"/>
      <c r="P177" s="151"/>
      <c r="Q177" s="46"/>
      <c r="R177" s="46"/>
      <c r="S177" s="46"/>
      <c r="T177" s="46"/>
      <c r="U177" s="46"/>
    </row>
    <row r="178" spans="2:21">
      <c r="B178" s="160" t="s">
        <v>277</v>
      </c>
      <c r="C178" s="188" t="s">
        <v>476</v>
      </c>
      <c r="D178" s="189">
        <v>45.6</v>
      </c>
      <c r="E178" s="189">
        <v>31.75</v>
      </c>
      <c r="F178" s="189">
        <v>19.36</v>
      </c>
      <c r="G178" s="189">
        <v>28.91</v>
      </c>
      <c r="H178" s="190">
        <f t="shared" si="6"/>
        <v>125.61999999999999</v>
      </c>
      <c r="I178" s="71">
        <f t="shared" si="8"/>
        <v>125.61999999999999</v>
      </c>
      <c r="N178" s="46"/>
      <c r="O178" s="46"/>
      <c r="P178" s="151"/>
      <c r="Q178" s="46"/>
      <c r="R178" s="46"/>
      <c r="S178" s="46"/>
      <c r="T178" s="46"/>
      <c r="U178" s="46"/>
    </row>
    <row r="179" spans="2:21">
      <c r="B179" s="160" t="s">
        <v>278</v>
      </c>
      <c r="C179" s="188" t="s">
        <v>502</v>
      </c>
      <c r="D179" s="189">
        <v>77.39</v>
      </c>
      <c r="E179" s="189">
        <v>5.46</v>
      </c>
      <c r="F179" s="189">
        <v>19.2</v>
      </c>
      <c r="G179" s="189">
        <v>18.5</v>
      </c>
      <c r="H179" s="190">
        <f t="shared" si="6"/>
        <v>120.55</v>
      </c>
      <c r="I179" s="71">
        <f t="shared" si="8"/>
        <v>120.55</v>
      </c>
      <c r="N179" s="46"/>
      <c r="O179" s="46"/>
      <c r="P179" s="151"/>
      <c r="Q179" s="46"/>
      <c r="R179" s="46"/>
      <c r="S179" s="46"/>
      <c r="T179" s="46"/>
      <c r="U179" s="46"/>
    </row>
    <row r="180" spans="2:21">
      <c r="B180" s="160" t="s">
        <v>279</v>
      </c>
      <c r="C180" s="188" t="s">
        <v>489</v>
      </c>
      <c r="D180" s="189">
        <v>26.28</v>
      </c>
      <c r="E180" s="189">
        <v>36.19</v>
      </c>
      <c r="F180" s="189">
        <v>31.69</v>
      </c>
      <c r="G180" s="189">
        <v>26.31</v>
      </c>
      <c r="H180" s="190">
        <f t="shared" si="6"/>
        <v>120.47</v>
      </c>
      <c r="I180" s="71">
        <f t="shared" si="8"/>
        <v>120.47</v>
      </c>
      <c r="N180" s="46"/>
      <c r="O180" s="46"/>
      <c r="P180" s="151"/>
      <c r="Q180" s="46"/>
      <c r="R180" s="46"/>
      <c r="S180" s="46"/>
      <c r="T180" s="46"/>
      <c r="U180" s="46"/>
    </row>
    <row r="181" spans="2:21">
      <c r="B181" s="160" t="s">
        <v>280</v>
      </c>
      <c r="C181" s="188" t="s">
        <v>422</v>
      </c>
      <c r="D181" s="189">
        <v>30.4</v>
      </c>
      <c r="E181" s="189">
        <v>13.1</v>
      </c>
      <c r="F181" s="189">
        <v>41.64</v>
      </c>
      <c r="G181" s="189">
        <v>35.21</v>
      </c>
      <c r="H181" s="190">
        <f t="shared" si="6"/>
        <v>120.35</v>
      </c>
      <c r="I181" s="71">
        <f t="shared" si="8"/>
        <v>120.35</v>
      </c>
      <c r="N181" s="46"/>
      <c r="O181" s="46"/>
      <c r="P181" s="151"/>
      <c r="Q181" s="46"/>
      <c r="R181" s="46"/>
      <c r="S181" s="46"/>
      <c r="T181" s="46"/>
      <c r="U181" s="46"/>
    </row>
    <row r="182" spans="2:21">
      <c r="B182" s="160" t="s">
        <v>281</v>
      </c>
      <c r="C182" s="188" t="s">
        <v>491</v>
      </c>
      <c r="D182" s="189">
        <v>28.32</v>
      </c>
      <c r="E182" s="189">
        <v>18.440000000000001</v>
      </c>
      <c r="F182" s="189">
        <v>26.8</v>
      </c>
      <c r="G182" s="189">
        <v>46.54</v>
      </c>
      <c r="H182" s="190">
        <f t="shared" si="6"/>
        <v>120.1</v>
      </c>
      <c r="I182" s="71">
        <f t="shared" si="8"/>
        <v>120.1</v>
      </c>
      <c r="N182" s="46"/>
      <c r="O182" s="46"/>
      <c r="P182" s="151"/>
      <c r="Q182" s="46"/>
      <c r="R182" s="46"/>
      <c r="S182" s="46"/>
      <c r="T182" s="46"/>
      <c r="U182" s="46"/>
    </row>
    <row r="183" spans="2:21">
      <c r="B183" s="160" t="s">
        <v>282</v>
      </c>
      <c r="C183" s="188" t="s">
        <v>498</v>
      </c>
      <c r="D183" s="189">
        <v>22.88</v>
      </c>
      <c r="E183" s="189">
        <v>57.69</v>
      </c>
      <c r="F183" s="189">
        <v>17.559999999999999</v>
      </c>
      <c r="G183" s="189">
        <v>20.51</v>
      </c>
      <c r="H183" s="190">
        <f t="shared" si="6"/>
        <v>118.64</v>
      </c>
      <c r="I183" s="71">
        <f t="shared" si="8"/>
        <v>118.64</v>
      </c>
      <c r="N183" s="46"/>
      <c r="O183" s="46"/>
      <c r="P183" s="151"/>
      <c r="Q183" s="46"/>
      <c r="R183" s="46"/>
      <c r="S183" s="46"/>
      <c r="T183" s="46"/>
      <c r="U183" s="46"/>
    </row>
    <row r="184" spans="2:21">
      <c r="B184" s="160" t="s">
        <v>283</v>
      </c>
      <c r="C184" s="188" t="s">
        <v>349</v>
      </c>
      <c r="D184" s="189">
        <v>45.38</v>
      </c>
      <c r="E184" s="189">
        <v>38.549999999999997</v>
      </c>
      <c r="F184" s="189">
        <v>13.37</v>
      </c>
      <c r="G184" s="189">
        <v>20.170000000000002</v>
      </c>
      <c r="H184" s="190">
        <f t="shared" si="6"/>
        <v>117.47000000000001</v>
      </c>
      <c r="I184" s="71">
        <f t="shared" si="8"/>
        <v>117.47000000000001</v>
      </c>
      <c r="N184" s="46"/>
      <c r="O184" s="46"/>
      <c r="P184" s="151"/>
      <c r="Q184" s="46"/>
      <c r="R184" s="46"/>
      <c r="S184" s="46"/>
      <c r="T184" s="46"/>
      <c r="U184" s="46"/>
    </row>
    <row r="185" spans="2:21">
      <c r="B185" s="160" t="s">
        <v>284</v>
      </c>
      <c r="C185" s="191" t="s">
        <v>436</v>
      </c>
      <c r="D185" s="189">
        <v>65.37</v>
      </c>
      <c r="E185" s="189">
        <v>16.07</v>
      </c>
      <c r="F185" s="189">
        <v>22.08</v>
      </c>
      <c r="G185" s="189">
        <v>13.93</v>
      </c>
      <c r="H185" s="190">
        <f t="shared" si="6"/>
        <v>117.44999999999999</v>
      </c>
      <c r="I185" s="71">
        <f t="shared" si="8"/>
        <v>117.44999999999999</v>
      </c>
      <c r="N185" s="46"/>
      <c r="O185" s="46"/>
      <c r="P185" s="151"/>
      <c r="Q185" s="46"/>
      <c r="R185" s="46"/>
      <c r="S185" s="46"/>
      <c r="T185" s="46"/>
      <c r="U185" s="46"/>
    </row>
    <row r="186" spans="2:21">
      <c r="B186" s="160" t="s">
        <v>285</v>
      </c>
      <c r="C186" s="188" t="s">
        <v>433</v>
      </c>
      <c r="D186" s="189">
        <v>38.47</v>
      </c>
      <c r="E186" s="189">
        <v>23.55</v>
      </c>
      <c r="F186" s="189">
        <v>15.57</v>
      </c>
      <c r="G186" s="189">
        <v>39.74</v>
      </c>
      <c r="H186" s="190">
        <f t="shared" si="6"/>
        <v>117.33000000000001</v>
      </c>
      <c r="I186" s="71">
        <f t="shared" si="8"/>
        <v>117.33000000000001</v>
      </c>
      <c r="N186" s="46"/>
      <c r="O186" s="46"/>
      <c r="P186" s="151"/>
      <c r="Q186" s="46"/>
      <c r="R186" s="46"/>
      <c r="S186" s="46"/>
      <c r="T186" s="46"/>
      <c r="U186" s="46"/>
    </row>
    <row r="187" spans="2:21">
      <c r="B187" s="160" t="s">
        <v>286</v>
      </c>
      <c r="C187" s="188" t="s">
        <v>441</v>
      </c>
      <c r="D187" s="189">
        <v>55.85</v>
      </c>
      <c r="E187" s="189">
        <v>23.49</v>
      </c>
      <c r="F187" s="189">
        <v>12.3</v>
      </c>
      <c r="G187" s="189">
        <v>25.51</v>
      </c>
      <c r="H187" s="190">
        <f t="shared" si="6"/>
        <v>117.15</v>
      </c>
      <c r="I187" s="71">
        <f t="shared" si="8"/>
        <v>117.15</v>
      </c>
      <c r="N187" s="46"/>
      <c r="O187" s="46"/>
      <c r="P187" s="151"/>
      <c r="Q187" s="46"/>
      <c r="R187" s="46"/>
      <c r="S187" s="46"/>
      <c r="T187" s="46"/>
      <c r="U187" s="46"/>
    </row>
    <row r="188" spans="2:21">
      <c r="B188" s="160" t="s">
        <v>287</v>
      </c>
      <c r="C188" s="188" t="s">
        <v>477</v>
      </c>
      <c r="D188" s="189">
        <v>28.94</v>
      </c>
      <c r="E188" s="189">
        <v>28.84</v>
      </c>
      <c r="F188" s="189">
        <v>3.17</v>
      </c>
      <c r="G188" s="189">
        <v>53.94</v>
      </c>
      <c r="H188" s="190">
        <f t="shared" si="6"/>
        <v>114.89</v>
      </c>
      <c r="I188" s="71">
        <f t="shared" si="8"/>
        <v>114.89</v>
      </c>
      <c r="N188" s="46"/>
      <c r="O188" s="46"/>
      <c r="P188" s="151"/>
      <c r="Q188" s="46"/>
      <c r="R188" s="46"/>
      <c r="S188" s="46"/>
      <c r="T188" s="46"/>
      <c r="U188" s="46"/>
    </row>
    <row r="189" spans="2:21">
      <c r="B189" s="160" t="s">
        <v>288</v>
      </c>
      <c r="C189" s="188" t="s">
        <v>490</v>
      </c>
      <c r="D189" s="189">
        <v>37.78</v>
      </c>
      <c r="E189" s="189">
        <v>33.56</v>
      </c>
      <c r="F189" s="189">
        <v>13.97</v>
      </c>
      <c r="G189" s="189">
        <v>26.64</v>
      </c>
      <c r="H189" s="190">
        <f t="shared" si="6"/>
        <v>111.95</v>
      </c>
      <c r="I189" s="71">
        <f t="shared" si="8"/>
        <v>111.95</v>
      </c>
      <c r="N189" s="46"/>
      <c r="O189" s="46"/>
      <c r="P189" s="151"/>
      <c r="Q189" s="46"/>
      <c r="R189" s="46"/>
      <c r="S189" s="46"/>
      <c r="T189" s="46"/>
      <c r="U189" s="46"/>
    </row>
    <row r="190" spans="2:21">
      <c r="B190" s="160" t="s">
        <v>289</v>
      </c>
      <c r="C190" s="188" t="s">
        <v>496</v>
      </c>
      <c r="D190" s="189">
        <v>23.35</v>
      </c>
      <c r="E190" s="189">
        <v>19.190000000000001</v>
      </c>
      <c r="F190" s="189">
        <v>32.1</v>
      </c>
      <c r="G190" s="189">
        <v>36.979999999999997</v>
      </c>
      <c r="H190" s="190">
        <f t="shared" si="6"/>
        <v>111.62</v>
      </c>
      <c r="I190" s="71">
        <f t="shared" si="8"/>
        <v>111.62</v>
      </c>
      <c r="N190" s="46"/>
      <c r="O190" s="46"/>
      <c r="P190" s="151"/>
      <c r="Q190" s="46"/>
      <c r="R190" s="46"/>
      <c r="S190" s="46"/>
      <c r="T190" s="46"/>
      <c r="U190" s="46"/>
    </row>
    <row r="191" spans="2:21">
      <c r="B191" s="160" t="s">
        <v>290</v>
      </c>
      <c r="C191" s="188" t="s">
        <v>435</v>
      </c>
      <c r="D191" s="189">
        <v>40.799999999999997</v>
      </c>
      <c r="E191" s="189">
        <v>9.35</v>
      </c>
      <c r="F191" s="189">
        <v>15.16</v>
      </c>
      <c r="G191" s="189">
        <v>46.21</v>
      </c>
      <c r="H191" s="190">
        <f t="shared" si="6"/>
        <v>111.52000000000001</v>
      </c>
      <c r="I191" s="71">
        <f t="shared" si="8"/>
        <v>111.52000000000001</v>
      </c>
      <c r="N191" s="46"/>
      <c r="O191" s="46"/>
      <c r="P191" s="151"/>
      <c r="Q191" s="46"/>
      <c r="R191" s="46"/>
      <c r="S191" s="46"/>
      <c r="T191" s="46"/>
      <c r="U191" s="46"/>
    </row>
    <row r="192" spans="2:21">
      <c r="B192" s="160" t="s">
        <v>291</v>
      </c>
      <c r="C192" s="188" t="s">
        <v>352</v>
      </c>
      <c r="D192" s="189">
        <v>22.07</v>
      </c>
      <c r="E192" s="189">
        <v>51.59</v>
      </c>
      <c r="F192" s="189">
        <v>20.25</v>
      </c>
      <c r="G192" s="189">
        <v>15.74</v>
      </c>
      <c r="H192" s="190">
        <f t="shared" si="6"/>
        <v>109.64999999999999</v>
      </c>
      <c r="I192" s="71">
        <f t="shared" si="8"/>
        <v>109.64999999999999</v>
      </c>
      <c r="N192" s="46"/>
      <c r="O192" s="46"/>
      <c r="P192" s="151"/>
      <c r="Q192" s="46"/>
      <c r="R192" s="46"/>
      <c r="S192" s="46"/>
      <c r="T192" s="46"/>
      <c r="U192" s="46"/>
    </row>
    <row r="193" spans="2:21">
      <c r="B193" s="160" t="s">
        <v>292</v>
      </c>
      <c r="C193" s="188" t="s">
        <v>379</v>
      </c>
      <c r="D193" s="189">
        <v>40.04</v>
      </c>
      <c r="E193" s="189">
        <v>23.13</v>
      </c>
      <c r="F193" s="189">
        <v>9.56</v>
      </c>
      <c r="G193" s="189">
        <v>34.21</v>
      </c>
      <c r="H193" s="190">
        <f t="shared" si="6"/>
        <v>106.94</v>
      </c>
      <c r="I193" s="71">
        <f t="shared" si="8"/>
        <v>106.94</v>
      </c>
      <c r="N193" s="46"/>
      <c r="O193" s="46"/>
      <c r="P193" s="151"/>
      <c r="Q193" s="46"/>
      <c r="R193" s="46"/>
      <c r="S193" s="46"/>
      <c r="T193" s="46"/>
      <c r="U193" s="46"/>
    </row>
    <row r="194" spans="2:21">
      <c r="B194" s="160" t="s">
        <v>293</v>
      </c>
      <c r="C194" s="188" t="s">
        <v>501</v>
      </c>
      <c r="D194" s="189">
        <v>19.38</v>
      </c>
      <c r="E194" s="189">
        <v>18.89</v>
      </c>
      <c r="F194" s="189">
        <v>29.6</v>
      </c>
      <c r="G194" s="189">
        <v>36.76</v>
      </c>
      <c r="H194" s="190">
        <f t="shared" si="6"/>
        <v>104.63</v>
      </c>
      <c r="I194" s="71">
        <f t="shared" si="8"/>
        <v>104.63</v>
      </c>
      <c r="N194" s="46"/>
      <c r="O194" s="46"/>
      <c r="P194" s="151"/>
      <c r="Q194" s="46"/>
      <c r="R194" s="46"/>
      <c r="S194" s="46"/>
      <c r="T194" s="46"/>
      <c r="U194" s="46"/>
    </row>
    <row r="195" spans="2:21">
      <c r="B195" s="160" t="s">
        <v>294</v>
      </c>
      <c r="C195" s="188" t="s">
        <v>459</v>
      </c>
      <c r="D195" s="189">
        <v>49.25</v>
      </c>
      <c r="E195" s="189">
        <v>36.49</v>
      </c>
      <c r="F195" s="189">
        <v>-1.35</v>
      </c>
      <c r="G195" s="189">
        <v>16.05</v>
      </c>
      <c r="H195" s="190">
        <f t="shared" si="6"/>
        <v>100.44000000000001</v>
      </c>
      <c r="I195" s="71">
        <f t="shared" si="8"/>
        <v>100.44000000000001</v>
      </c>
      <c r="N195" s="46"/>
      <c r="O195" s="46"/>
      <c r="P195" s="151"/>
      <c r="Q195" s="46"/>
      <c r="R195" s="46"/>
      <c r="S195" s="46"/>
      <c r="T195" s="46"/>
      <c r="U195" s="46"/>
    </row>
    <row r="196" spans="2:21">
      <c r="B196" s="160" t="s">
        <v>295</v>
      </c>
      <c r="C196" s="188" t="s">
        <v>405</v>
      </c>
      <c r="D196" s="189">
        <v>28.12</v>
      </c>
      <c r="E196" s="189">
        <v>57.69</v>
      </c>
      <c r="F196" s="189">
        <v>9.1999999999999993</v>
      </c>
      <c r="G196" s="189">
        <v>5.08</v>
      </c>
      <c r="H196" s="190">
        <f t="shared" si="6"/>
        <v>100.09</v>
      </c>
      <c r="I196" s="71">
        <f t="shared" si="8"/>
        <v>100.09</v>
      </c>
      <c r="N196" s="46"/>
      <c r="O196" s="46"/>
      <c r="P196" s="151"/>
      <c r="Q196" s="46"/>
      <c r="R196" s="46"/>
      <c r="S196" s="46"/>
      <c r="T196" s="46"/>
      <c r="U196" s="46"/>
    </row>
    <row r="197" spans="2:21">
      <c r="B197" s="160" t="s">
        <v>296</v>
      </c>
      <c r="C197" s="188" t="s">
        <v>438</v>
      </c>
      <c r="D197" s="189">
        <v>8.4499999999999993</v>
      </c>
      <c r="E197" s="189">
        <v>14.89</v>
      </c>
      <c r="F197" s="189">
        <v>0.25</v>
      </c>
      <c r="G197" s="189">
        <v>76.2</v>
      </c>
      <c r="H197" s="190">
        <f t="shared" si="6"/>
        <v>99.79</v>
      </c>
      <c r="I197" s="71">
        <f t="shared" si="8"/>
        <v>99.79</v>
      </c>
      <c r="N197" s="46"/>
      <c r="O197" s="46"/>
      <c r="P197" s="151"/>
      <c r="Q197" s="46"/>
      <c r="R197" s="46"/>
      <c r="S197" s="46"/>
      <c r="T197" s="46"/>
      <c r="U197" s="46"/>
    </row>
    <row r="198" spans="2:21">
      <c r="B198" s="160" t="s">
        <v>297</v>
      </c>
      <c r="C198" s="188" t="s">
        <v>452</v>
      </c>
      <c r="D198" s="189">
        <v>8.4499999999999993</v>
      </c>
      <c r="E198" s="189">
        <v>14.89</v>
      </c>
      <c r="F198" s="189">
        <v>0.25</v>
      </c>
      <c r="G198" s="189">
        <v>76.2</v>
      </c>
      <c r="H198" s="190">
        <f t="shared" si="6"/>
        <v>99.79</v>
      </c>
      <c r="I198" s="71">
        <f t="shared" si="8"/>
        <v>99.79</v>
      </c>
      <c r="N198" s="46"/>
      <c r="O198" s="46"/>
      <c r="P198" s="151"/>
      <c r="Q198" s="46"/>
      <c r="R198" s="46"/>
      <c r="S198" s="46"/>
      <c r="T198" s="46"/>
      <c r="U198" s="46"/>
    </row>
    <row r="199" spans="2:21">
      <c r="B199" s="160" t="s">
        <v>298</v>
      </c>
      <c r="C199" s="188" t="s">
        <v>453</v>
      </c>
      <c r="D199" s="189">
        <v>8.4499999999999993</v>
      </c>
      <c r="E199" s="189">
        <v>14.89</v>
      </c>
      <c r="F199" s="189">
        <v>0.25</v>
      </c>
      <c r="G199" s="189">
        <v>76.2</v>
      </c>
      <c r="H199" s="190">
        <f t="shared" si="6"/>
        <v>99.79</v>
      </c>
      <c r="I199" s="71">
        <f t="shared" si="8"/>
        <v>99.79</v>
      </c>
      <c r="N199" s="46"/>
      <c r="O199" s="46"/>
      <c r="P199" s="151"/>
      <c r="Q199" s="46"/>
      <c r="R199" s="46"/>
      <c r="S199" s="46"/>
      <c r="T199" s="46"/>
      <c r="U199" s="46"/>
    </row>
    <row r="200" spans="2:21">
      <c r="B200" s="160" t="s">
        <v>299</v>
      </c>
      <c r="C200" s="188" t="s">
        <v>454</v>
      </c>
      <c r="D200" s="189">
        <v>8.4499999999999993</v>
      </c>
      <c r="E200" s="189">
        <v>14.89</v>
      </c>
      <c r="F200" s="189">
        <v>0.25</v>
      </c>
      <c r="G200" s="189">
        <v>76.2</v>
      </c>
      <c r="H200" s="190">
        <f t="shared" si="6"/>
        <v>99.79</v>
      </c>
      <c r="I200" s="71">
        <f t="shared" si="8"/>
        <v>99.79</v>
      </c>
      <c r="N200" s="46"/>
      <c r="O200" s="46"/>
      <c r="P200" s="151"/>
      <c r="Q200" s="46"/>
      <c r="R200" s="46"/>
      <c r="S200" s="46"/>
      <c r="T200" s="46"/>
      <c r="U200" s="46"/>
    </row>
    <row r="201" spans="2:21">
      <c r="B201" s="160" t="s">
        <v>300</v>
      </c>
      <c r="C201" s="188" t="s">
        <v>497</v>
      </c>
      <c r="D201" s="189">
        <v>8.4499999999999993</v>
      </c>
      <c r="E201" s="189">
        <v>14.89</v>
      </c>
      <c r="F201" s="189">
        <v>0.25</v>
      </c>
      <c r="G201" s="189">
        <v>76.2</v>
      </c>
      <c r="H201" s="190">
        <f t="shared" si="6"/>
        <v>99.79</v>
      </c>
      <c r="I201" s="71">
        <f t="shared" si="8"/>
        <v>99.79</v>
      </c>
      <c r="N201" s="46"/>
      <c r="O201" s="46"/>
      <c r="P201" s="151"/>
      <c r="Q201" s="46"/>
      <c r="R201" s="46"/>
      <c r="S201" s="46"/>
      <c r="T201" s="46"/>
      <c r="U201" s="46"/>
    </row>
    <row r="202" spans="2:21">
      <c r="B202" s="160" t="s">
        <v>301</v>
      </c>
      <c r="C202" s="188" t="s">
        <v>431</v>
      </c>
      <c r="D202" s="189">
        <v>15.96</v>
      </c>
      <c r="E202" s="189">
        <v>39.36</v>
      </c>
      <c r="F202" s="189">
        <v>24.07</v>
      </c>
      <c r="G202" s="189">
        <v>20.14</v>
      </c>
      <c r="H202" s="190">
        <f t="shared" si="6"/>
        <v>99.53</v>
      </c>
      <c r="I202" s="71">
        <f t="shared" si="8"/>
        <v>99.53</v>
      </c>
      <c r="N202" s="46"/>
      <c r="O202" s="46"/>
      <c r="P202" s="151"/>
      <c r="Q202" s="46"/>
      <c r="R202" s="46"/>
      <c r="S202" s="46"/>
      <c r="T202" s="46"/>
      <c r="U202" s="46"/>
    </row>
    <row r="203" spans="2:21">
      <c r="B203" s="160" t="s">
        <v>302</v>
      </c>
      <c r="C203" s="188" t="s">
        <v>437</v>
      </c>
      <c r="D203" s="189">
        <v>59</v>
      </c>
      <c r="E203" s="189">
        <v>0.8</v>
      </c>
      <c r="F203" s="189">
        <v>6.9</v>
      </c>
      <c r="G203" s="189">
        <v>32.799999999999997</v>
      </c>
      <c r="H203" s="190">
        <f t="shared" si="6"/>
        <v>99.5</v>
      </c>
      <c r="I203" s="71">
        <f t="shared" si="8"/>
        <v>99.5</v>
      </c>
      <c r="N203" s="46"/>
      <c r="O203" s="46"/>
      <c r="P203" s="151"/>
      <c r="Q203" s="46"/>
      <c r="R203" s="46"/>
      <c r="S203" s="46"/>
      <c r="T203" s="46"/>
      <c r="U203" s="46"/>
    </row>
    <row r="204" spans="2:21">
      <c r="B204" s="160" t="s">
        <v>303</v>
      </c>
      <c r="C204" s="188" t="s">
        <v>390</v>
      </c>
      <c r="D204" s="189">
        <v>25.55</v>
      </c>
      <c r="E204" s="189">
        <v>29.49</v>
      </c>
      <c r="F204" s="189">
        <v>11.15</v>
      </c>
      <c r="G204" s="189">
        <v>31.25</v>
      </c>
      <c r="H204" s="190">
        <f t="shared" si="6"/>
        <v>97.44</v>
      </c>
      <c r="I204" s="71">
        <f t="shared" si="8"/>
        <v>97.44</v>
      </c>
      <c r="N204" s="46"/>
      <c r="O204" s="46"/>
      <c r="P204" s="151"/>
      <c r="Q204" s="46"/>
      <c r="R204" s="46"/>
      <c r="S204" s="46"/>
      <c r="T204" s="46"/>
      <c r="U204" s="46"/>
    </row>
    <row r="205" spans="2:21">
      <c r="B205" s="160" t="s">
        <v>304</v>
      </c>
      <c r="C205" s="188" t="s">
        <v>461</v>
      </c>
      <c r="D205" s="189">
        <v>37.5</v>
      </c>
      <c r="E205" s="189">
        <v>21.39</v>
      </c>
      <c r="F205" s="189">
        <v>10.97</v>
      </c>
      <c r="G205" s="189">
        <v>25.34</v>
      </c>
      <c r="H205" s="190">
        <f t="shared" si="6"/>
        <v>95.2</v>
      </c>
      <c r="I205" s="71">
        <f t="shared" si="8"/>
        <v>95.2</v>
      </c>
      <c r="N205" s="46"/>
      <c r="O205" s="46"/>
      <c r="P205" s="151"/>
      <c r="Q205" s="46"/>
      <c r="R205" s="46"/>
      <c r="S205" s="46"/>
      <c r="T205" s="46"/>
      <c r="U205" s="46"/>
    </row>
    <row r="206" spans="2:21">
      <c r="B206" s="160" t="s">
        <v>305</v>
      </c>
      <c r="C206" s="188" t="s">
        <v>450</v>
      </c>
      <c r="D206" s="189">
        <v>12.29</v>
      </c>
      <c r="E206" s="189">
        <v>12.46</v>
      </c>
      <c r="F206" s="189">
        <v>43.74</v>
      </c>
      <c r="G206" s="189">
        <v>23.8</v>
      </c>
      <c r="H206" s="190">
        <f t="shared" si="6"/>
        <v>92.29</v>
      </c>
      <c r="I206" s="71">
        <f t="shared" si="8"/>
        <v>92.29</v>
      </c>
      <c r="N206" s="46"/>
      <c r="O206" s="46"/>
      <c r="P206" s="151"/>
      <c r="Q206" s="46"/>
      <c r="R206" s="46"/>
      <c r="S206" s="46"/>
      <c r="T206" s="46"/>
      <c r="U206" s="46"/>
    </row>
    <row r="207" spans="2:21">
      <c r="B207" s="160" t="s">
        <v>306</v>
      </c>
      <c r="C207" s="188" t="s">
        <v>362</v>
      </c>
      <c r="D207" s="192">
        <v>15.75</v>
      </c>
      <c r="E207" s="192">
        <v>33.89</v>
      </c>
      <c r="F207" s="192">
        <v>13.55</v>
      </c>
      <c r="G207" s="192">
        <v>26.55</v>
      </c>
      <c r="H207" s="190">
        <f t="shared" si="6"/>
        <v>89.74</v>
      </c>
      <c r="I207" s="71">
        <f t="shared" si="8"/>
        <v>89.74</v>
      </c>
      <c r="N207" s="46"/>
      <c r="O207" s="46"/>
      <c r="P207" s="151"/>
      <c r="Q207" s="46"/>
      <c r="R207" s="46"/>
      <c r="S207" s="46"/>
      <c r="T207" s="46"/>
      <c r="U207" s="46"/>
    </row>
    <row r="208" spans="2:21">
      <c r="B208" s="160" t="s">
        <v>514</v>
      </c>
      <c r="C208" s="188" t="s">
        <v>464</v>
      </c>
      <c r="D208" s="192">
        <v>50.75</v>
      </c>
      <c r="E208" s="192">
        <v>22.99</v>
      </c>
      <c r="F208" s="192">
        <v>5.9</v>
      </c>
      <c r="G208" s="192">
        <v>8.18</v>
      </c>
      <c r="H208" s="190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60" t="s">
        <v>515</v>
      </c>
      <c r="C209" s="188" t="s">
        <v>487</v>
      </c>
      <c r="D209" s="192">
        <v>27.89</v>
      </c>
      <c r="E209" s="192">
        <v>21.96</v>
      </c>
      <c r="F209" s="192">
        <v>9.5</v>
      </c>
      <c r="G209" s="192">
        <v>26.3</v>
      </c>
      <c r="H209" s="190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60" t="s">
        <v>516</v>
      </c>
      <c r="C210" s="188" t="s">
        <v>492</v>
      </c>
      <c r="D210" s="192">
        <v>18.3</v>
      </c>
      <c r="E210" s="192">
        <v>12.66</v>
      </c>
      <c r="F210" s="192">
        <v>26</v>
      </c>
      <c r="G210" s="192">
        <v>28.1</v>
      </c>
      <c r="H210" s="190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60" t="s">
        <v>517</v>
      </c>
      <c r="C211" s="188" t="s">
        <v>412</v>
      </c>
      <c r="D211" s="192">
        <v>30.44</v>
      </c>
      <c r="E211" s="192">
        <v>27.08</v>
      </c>
      <c r="F211" s="192">
        <v>14.96</v>
      </c>
      <c r="G211" s="192">
        <v>9.99</v>
      </c>
      <c r="H211" s="190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60" t="s">
        <v>518</v>
      </c>
      <c r="C212" s="188" t="s">
        <v>400</v>
      </c>
      <c r="D212" s="192">
        <v>0</v>
      </c>
      <c r="E212" s="192">
        <v>0</v>
      </c>
      <c r="F212" s="192">
        <v>0</v>
      </c>
      <c r="G212" s="192">
        <v>0</v>
      </c>
      <c r="H212" s="190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60" t="s">
        <v>519</v>
      </c>
      <c r="C213" s="188" t="s">
        <v>474</v>
      </c>
      <c r="D213" s="192">
        <v>0</v>
      </c>
      <c r="E213" s="192">
        <v>0</v>
      </c>
      <c r="F213" s="192">
        <v>0</v>
      </c>
      <c r="G213" s="192">
        <v>0</v>
      </c>
      <c r="H213" s="190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60" t="s">
        <v>520</v>
      </c>
      <c r="C214" s="188" t="s">
        <v>507</v>
      </c>
      <c r="D214" s="192">
        <v>0</v>
      </c>
      <c r="E214" s="192">
        <v>0</v>
      </c>
      <c r="F214" s="192">
        <v>0</v>
      </c>
      <c r="G214" s="192">
        <v>0</v>
      </c>
      <c r="H214" s="190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60" t="s">
        <v>521</v>
      </c>
      <c r="C215" s="188" t="s">
        <v>335</v>
      </c>
      <c r="D215" s="192">
        <v>0</v>
      </c>
      <c r="E215" s="192">
        <v>0</v>
      </c>
      <c r="F215" s="192">
        <v>0</v>
      </c>
      <c r="G215" s="192">
        <v>0</v>
      </c>
      <c r="H215" s="190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60" t="s">
        <v>522</v>
      </c>
      <c r="C216" s="188" t="s">
        <v>511</v>
      </c>
      <c r="D216" s="192">
        <v>0</v>
      </c>
      <c r="E216" s="192">
        <v>0</v>
      </c>
      <c r="F216" s="192">
        <v>0</v>
      </c>
      <c r="G216" s="192">
        <v>0</v>
      </c>
      <c r="H216" s="190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60" t="s">
        <v>523</v>
      </c>
      <c r="C217" s="188" t="s">
        <v>428</v>
      </c>
      <c r="D217" s="192">
        <v>0</v>
      </c>
      <c r="E217" s="192">
        <v>0</v>
      </c>
      <c r="F217" s="192">
        <v>0</v>
      </c>
      <c r="G217" s="192">
        <v>0</v>
      </c>
      <c r="H217" s="190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60" t="s">
        <v>524</v>
      </c>
      <c r="C218" s="188" t="s">
        <v>399</v>
      </c>
      <c r="D218" s="192">
        <v>0</v>
      </c>
      <c r="E218" s="192">
        <v>0</v>
      </c>
      <c r="F218" s="192">
        <v>0</v>
      </c>
      <c r="G218" s="192">
        <v>0</v>
      </c>
      <c r="H218" s="190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60" t="s">
        <v>525</v>
      </c>
      <c r="C219" s="188" t="s">
        <v>440</v>
      </c>
      <c r="D219" s="192">
        <v>0</v>
      </c>
      <c r="E219" s="192">
        <v>0</v>
      </c>
      <c r="F219" s="192">
        <v>0</v>
      </c>
      <c r="G219" s="192">
        <v>0</v>
      </c>
      <c r="H219" s="190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60" t="s">
        <v>526</v>
      </c>
      <c r="C220" s="188" t="s">
        <v>488</v>
      </c>
      <c r="D220" s="192">
        <v>0</v>
      </c>
      <c r="E220" s="192">
        <v>0</v>
      </c>
      <c r="F220" s="192">
        <v>0</v>
      </c>
      <c r="G220" s="192">
        <v>0</v>
      </c>
      <c r="H220" s="190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63" t="s">
        <v>527</v>
      </c>
      <c r="C221" s="193" t="s">
        <v>411</v>
      </c>
      <c r="D221" s="194">
        <v>0</v>
      </c>
      <c r="E221" s="194">
        <v>0</v>
      </c>
      <c r="F221" s="194">
        <v>0</v>
      </c>
      <c r="G221" s="194">
        <v>0</v>
      </c>
      <c r="H221" s="195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499" zoomScale="80" zoomScaleNormal="80" zoomScaleSheetLayoutView="100" workbookViewId="0">
      <selection activeCell="R12" sqref="R12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68"/>
    </row>
    <row r="3" spans="2:33" ht="15" customHeight="1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69"/>
    </row>
    <row r="4" spans="2:33" ht="15" customHeight="1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70"/>
    </row>
    <row r="5" spans="2:33" ht="15.75" thickBot="1"/>
    <row r="6" spans="2:33" ht="15" customHeight="1">
      <c r="B6" s="212" t="s">
        <v>114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68"/>
    </row>
    <row r="7" spans="2:33" ht="15" customHeight="1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69"/>
    </row>
    <row r="8" spans="2:33" ht="15" customHeight="1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70"/>
    </row>
    <row r="10" spans="2:33" ht="15" customHeight="1">
      <c r="D10" s="218" t="s">
        <v>0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73"/>
    </row>
    <row r="11" spans="2:33" ht="15" customHeight="1">
      <c r="D11" s="274"/>
      <c r="E11" s="275"/>
      <c r="F11" s="275"/>
      <c r="G11" s="275"/>
      <c r="H11" s="275"/>
      <c r="I11" s="275"/>
      <c r="J11" s="275"/>
      <c r="K11" s="275"/>
      <c r="L11" s="275"/>
      <c r="M11" s="275"/>
      <c r="N11" s="275"/>
      <c r="O11" s="275"/>
      <c r="P11" s="27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74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27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220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77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83" t="s">
        <v>1</v>
      </c>
      <c r="E17" s="284"/>
      <c r="F17" s="284"/>
      <c r="G17" s="284"/>
      <c r="H17" s="284"/>
      <c r="I17" s="284"/>
      <c r="J17" s="284"/>
      <c r="K17" s="284"/>
      <c r="L17" s="284"/>
      <c r="M17" s="285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86"/>
      <c r="E18" s="287"/>
      <c r="F18" s="287"/>
      <c r="G18" s="287"/>
      <c r="H18" s="287"/>
      <c r="I18" s="287"/>
      <c r="J18" s="287"/>
      <c r="K18" s="287"/>
      <c r="L18" s="287"/>
      <c r="M18" s="288"/>
      <c r="S18" s="45"/>
      <c r="T18" s="46"/>
      <c r="U18" s="45"/>
      <c r="V18" s="71"/>
      <c r="W18" s="71"/>
      <c r="X18" s="71"/>
      <c r="Y18" s="71"/>
      <c r="Z18" s="71"/>
      <c r="AA18" s="71"/>
      <c r="AB18" s="71"/>
      <c r="AC18" s="71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173" t="s">
        <v>21</v>
      </c>
      <c r="F19" s="250" t="s">
        <v>12</v>
      </c>
      <c r="G19" s="250"/>
      <c r="H19" s="250" t="s">
        <v>309</v>
      </c>
      <c r="I19" s="250"/>
      <c r="J19" s="250" t="s">
        <v>310</v>
      </c>
      <c r="K19" s="250"/>
      <c r="L19" s="250" t="s">
        <v>174</v>
      </c>
      <c r="M19" s="251"/>
      <c r="S19" s="45"/>
      <c r="T19" s="46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261"/>
      <c r="AE19" s="261"/>
      <c r="AF19" s="262"/>
      <c r="AG19" s="262"/>
      <c r="AH19" s="46"/>
    </row>
    <row r="20" spans="3:34">
      <c r="D20" s="52" t="s">
        <v>4</v>
      </c>
      <c r="E20" s="180" t="str">
        <f>VLOOKUP(AC20,$U$20:$AB$27,2)</f>
        <v>Aki eh Galo !</v>
      </c>
      <c r="F20" s="264">
        <f>VLOOKUP(AC20,$U$20:$AB$27,3)</f>
        <v>20</v>
      </c>
      <c r="G20" s="265"/>
      <c r="H20" s="278">
        <f>VLOOKUP(AC20,$U$20:$AB$27,4)</f>
        <v>444</v>
      </c>
      <c r="I20" s="290"/>
      <c r="J20" s="278">
        <f>VLOOKUP(AC20,$U$20:$AB$27,5)</f>
        <v>274</v>
      </c>
      <c r="K20" s="290"/>
      <c r="L20" s="278">
        <f>VLOOKUP(AC20,$U$20:$AB$27,6)</f>
        <v>170</v>
      </c>
      <c r="M20" s="279"/>
      <c r="O20" s="44" t="s">
        <v>179</v>
      </c>
      <c r="S20" s="45"/>
      <c r="T20" s="46"/>
      <c r="U20" s="47">
        <v>1</v>
      </c>
      <c r="V20" s="71" t="str">
        <f>IF(OR('1ª FASE  - ELIMINATÓRIAS'!I19="",'1ª FASE  - ELIMINATÓRIAS'!I20=""),"",'1ª FASE  - ELIMINATÓRIAS'!C146)</f>
        <v>Municipal E.C.</v>
      </c>
      <c r="W20" s="71">
        <f>SUM(Q35,Q40,Q49,Q58,Q66,Q75,Q83)</f>
        <v>2</v>
      </c>
      <c r="X20" s="71">
        <f>SUM(H35,H40,H49,H58,H66,H75,H83)</f>
        <v>133</v>
      </c>
      <c r="Y20" s="71">
        <f>SUM(F35,F40,F49,F58,F66,F75,F83)</f>
        <v>332</v>
      </c>
      <c r="Z20" s="71">
        <f t="shared" ref="Z20:Z26" si="0">X20-Y20</f>
        <v>-199</v>
      </c>
      <c r="AA20" s="71">
        <f>(W20*10^10)+((Z20+5000)*10^6)+(X20*10)+U20</f>
        <v>24801001331</v>
      </c>
      <c r="AB20" s="71">
        <f t="shared" ref="AB20:AB27" si="1">LARGE($AA$20:$AA$27,U20)</f>
        <v>205170004444</v>
      </c>
      <c r="AC20" s="184">
        <f>MATCH(AB20,$AA$20:$AA$27,0)</f>
        <v>4</v>
      </c>
      <c r="AD20" s="45"/>
      <c r="AE20" s="45"/>
      <c r="AF20" s="46"/>
      <c r="AG20" s="46"/>
      <c r="AH20" s="46"/>
    </row>
    <row r="21" spans="3:34">
      <c r="D21" s="53" t="s">
        <v>5</v>
      </c>
      <c r="E21" s="181" t="str">
        <f t="shared" ref="E21:E27" si="2">VLOOKUP(AC21,$U$20:$AB$27,2)</f>
        <v>Barretense F.C.</v>
      </c>
      <c r="F21" s="266">
        <f t="shared" ref="F21:F27" si="3">VLOOKUP(AC21,$U$20:$AB$27,3)</f>
        <v>14</v>
      </c>
      <c r="G21" s="267"/>
      <c r="H21" s="280">
        <f t="shared" ref="H21:H27" si="4">VLOOKUP(AC21,$U$20:$AB$27,4)</f>
        <v>327</v>
      </c>
      <c r="I21" s="282"/>
      <c r="J21" s="280">
        <f t="shared" ref="J21:J27" si="5">VLOOKUP(AC21,$U$20:$AB$27,5)</f>
        <v>268</v>
      </c>
      <c r="K21" s="282"/>
      <c r="L21" s="280">
        <f t="shared" ref="L21:L27" si="6">VLOOKUP(AC21,$U$20:$AB$27,6)</f>
        <v>59</v>
      </c>
      <c r="M21" s="281"/>
      <c r="O21" s="44" t="s">
        <v>175</v>
      </c>
      <c r="S21" s="45"/>
      <c r="T21" s="46"/>
      <c r="U21" s="47">
        <v>2</v>
      </c>
      <c r="V21" s="71" t="str">
        <f>IF(OR('1ª FASE  - ELIMINATÓRIAS'!I34="",'1ª FASE  - ELIMINATÓRIAS'!I35=""),"",'1ª FASE  - ELIMINATÓRIAS'!C130)</f>
        <v>AFC Cardinals</v>
      </c>
      <c r="W21" s="71">
        <f>SUM(Q34,Q41,Q48,Q59,Q67,Q74,C83)</f>
        <v>4</v>
      </c>
      <c r="X21" s="71">
        <f>SUM(H34,H41,H48,H59,H67,H74,F83)</f>
        <v>337</v>
      </c>
      <c r="Y21" s="71">
        <f>SUM(F34,F41,F48,F59,F67,F74,H83)</f>
        <v>378</v>
      </c>
      <c r="Z21" s="71">
        <f t="shared" si="0"/>
        <v>-41</v>
      </c>
      <c r="AA21" s="71">
        <f t="shared" ref="AA21:AA27" si="7">(W21*10^10)+((Z21+5000)*10^6)+(X21*10)+U21</f>
        <v>44959003372</v>
      </c>
      <c r="AB21" s="71">
        <f t="shared" si="1"/>
        <v>145059003275</v>
      </c>
      <c r="AC21" s="184">
        <f t="shared" ref="AC21:AC27" si="8">MATCH(AB21,$AA$20:$AA$27,0)</f>
        <v>5</v>
      </c>
      <c r="AD21" s="45"/>
      <c r="AE21" s="45"/>
      <c r="AF21" s="46"/>
      <c r="AG21" s="46"/>
      <c r="AH21" s="46"/>
    </row>
    <row r="22" spans="3:34">
      <c r="D22" s="53" t="s">
        <v>6</v>
      </c>
      <c r="E22" s="181" t="str">
        <f t="shared" si="2"/>
        <v>NICKA SC</v>
      </c>
      <c r="F22" s="266">
        <f t="shared" si="3"/>
        <v>12</v>
      </c>
      <c r="G22" s="267"/>
      <c r="H22" s="280">
        <f t="shared" si="4"/>
        <v>333</v>
      </c>
      <c r="I22" s="282"/>
      <c r="J22" s="280">
        <f t="shared" si="5"/>
        <v>293</v>
      </c>
      <c r="K22" s="282"/>
      <c r="L22" s="280">
        <f t="shared" si="6"/>
        <v>40</v>
      </c>
      <c r="M22" s="281"/>
      <c r="O22" s="44" t="s">
        <v>307</v>
      </c>
      <c r="S22" s="45"/>
      <c r="T22" s="46"/>
      <c r="U22" s="47">
        <v>3</v>
      </c>
      <c r="V22" s="71" t="str">
        <f>IF(OR('1ª FASE  - ELIMINATÓRIAS'!I42="",'1ª FASE  - ELIMINATÓRIAS'!I41=""),"",'1ª FASE  - ELIMINATÓRIAS'!C114)</f>
        <v>PAPAMIKE F.C.</v>
      </c>
      <c r="W22" s="71">
        <f>SUM(Q33,Q42,Q51,Q56,C67,C75,Q82)</f>
        <v>6</v>
      </c>
      <c r="X22" s="71">
        <f>SUM(H33,H42,H51,H56,F67,F75,H82)</f>
        <v>228</v>
      </c>
      <c r="Y22" s="71">
        <f>SUM(F33,F42,F51,F56,H67,H75,F82)</f>
        <v>298</v>
      </c>
      <c r="Z22" s="71">
        <f t="shared" si="0"/>
        <v>-70</v>
      </c>
      <c r="AA22" s="71">
        <f t="shared" si="7"/>
        <v>64930002283</v>
      </c>
      <c r="AB22" s="71">
        <f t="shared" si="1"/>
        <v>125040003338</v>
      </c>
      <c r="AC22" s="184">
        <f t="shared" si="8"/>
        <v>8</v>
      </c>
      <c r="AD22" s="45"/>
      <c r="AE22" s="45"/>
      <c r="AF22" s="46"/>
      <c r="AG22" s="46"/>
      <c r="AH22" s="46"/>
    </row>
    <row r="23" spans="3:34">
      <c r="D23" s="53" t="s">
        <v>7</v>
      </c>
      <c r="E23" s="181" t="str">
        <f t="shared" si="2"/>
        <v>PedroCampos F.C</v>
      </c>
      <c r="F23" s="266">
        <f t="shared" si="3"/>
        <v>10</v>
      </c>
      <c r="G23" s="267"/>
      <c r="H23" s="280">
        <f t="shared" si="4"/>
        <v>376</v>
      </c>
      <c r="I23" s="282"/>
      <c r="J23" s="280">
        <f t="shared" si="5"/>
        <v>357</v>
      </c>
      <c r="K23" s="282"/>
      <c r="L23" s="280">
        <f t="shared" si="6"/>
        <v>19</v>
      </c>
      <c r="M23" s="281"/>
      <c r="O23" s="44" t="s">
        <v>308</v>
      </c>
      <c r="S23" s="45"/>
      <c r="T23" s="46"/>
      <c r="U23" s="47">
        <v>4</v>
      </c>
      <c r="V23" s="71" t="str">
        <f>IF(OR('1ª FASE  - ELIMINATÓRIAS'!I50="",'1ª FASE  - ELIMINATÓRIAS'!I49=""),"",'1ª FASE  - ELIMINATÓRIAS'!C98)</f>
        <v>Aki eh Galo !</v>
      </c>
      <c r="W23" s="71">
        <f>SUM(Q32,Q43,Q50,Q57,C66,C74,C82)</f>
        <v>20</v>
      </c>
      <c r="X23" s="71">
        <f>SUM(H32,H43,H50,H57,F66,F74,F82)</f>
        <v>444</v>
      </c>
      <c r="Y23" s="71">
        <f>SUM(F32,F43,F50,F57,H66,H74,H82)</f>
        <v>274</v>
      </c>
      <c r="Z23" s="71">
        <f t="shared" si="0"/>
        <v>170</v>
      </c>
      <c r="AA23" s="71">
        <f t="shared" si="7"/>
        <v>205170004444</v>
      </c>
      <c r="AB23" s="71">
        <f t="shared" si="1"/>
        <v>105019003766</v>
      </c>
      <c r="AC23" s="184">
        <f t="shared" si="8"/>
        <v>6</v>
      </c>
      <c r="AD23" s="45"/>
      <c r="AE23" s="45"/>
      <c r="AF23" s="46"/>
      <c r="AG23" s="46"/>
      <c r="AH23" s="46"/>
    </row>
    <row r="24" spans="3:34">
      <c r="D24" s="54" t="s">
        <v>8</v>
      </c>
      <c r="E24" s="182" t="str">
        <f t="shared" si="2"/>
        <v>PANZA FC</v>
      </c>
      <c r="F24" s="238">
        <f t="shared" si="3"/>
        <v>8</v>
      </c>
      <c r="G24" s="238"/>
      <c r="H24" s="239">
        <f t="shared" si="4"/>
        <v>345</v>
      </c>
      <c r="I24" s="239"/>
      <c r="J24" s="239">
        <f t="shared" si="5"/>
        <v>323</v>
      </c>
      <c r="K24" s="239"/>
      <c r="L24" s="239">
        <f t="shared" si="6"/>
        <v>22</v>
      </c>
      <c r="M24" s="263"/>
      <c r="O24" s="44" t="s">
        <v>178</v>
      </c>
      <c r="S24" s="45"/>
      <c r="T24" s="46"/>
      <c r="U24" s="47">
        <v>5</v>
      </c>
      <c r="V24" s="71" t="str">
        <f>IF(OR('1ª FASE  - ELIMINATÓRIAS'!I58="",'1ª FASE  - ELIMINATÓRIAS'!I57=""),"",'1ª FASE  - ELIMINATÓRIAS'!C82)</f>
        <v>Barretense F.C.</v>
      </c>
      <c r="W24" s="71">
        <f>SUM(C35,C43,C51,C59,Q64,Q73,Q81)</f>
        <v>14</v>
      </c>
      <c r="X24" s="71">
        <f>SUM(F35,F43,F51,F59,H64,H73,H81)</f>
        <v>327</v>
      </c>
      <c r="Y24" s="71">
        <f>SUM(H35,H43,H51,H59,F64,F73,F81)</f>
        <v>268</v>
      </c>
      <c r="Z24" s="71">
        <f t="shared" si="0"/>
        <v>59</v>
      </c>
      <c r="AA24" s="71">
        <f t="shared" si="7"/>
        <v>145059003275</v>
      </c>
      <c r="AB24" s="71">
        <f t="shared" si="1"/>
        <v>85022003457</v>
      </c>
      <c r="AC24" s="184">
        <f t="shared" si="8"/>
        <v>7</v>
      </c>
      <c r="AD24" s="45"/>
      <c r="AE24" s="45"/>
      <c r="AF24" s="46"/>
      <c r="AG24" s="46"/>
      <c r="AH24" s="46"/>
    </row>
    <row r="25" spans="3:34">
      <c r="D25" s="54" t="s">
        <v>9</v>
      </c>
      <c r="E25" s="182" t="str">
        <f t="shared" si="2"/>
        <v>PAPAMIKE F.C.</v>
      </c>
      <c r="F25" s="238">
        <f t="shared" si="3"/>
        <v>6</v>
      </c>
      <c r="G25" s="238"/>
      <c r="H25" s="239">
        <f t="shared" si="4"/>
        <v>228</v>
      </c>
      <c r="I25" s="239"/>
      <c r="J25" s="239">
        <f t="shared" si="5"/>
        <v>298</v>
      </c>
      <c r="K25" s="239"/>
      <c r="L25" s="239">
        <f t="shared" si="6"/>
        <v>-70</v>
      </c>
      <c r="M25" s="263"/>
      <c r="S25" s="45"/>
      <c r="T25" s="46"/>
      <c r="U25" s="47">
        <v>6</v>
      </c>
      <c r="V25" s="71" t="str">
        <f>IF(OR('1ª FASE  - ELIMINATÓRIAS'!I66="",'1ª FASE  - ELIMINATÓRIAS'!I65=""),"",'1ª FASE  - ELIMINATÓRIAS'!C66)</f>
        <v>PedroCampos F.C</v>
      </c>
      <c r="W25" s="71">
        <f>SUM(C34,C42,C50,C58,Q65,Q72,C81)</f>
        <v>10</v>
      </c>
      <c r="X25" s="71">
        <f>SUM(F34,F42,F50,F58,H65,H72,F81)</f>
        <v>376</v>
      </c>
      <c r="Y25" s="71">
        <f>SUM(H34,H42,H50,H58,F65,F72,H81)</f>
        <v>357</v>
      </c>
      <c r="Z25" s="71">
        <f t="shared" si="0"/>
        <v>19</v>
      </c>
      <c r="AA25" s="71">
        <f t="shared" si="7"/>
        <v>105019003766</v>
      </c>
      <c r="AB25" s="71">
        <f t="shared" si="1"/>
        <v>64930002283</v>
      </c>
      <c r="AC25" s="184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182" t="str">
        <f t="shared" si="2"/>
        <v>AFC Cardinals</v>
      </c>
      <c r="F26" s="238">
        <f t="shared" si="3"/>
        <v>4</v>
      </c>
      <c r="G26" s="238"/>
      <c r="H26" s="239">
        <f t="shared" si="4"/>
        <v>337</v>
      </c>
      <c r="I26" s="239"/>
      <c r="J26" s="239">
        <f t="shared" si="5"/>
        <v>378</v>
      </c>
      <c r="K26" s="239"/>
      <c r="L26" s="239">
        <f t="shared" si="6"/>
        <v>-41</v>
      </c>
      <c r="M26" s="263"/>
      <c r="S26" s="45"/>
      <c r="T26" s="46"/>
      <c r="U26" s="47">
        <v>7</v>
      </c>
      <c r="V26" s="71" t="str">
        <f>IF(OR('1ª FASE  - ELIMINATÓRIAS'!I70="",'1ª FASE  - ELIMINATÓRIAS'!I69=""),"",'1ª FASE  - ELIMINATÓRIAS'!C50)</f>
        <v>PANZA FC</v>
      </c>
      <c r="W26" s="71">
        <f>SUM(C33,C41,C49,C57,C65,C73,Q80,)</f>
        <v>8</v>
      </c>
      <c r="X26" s="71">
        <f>SUM(F33,F41,F49,F57,F65,F73,H80)</f>
        <v>345</v>
      </c>
      <c r="Y26" s="71">
        <f>SUM(H33,H41,H49,H57,H65,H73,F80)</f>
        <v>323</v>
      </c>
      <c r="Z26" s="71">
        <f t="shared" si="0"/>
        <v>22</v>
      </c>
      <c r="AA26" s="71">
        <f t="shared" si="7"/>
        <v>85022003457</v>
      </c>
      <c r="AB26" s="71">
        <f t="shared" si="1"/>
        <v>44959003372</v>
      </c>
      <c r="AC26" s="184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4" t="s">
        <v>11</v>
      </c>
      <c r="E27" s="183" t="str">
        <f t="shared" si="2"/>
        <v>Municipal E.C.</v>
      </c>
      <c r="F27" s="229">
        <f t="shared" si="3"/>
        <v>2</v>
      </c>
      <c r="G27" s="229"/>
      <c r="H27" s="230">
        <f t="shared" si="4"/>
        <v>133</v>
      </c>
      <c r="I27" s="230"/>
      <c r="J27" s="230">
        <f t="shared" si="5"/>
        <v>332</v>
      </c>
      <c r="K27" s="230"/>
      <c r="L27" s="230">
        <f t="shared" si="6"/>
        <v>-199</v>
      </c>
      <c r="M27" s="289"/>
      <c r="S27" s="45"/>
      <c r="T27" s="46"/>
      <c r="U27" s="47">
        <v>8</v>
      </c>
      <c r="V27" s="71" t="str">
        <f>IF(OR('1ª FASE  - ELIMINATÓRIAS'!I20="",'1ª FASE  - ELIMINATÓRIAS'!I19=""),"",'1ª FASE  - ELIMINATÓRIAS'!C19)</f>
        <v>NICKA SC</v>
      </c>
      <c r="W27" s="71">
        <f>SUM(C32,C40,C48,C56,C64,C72,C80)</f>
        <v>12</v>
      </c>
      <c r="X27" s="71">
        <f>SUM(F32,F40,F48,F56,F64,F72,F80)</f>
        <v>333</v>
      </c>
      <c r="Y27" s="71">
        <f>SUM(H32,H40,H48,H56,H64,H72,H80)</f>
        <v>293</v>
      </c>
      <c r="Z27" s="71">
        <f>X27-Y27</f>
        <v>40</v>
      </c>
      <c r="AA27" s="71">
        <f t="shared" si="7"/>
        <v>125040003338</v>
      </c>
      <c r="AB27" s="71">
        <f t="shared" si="1"/>
        <v>24801001331</v>
      </c>
      <c r="AC27" s="184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1"/>
      <c r="W28" s="71"/>
      <c r="X28" s="71"/>
      <c r="Y28" s="71"/>
      <c r="Z28" s="71"/>
      <c r="AA28" s="71"/>
      <c r="AB28" s="71"/>
      <c r="AC28" s="71"/>
      <c r="AD28" s="45"/>
      <c r="AE28" s="45"/>
      <c r="AF28" s="46"/>
      <c r="AG28" s="46"/>
      <c r="AH28" s="46"/>
    </row>
    <row r="29" spans="3:34">
      <c r="D29" s="232" t="s">
        <v>133</v>
      </c>
      <c r="E29" s="233"/>
      <c r="F29" s="233"/>
      <c r="G29" s="233"/>
      <c r="H29" s="233"/>
      <c r="I29" s="233"/>
      <c r="J29" s="233"/>
      <c r="K29" s="233"/>
      <c r="L29" s="233"/>
      <c r="M29" s="233"/>
      <c r="N29" s="233"/>
      <c r="O29" s="233"/>
      <c r="P29" s="234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35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7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>
        <f>IF(OR(F32="",H32=""),"",IF(F32=H32,1,IF(F32&lt;H32,0,IF(F32-H32&lt;10,2,IF(F32&gt;H32,3,SE)))))</f>
        <v>0</v>
      </c>
      <c r="D32" s="271" t="str">
        <f>V27</f>
        <v>NICKA SC</v>
      </c>
      <c r="E32" s="272"/>
      <c r="F32" s="76">
        <v>31</v>
      </c>
      <c r="G32" s="170" t="s">
        <v>17</v>
      </c>
      <c r="H32" s="77">
        <v>52</v>
      </c>
      <c r="I32" s="222" t="str">
        <f>V23</f>
        <v>Aki eh Galo !</v>
      </c>
      <c r="J32" s="222"/>
      <c r="K32" s="222"/>
      <c r="L32" s="222"/>
      <c r="M32" s="222"/>
      <c r="N32" s="222"/>
      <c r="O32" s="222"/>
      <c r="P32" s="222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>
        <f>IF(OR(F33="",H33=""),"",IF(F33=H33,1,IF(F33&lt;H33,0,IF(F33-H33&lt;10,2,IF(F33&gt;H33,3,SE)))))</f>
        <v>2</v>
      </c>
      <c r="D33" s="271" t="str">
        <f>V26</f>
        <v>PANZA FC</v>
      </c>
      <c r="E33" s="272"/>
      <c r="F33" s="77">
        <v>41</v>
      </c>
      <c r="G33" s="170" t="s">
        <v>17</v>
      </c>
      <c r="H33" s="76">
        <v>34</v>
      </c>
      <c r="I33" s="222" t="str">
        <f>V22</f>
        <v>PAPAMIKE F.C.</v>
      </c>
      <c r="J33" s="222"/>
      <c r="K33" s="222"/>
      <c r="L33" s="222"/>
      <c r="M33" s="222"/>
      <c r="N33" s="222"/>
      <c r="O33" s="222"/>
      <c r="P33" s="222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>
        <f>IF(OR(F34="",H34=""),"",IF(F34=H34,1,IF(F34&lt;H34,0,IF(F34-H34&lt;10,2,IF(F34&gt;H34,3,SE)))))</f>
        <v>1</v>
      </c>
      <c r="D34" s="271" t="str">
        <f>V25</f>
        <v>PedroCampos F.C</v>
      </c>
      <c r="E34" s="272"/>
      <c r="F34" s="76">
        <v>30</v>
      </c>
      <c r="G34" s="170" t="s">
        <v>17</v>
      </c>
      <c r="H34" s="76">
        <v>30</v>
      </c>
      <c r="I34" s="222" t="str">
        <f>V21</f>
        <v>AFC Cardinals</v>
      </c>
      <c r="J34" s="222"/>
      <c r="K34" s="222"/>
      <c r="L34" s="222"/>
      <c r="M34" s="222"/>
      <c r="N34" s="222"/>
      <c r="O34" s="222"/>
      <c r="P34" s="222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>
        <f>IF(OR(F35="",H35=""),"",IF(F35=H35,1,IF(F35&lt;H35,0,IF(F35-H35&lt;10,2,IF(F35&gt;H35,3,SE)))))</f>
        <v>3</v>
      </c>
      <c r="D35" s="271" t="str">
        <f>V24</f>
        <v>Barretense F.C.</v>
      </c>
      <c r="E35" s="272"/>
      <c r="F35" s="77">
        <v>41</v>
      </c>
      <c r="G35" s="170" t="s">
        <v>17</v>
      </c>
      <c r="H35" s="76">
        <v>12</v>
      </c>
      <c r="I35" s="222" t="str">
        <f>V20</f>
        <v>Municipal E.C.</v>
      </c>
      <c r="J35" s="222"/>
      <c r="K35" s="222"/>
      <c r="L35" s="222"/>
      <c r="M35" s="222"/>
      <c r="N35" s="222"/>
      <c r="O35" s="222"/>
      <c r="P35" s="222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I36" s="201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23" t="s">
        <v>135</v>
      </c>
      <c r="E37" s="224"/>
      <c r="F37" s="224"/>
      <c r="G37" s="224"/>
      <c r="H37" s="224"/>
      <c r="I37" s="224"/>
      <c r="J37" s="224"/>
      <c r="K37" s="224"/>
      <c r="L37" s="224"/>
      <c r="M37" s="224"/>
      <c r="N37" s="224"/>
      <c r="O37" s="224"/>
      <c r="P37" s="225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26"/>
      <c r="E38" s="227"/>
      <c r="F38" s="227"/>
      <c r="G38" s="227"/>
      <c r="H38" s="227"/>
      <c r="I38" s="227"/>
      <c r="J38" s="227"/>
      <c r="K38" s="227"/>
      <c r="L38" s="227"/>
      <c r="M38" s="227"/>
      <c r="N38" s="227"/>
      <c r="O38" s="227"/>
      <c r="P38" s="228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>
        <f>IF(OR(F40="",H40=""),"",IF(F40=H40,1,IF(F40&lt;H40,0,IF(F40-H40&lt;10,2,IF(F40&gt;H40,3,SE)))))</f>
        <v>3</v>
      </c>
      <c r="D40" s="222" t="str">
        <f>V27</f>
        <v>NICKA SC</v>
      </c>
      <c r="E40" s="222"/>
      <c r="F40" s="77">
        <v>54</v>
      </c>
      <c r="G40" s="58" t="s">
        <v>17</v>
      </c>
      <c r="H40" s="76">
        <v>14</v>
      </c>
      <c r="I40" s="222" t="str">
        <f>V20</f>
        <v>Municipal E.C.</v>
      </c>
      <c r="J40" s="222"/>
      <c r="K40" s="222"/>
      <c r="L40" s="222"/>
      <c r="M40" s="222"/>
      <c r="N40" s="222"/>
      <c r="O40" s="222"/>
      <c r="P40" s="222"/>
      <c r="Q40" s="45">
        <f>IF(OR(H40="",F40=""),"",IF(H40=F40,1,IF(H40&lt;F40,0,IF(H40-F40&lt;10,2,IF(H40&gt;F40,3,SE)))))</f>
        <v>0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>
        <f>IF(OR(F41="",H41=""),"",IF(F41=H41,1,IF(F41&lt;H41,0,IF(F41-H41&lt;10,2,IF(F41&gt;H41,3,SE)))))</f>
        <v>3</v>
      </c>
      <c r="D41" s="222" t="str">
        <f>V26</f>
        <v>PANZA FC</v>
      </c>
      <c r="E41" s="222"/>
      <c r="F41" s="77">
        <v>81</v>
      </c>
      <c r="G41" s="58" t="s">
        <v>17</v>
      </c>
      <c r="H41" s="76">
        <v>64</v>
      </c>
      <c r="I41" s="222" t="str">
        <f>V21</f>
        <v>AFC Cardinals</v>
      </c>
      <c r="J41" s="222"/>
      <c r="K41" s="222"/>
      <c r="L41" s="222"/>
      <c r="M41" s="222"/>
      <c r="N41" s="222"/>
      <c r="O41" s="222"/>
      <c r="P41" s="222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>
        <f>IF(OR(F42="",H42=""),"",IF(F42=H42,1,IF(F42&lt;H42,0,IF(F42-H42&lt;10,2,IF(F42&gt;H42,3,SE)))))</f>
        <v>3</v>
      </c>
      <c r="D42" s="222" t="str">
        <f>V25</f>
        <v>PedroCampos F.C</v>
      </c>
      <c r="E42" s="222"/>
      <c r="F42" s="77">
        <v>83</v>
      </c>
      <c r="G42" s="58" t="s">
        <v>17</v>
      </c>
      <c r="H42" s="76">
        <v>56</v>
      </c>
      <c r="I42" s="222" t="str">
        <f>V22</f>
        <v>PAPAMIKE F.C.</v>
      </c>
      <c r="J42" s="222"/>
      <c r="K42" s="222"/>
      <c r="L42" s="222"/>
      <c r="M42" s="222"/>
      <c r="N42" s="222"/>
      <c r="O42" s="222"/>
      <c r="P42" s="222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>
        <f>IF(OR(F43="",H43=""),"",IF(F43=H43,1,IF(F43&lt;H43,0,IF(F43-H43&lt;10,2,IF(F43&gt;H43,3,SE)))))</f>
        <v>0</v>
      </c>
      <c r="D43" s="222" t="str">
        <f>V24</f>
        <v>Barretense F.C.</v>
      </c>
      <c r="E43" s="222"/>
      <c r="F43" s="76">
        <v>47</v>
      </c>
      <c r="G43" s="58" t="s">
        <v>17</v>
      </c>
      <c r="H43" s="77">
        <v>64</v>
      </c>
      <c r="I43" s="222" t="str">
        <f>V23</f>
        <v>Aki eh Galo !</v>
      </c>
      <c r="J43" s="222"/>
      <c r="K43" s="222"/>
      <c r="L43" s="222"/>
      <c r="M43" s="222"/>
      <c r="N43" s="222"/>
      <c r="O43" s="222"/>
      <c r="P43" s="222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23" t="s">
        <v>134</v>
      </c>
      <c r="E45" s="224"/>
      <c r="F45" s="224"/>
      <c r="G45" s="224"/>
      <c r="H45" s="224"/>
      <c r="I45" s="224"/>
      <c r="J45" s="224"/>
      <c r="K45" s="224"/>
      <c r="L45" s="224"/>
      <c r="M45" s="224"/>
      <c r="N45" s="224"/>
      <c r="O45" s="224"/>
      <c r="P45" s="225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26"/>
      <c r="E46" s="227"/>
      <c r="F46" s="227"/>
      <c r="G46" s="227"/>
      <c r="H46" s="227"/>
      <c r="I46" s="227"/>
      <c r="J46" s="227"/>
      <c r="K46" s="227"/>
      <c r="L46" s="227"/>
      <c r="M46" s="227"/>
      <c r="N46" s="227"/>
      <c r="O46" s="227"/>
      <c r="P46" s="228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>
        <f>IF(OR(F48="",H48=""),"",IF(F48=H48,1,IF(F48&lt;H48,0,IF(F48-H48&lt;10,2,IF(F48&gt;H48,3,SE)))))</f>
        <v>2</v>
      </c>
      <c r="D48" s="222" t="str">
        <f>V27</f>
        <v>NICKA SC</v>
      </c>
      <c r="E48" s="222"/>
      <c r="F48" s="78">
        <v>55</v>
      </c>
      <c r="G48" s="170" t="s">
        <v>17</v>
      </c>
      <c r="H48" s="79">
        <v>53</v>
      </c>
      <c r="I48" s="222" t="str">
        <f>V21</f>
        <v>AFC Cardinals</v>
      </c>
      <c r="J48" s="222"/>
      <c r="K48" s="222"/>
      <c r="L48" s="222"/>
      <c r="M48" s="222"/>
      <c r="N48" s="222"/>
      <c r="O48" s="222"/>
      <c r="P48" s="222"/>
      <c r="Q48" s="45">
        <f>IF(OR(H48="",F48=""),"",IF(H48=F48,1,IF(H48&lt;F48,0,IF(H48-F48&lt;10,2,IF(H48&gt;F48,3,SE)))))</f>
        <v>0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>
        <f>IF(OR(F49="",H49=""),"",IF(F49=H49,1,IF(F49&lt;H49,0,IF(F49-H49&lt;10,2,IF(F49&gt;H49,3,SE)))))</f>
        <v>3</v>
      </c>
      <c r="D49" s="222" t="str">
        <f>V26</f>
        <v>PANZA FC</v>
      </c>
      <c r="E49" s="222"/>
      <c r="F49" s="77">
        <v>54</v>
      </c>
      <c r="G49" s="170" t="s">
        <v>17</v>
      </c>
      <c r="H49" s="76">
        <v>24</v>
      </c>
      <c r="I49" s="222" t="str">
        <f>V20</f>
        <v>Municipal E.C.</v>
      </c>
      <c r="J49" s="222"/>
      <c r="K49" s="222"/>
      <c r="L49" s="222"/>
      <c r="M49" s="222"/>
      <c r="N49" s="222"/>
      <c r="O49" s="222"/>
      <c r="P49" s="222"/>
      <c r="Q49" s="45">
        <f>IF(OR(H49="",F49=""),"",IF(H49=F49,1,IF(H49&lt;F49,0,IF(H49-F49&lt;10,2,IF(H49&gt;F49,3,SE)))))</f>
        <v>0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>
        <f>IF(OR(F50="",H50=""),"",IF(F50=H50,1,IF(F50&lt;H50,0,IF(F50-H50&lt;10,2,IF(F50&gt;H50,3,SE)))))</f>
        <v>0</v>
      </c>
      <c r="D50" s="271" t="str">
        <f>V25</f>
        <v>PedroCampos F.C</v>
      </c>
      <c r="E50" s="272"/>
      <c r="F50" s="76">
        <v>56</v>
      </c>
      <c r="G50" s="170" t="s">
        <v>17</v>
      </c>
      <c r="H50" s="77">
        <v>78</v>
      </c>
      <c r="I50" s="222" t="str">
        <f>V23</f>
        <v>Aki eh Galo !</v>
      </c>
      <c r="J50" s="222"/>
      <c r="K50" s="222"/>
      <c r="L50" s="222"/>
      <c r="M50" s="222"/>
      <c r="N50" s="222"/>
      <c r="O50" s="222"/>
      <c r="P50" s="222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>
        <f>IF(OR(F51="",H51=""),"",IF(F51=H51,1,IF(F51&lt;H51,0,IF(F51-H51&lt;10,2,IF(F51&gt;H51,3,SE)))))</f>
        <v>3</v>
      </c>
      <c r="D51" s="271" t="str">
        <f>V24</f>
        <v>Barretense F.C.</v>
      </c>
      <c r="E51" s="272"/>
      <c r="F51" s="77">
        <v>43</v>
      </c>
      <c r="G51" s="170" t="s">
        <v>17</v>
      </c>
      <c r="H51" s="76">
        <v>7</v>
      </c>
      <c r="I51" s="222" t="str">
        <f>V22</f>
        <v>PAPAMIKE F.C.</v>
      </c>
      <c r="J51" s="222"/>
      <c r="K51" s="222"/>
      <c r="L51" s="222"/>
      <c r="M51" s="222"/>
      <c r="N51" s="222"/>
      <c r="O51" s="222"/>
      <c r="P51" s="222"/>
      <c r="Q51" s="45">
        <f>IF(OR(H51="",F51=""),"",IF(H51=F51,1,IF(H51&lt;F51,0,IF(H51-F51&lt;10,2,IF(H51&gt;F51,3,SE)))))</f>
        <v>0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23" t="s">
        <v>136</v>
      </c>
      <c r="E53" s="224"/>
      <c r="F53" s="224"/>
      <c r="G53" s="224"/>
      <c r="H53" s="224"/>
      <c r="I53" s="224"/>
      <c r="J53" s="224"/>
      <c r="K53" s="224"/>
      <c r="L53" s="224"/>
      <c r="M53" s="224"/>
      <c r="N53" s="224"/>
      <c r="O53" s="224"/>
      <c r="P53" s="225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26"/>
      <c r="E54" s="227"/>
      <c r="F54" s="227"/>
      <c r="G54" s="227"/>
      <c r="H54" s="227"/>
      <c r="I54" s="227"/>
      <c r="J54" s="227"/>
      <c r="K54" s="227"/>
      <c r="L54" s="227"/>
      <c r="M54" s="227"/>
      <c r="N54" s="227"/>
      <c r="O54" s="227"/>
      <c r="P54" s="228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>
        <f>IF(OR(F56="",H56=""),"",IF(F56=H56,1,IF(F56&lt;H56,0,IF(F56-H56&lt;10,2,IF(F56&gt;H56,3,SE)))))</f>
        <v>3</v>
      </c>
      <c r="D56" s="222" t="str">
        <f>V27</f>
        <v>NICKA SC</v>
      </c>
      <c r="E56" s="222"/>
      <c r="F56" s="77">
        <v>45</v>
      </c>
      <c r="G56" s="58" t="s">
        <v>17</v>
      </c>
      <c r="H56" s="76">
        <v>10</v>
      </c>
      <c r="I56" s="222" t="str">
        <f>V22</f>
        <v>PAPAMIKE F.C.</v>
      </c>
      <c r="J56" s="222"/>
      <c r="K56" s="222"/>
      <c r="L56" s="222"/>
      <c r="M56" s="222"/>
      <c r="N56" s="222"/>
      <c r="O56" s="222"/>
      <c r="P56" s="222"/>
      <c r="Q56" s="45">
        <f>IF(OR(H56="",F56=""),"",IF(H56=F56,1,IF(H56&lt;F56,0,IF(H56-F56&lt;10,2,IF(H56&gt;F56,3,SE)))))</f>
        <v>0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>
        <f>IF(OR(F57="",H57=""),"",IF(F57=H57,1,IF(F57&lt;H57,0,IF(F57-H57&lt;10,2,IF(F57&gt;H57,3,SE)))))</f>
        <v>0</v>
      </c>
      <c r="D57" s="222" t="str">
        <f>V26</f>
        <v>PANZA FC</v>
      </c>
      <c r="E57" s="222"/>
      <c r="F57" s="76">
        <v>29</v>
      </c>
      <c r="G57" s="58" t="s">
        <v>17</v>
      </c>
      <c r="H57" s="77">
        <v>35</v>
      </c>
      <c r="I57" s="222" t="str">
        <f>V23</f>
        <v>Aki eh Galo !</v>
      </c>
      <c r="J57" s="222"/>
      <c r="K57" s="222"/>
      <c r="L57" s="222"/>
      <c r="M57" s="222"/>
      <c r="N57" s="222"/>
      <c r="O57" s="222"/>
      <c r="P57" s="222"/>
      <c r="Q57" s="45">
        <f>IF(OR(H57="",F57=""),"",IF(H57=F57,1,IF(H57&lt;F57,0,IF(H57-F57&lt;10,2,IF(H57&gt;F57,3,SE)))))</f>
        <v>2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>
        <f>IF(OR(F58="",H58=""),"",IF(F58=H58,1,IF(F58&lt;H58,0,IF(F58-H58&lt;10,2,IF(F58&gt;H58,3,SE)))))</f>
        <v>3</v>
      </c>
      <c r="D58" s="222" t="str">
        <f>V25</f>
        <v>PedroCampos F.C</v>
      </c>
      <c r="E58" s="222"/>
      <c r="F58" s="77">
        <v>25</v>
      </c>
      <c r="G58" s="58" t="s">
        <v>17</v>
      </c>
      <c r="H58" s="76">
        <v>6</v>
      </c>
      <c r="I58" s="222" t="str">
        <f>V20</f>
        <v>Municipal E.C.</v>
      </c>
      <c r="J58" s="222"/>
      <c r="K58" s="222"/>
      <c r="L58" s="222"/>
      <c r="M58" s="222"/>
      <c r="N58" s="222"/>
      <c r="O58" s="222"/>
      <c r="P58" s="222"/>
      <c r="Q58" s="45">
        <f>IF(OR(H58="",F58=""),"",IF(H58=F58,1,IF(H58&lt;F58,0,IF(H58-F58&lt;10,2,IF(H58&gt;F58,3,SE)))))</f>
        <v>0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>
        <f>IF(OR(F59="",H59=""),"",IF(F59=H59,1,IF(F59&lt;H59,0,IF(F59-H59&lt;10,2,IF(F59&gt;H59,3,SE)))))</f>
        <v>0</v>
      </c>
      <c r="D59" s="222" t="str">
        <f>V24</f>
        <v>Barretense F.C.</v>
      </c>
      <c r="E59" s="222"/>
      <c r="F59" s="76">
        <v>26</v>
      </c>
      <c r="G59" s="58" t="s">
        <v>17</v>
      </c>
      <c r="H59" s="77">
        <v>62</v>
      </c>
      <c r="I59" s="222" t="str">
        <f>V21</f>
        <v>AFC Cardinals</v>
      </c>
      <c r="J59" s="222"/>
      <c r="K59" s="222"/>
      <c r="L59" s="222"/>
      <c r="M59" s="222"/>
      <c r="N59" s="222"/>
      <c r="O59" s="222"/>
      <c r="P59" s="222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23" t="s">
        <v>137</v>
      </c>
      <c r="E61" s="224"/>
      <c r="F61" s="224"/>
      <c r="G61" s="224"/>
      <c r="H61" s="224"/>
      <c r="I61" s="224"/>
      <c r="J61" s="224"/>
      <c r="K61" s="224"/>
      <c r="L61" s="224"/>
      <c r="M61" s="224"/>
      <c r="N61" s="224"/>
      <c r="O61" s="224"/>
      <c r="P61" s="225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26"/>
      <c r="E62" s="227"/>
      <c r="F62" s="227"/>
      <c r="G62" s="227"/>
      <c r="H62" s="227"/>
      <c r="I62" s="227"/>
      <c r="J62" s="227"/>
      <c r="K62" s="227"/>
      <c r="L62" s="227"/>
      <c r="M62" s="227"/>
      <c r="N62" s="227"/>
      <c r="O62" s="227"/>
      <c r="P62" s="228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>
        <f>IF(OR(F64="",H64=""),"",IF(F64=H64,1,IF(F64&lt;H64,0,IF(F64-H64&lt;10,2,IF(F64&gt;H64,3,SE)))))</f>
        <v>0</v>
      </c>
      <c r="D64" s="222" t="str">
        <f>V27</f>
        <v>NICKA SC</v>
      </c>
      <c r="E64" s="222"/>
      <c r="F64" s="76">
        <v>30</v>
      </c>
      <c r="G64" s="58" t="s">
        <v>17</v>
      </c>
      <c r="H64" s="77">
        <v>56</v>
      </c>
      <c r="I64" s="222" t="str">
        <f>V24</f>
        <v>Barretense F.C.</v>
      </c>
      <c r="J64" s="222"/>
      <c r="K64" s="222"/>
      <c r="L64" s="222"/>
      <c r="M64" s="222"/>
      <c r="N64" s="222"/>
      <c r="O64" s="222"/>
      <c r="P64" s="222"/>
      <c r="Q64" s="45">
        <f>IF(OR(H64="",F64=""),"",IF(H64=F64,1,IF(H64&lt;F64,0,IF(H64-F64&lt;10,2,IF(H64&gt;F64,3,SE)))))</f>
        <v>3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>
        <f>IF(OR(F65="",H65=""),"",IF(F65=H65,1,IF(F65&lt;H65,0,IF(F65-H65&lt;10,2,IF(F65&gt;H65,3,SE)))))</f>
        <v>0</v>
      </c>
      <c r="D65" s="222" t="str">
        <f>V26</f>
        <v>PANZA FC</v>
      </c>
      <c r="E65" s="222"/>
      <c r="F65" s="76">
        <v>53</v>
      </c>
      <c r="G65" s="58" t="s">
        <v>17</v>
      </c>
      <c r="H65" s="77">
        <v>68</v>
      </c>
      <c r="I65" s="222" t="str">
        <f>V25</f>
        <v>PedroCampos F.C</v>
      </c>
      <c r="J65" s="222"/>
      <c r="K65" s="222"/>
      <c r="L65" s="222"/>
      <c r="M65" s="222"/>
      <c r="N65" s="222"/>
      <c r="O65" s="222"/>
      <c r="P65" s="222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>
        <f>IF(OR(F66="",H66=""),"",IF(F66=H66,1,IF(F66&lt;H66,0,IF(F66-H66&lt;10,2,IF(F66&gt;H66,3,SE)))))</f>
        <v>3</v>
      </c>
      <c r="D66" s="222" t="str">
        <f>V23</f>
        <v>Aki eh Galo !</v>
      </c>
      <c r="E66" s="222"/>
      <c r="F66" s="77">
        <v>67</v>
      </c>
      <c r="G66" s="58" t="s">
        <v>17</v>
      </c>
      <c r="H66" s="76">
        <v>19</v>
      </c>
      <c r="I66" s="222" t="str">
        <f>V20</f>
        <v>Municipal E.C.</v>
      </c>
      <c r="J66" s="222"/>
      <c r="K66" s="222"/>
      <c r="L66" s="222"/>
      <c r="M66" s="222"/>
      <c r="N66" s="222"/>
      <c r="O66" s="222"/>
      <c r="P66" s="222"/>
      <c r="Q66" s="45">
        <f>IF(OR(H66="",F66=""),"",IF(H66=F66,1,IF(H66&lt;F66,0,IF(H66-F66&lt;10,2,IF(H66&gt;F66,3,SE)))))</f>
        <v>0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>
        <f>IF(OR(F67="",H67=""),"",IF(F67=H67,1,IF(F67&lt;H67,0,IF(F67-H67&lt;10,2,IF(F67&gt;H67,3,SE)))))</f>
        <v>3</v>
      </c>
      <c r="D67" s="222" t="str">
        <f>V22</f>
        <v>PAPAMIKE F.C.</v>
      </c>
      <c r="E67" s="222"/>
      <c r="F67" s="77">
        <v>50</v>
      </c>
      <c r="G67" s="58" t="s">
        <v>17</v>
      </c>
      <c r="H67" s="76">
        <v>16</v>
      </c>
      <c r="I67" s="222" t="str">
        <f>V21</f>
        <v>AFC Cardinals</v>
      </c>
      <c r="J67" s="222"/>
      <c r="K67" s="222"/>
      <c r="L67" s="222"/>
      <c r="M67" s="222"/>
      <c r="N67" s="222"/>
      <c r="O67" s="222"/>
      <c r="P67" s="222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23" t="s">
        <v>138</v>
      </c>
      <c r="E69" s="224"/>
      <c r="F69" s="224"/>
      <c r="G69" s="224"/>
      <c r="H69" s="224"/>
      <c r="I69" s="224"/>
      <c r="J69" s="224"/>
      <c r="K69" s="224"/>
      <c r="L69" s="224"/>
      <c r="M69" s="224"/>
      <c r="N69" s="224"/>
      <c r="O69" s="224"/>
      <c r="P69" s="225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26"/>
      <c r="E70" s="227"/>
      <c r="F70" s="227"/>
      <c r="G70" s="227"/>
      <c r="H70" s="227"/>
      <c r="I70" s="227"/>
      <c r="J70" s="227"/>
      <c r="K70" s="227"/>
      <c r="L70" s="227"/>
      <c r="M70" s="227"/>
      <c r="N70" s="227"/>
      <c r="O70" s="227"/>
      <c r="P70" s="228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>
        <f>IF(OR(F72="",H72=""),"",IF(F72=H72,1,IF(F72&lt;H72,0,IF(F72-H72&lt;10,2,IF(F72&gt;H72,3,SE)))))</f>
        <v>2</v>
      </c>
      <c r="D72" s="222" t="str">
        <f>V27</f>
        <v>NICKA SC</v>
      </c>
      <c r="E72" s="222"/>
      <c r="F72" s="77">
        <v>73</v>
      </c>
      <c r="G72" s="58" t="s">
        <v>17</v>
      </c>
      <c r="H72" s="76">
        <v>68</v>
      </c>
      <c r="I72" s="222" t="str">
        <f>V25</f>
        <v>PedroCampos F.C</v>
      </c>
      <c r="J72" s="222"/>
      <c r="K72" s="222"/>
      <c r="L72" s="222"/>
      <c r="M72" s="222"/>
      <c r="N72" s="222"/>
      <c r="O72" s="222"/>
      <c r="P72" s="222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>
        <f>IF(OR(F73="",H73=""),"",IF(F73=H73,1,IF(F73&lt;H73,0,IF(F73-H73&lt;10,2,IF(F73&gt;H73,3,SE)))))</f>
        <v>0</v>
      </c>
      <c r="D73" s="222" t="str">
        <f>V26</f>
        <v>PANZA FC</v>
      </c>
      <c r="E73" s="222"/>
      <c r="F73" s="76">
        <v>47</v>
      </c>
      <c r="G73" s="58" t="s">
        <v>17</v>
      </c>
      <c r="H73" s="77">
        <v>53</v>
      </c>
      <c r="I73" s="222" t="str">
        <f>V24</f>
        <v>Barretense F.C.</v>
      </c>
      <c r="J73" s="222"/>
      <c r="K73" s="222"/>
      <c r="L73" s="222"/>
      <c r="M73" s="222"/>
      <c r="N73" s="222"/>
      <c r="O73" s="222"/>
      <c r="P73" s="222"/>
      <c r="Q73" s="45">
        <f>IF(OR(H73="",F73=""),"",IF(H73=F73,1,IF(H73&lt;F73,0,IF(H73-F73&lt;10,2,IF(H73&gt;F73,3,SE)))))</f>
        <v>2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>
        <f>IF(OR(F74="",H74=""),"",IF(F74=H74,1,IF(F74&lt;H74,0,IF(F74-H74&lt;10,2,IF(F74&gt;H74,3,SE)))))</f>
        <v>3</v>
      </c>
      <c r="D74" s="222" t="str">
        <f>V23</f>
        <v>Aki eh Galo !</v>
      </c>
      <c r="E74" s="222"/>
      <c r="F74" s="77">
        <v>96</v>
      </c>
      <c r="G74" s="58" t="s">
        <v>17</v>
      </c>
      <c r="H74" s="76">
        <v>73</v>
      </c>
      <c r="I74" s="222" t="str">
        <f>V21</f>
        <v>AFC Cardinals</v>
      </c>
      <c r="J74" s="222"/>
      <c r="K74" s="222"/>
      <c r="L74" s="222"/>
      <c r="M74" s="222"/>
      <c r="N74" s="222"/>
      <c r="O74" s="222"/>
      <c r="P74" s="222"/>
      <c r="Q74" s="45">
        <f>IF(OR(H74="",F74=""),"",IF(H74=F74,1,IF(H74&lt;F74,0,IF(H74-F74&lt;10,2,IF(H74&gt;F74,3,SE)))))</f>
        <v>0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>
        <f>IF(OR(F75="",H75=""),"",IF(F75=H75,1,IF(F75&lt;H75,0,IF(F75-H75&lt;10,2,IF(F75&gt;H75,3,SE)))))</f>
        <v>3</v>
      </c>
      <c r="D75" s="222" t="str">
        <f>V22</f>
        <v>PAPAMIKE F.C.</v>
      </c>
      <c r="E75" s="222"/>
      <c r="F75" s="77">
        <v>52</v>
      </c>
      <c r="G75" s="58" t="s">
        <v>17</v>
      </c>
      <c r="H75" s="76">
        <v>18</v>
      </c>
      <c r="I75" s="222" t="str">
        <f>V20</f>
        <v>Municipal E.C.</v>
      </c>
      <c r="J75" s="222"/>
      <c r="K75" s="222"/>
      <c r="L75" s="222"/>
      <c r="M75" s="222"/>
      <c r="N75" s="222"/>
      <c r="O75" s="222"/>
      <c r="P75" s="222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23" t="s">
        <v>139</v>
      </c>
      <c r="E77" s="224"/>
      <c r="F77" s="224"/>
      <c r="G77" s="224"/>
      <c r="H77" s="224"/>
      <c r="I77" s="224"/>
      <c r="J77" s="224"/>
      <c r="K77" s="224"/>
      <c r="L77" s="224"/>
      <c r="M77" s="224"/>
      <c r="N77" s="224"/>
      <c r="O77" s="224"/>
      <c r="P77" s="225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26"/>
      <c r="E78" s="227"/>
      <c r="F78" s="227"/>
      <c r="G78" s="227"/>
      <c r="H78" s="227"/>
      <c r="I78" s="227"/>
      <c r="J78" s="227"/>
      <c r="K78" s="227"/>
      <c r="L78" s="227"/>
      <c r="M78" s="227"/>
      <c r="N78" s="227"/>
      <c r="O78" s="227"/>
      <c r="P78" s="228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>
        <f>IF(OR(F80="",H80=""),"",IF(F80=H80,1,IF(F80&lt;H80,0,IF(F80-H80&lt;10,2,IF(F80&gt;H80,3,SE)))))</f>
        <v>2</v>
      </c>
      <c r="D80" s="222" t="str">
        <f>V27</f>
        <v>NICKA SC</v>
      </c>
      <c r="E80" s="222"/>
      <c r="F80" s="77">
        <v>45</v>
      </c>
      <c r="G80" s="58" t="s">
        <v>17</v>
      </c>
      <c r="H80" s="76">
        <v>40</v>
      </c>
      <c r="I80" s="222" t="str">
        <f>V26</f>
        <v>PANZA FC</v>
      </c>
      <c r="J80" s="222"/>
      <c r="K80" s="222"/>
      <c r="L80" s="222"/>
      <c r="M80" s="222"/>
      <c r="N80" s="222"/>
      <c r="O80" s="222"/>
      <c r="P80" s="222"/>
      <c r="Q80" s="45">
        <f>IF(OR(H80="",F80=""),"",IF(H80=F80,1,IF(H80&lt;F80,0,IF(H80-F80&lt;10,2,IF(H80&gt;F80,3,SE)))))</f>
        <v>0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>
        <f>IF(OR(F81="",H81=""),"",IF(F81=H81,1,IF(F81&lt;H81,0,IF(F81-H81&lt;10,2,IF(F81&gt;H81,3,SE)))))</f>
        <v>0</v>
      </c>
      <c r="D81" s="222" t="str">
        <f>V25</f>
        <v>PedroCampos F.C</v>
      </c>
      <c r="E81" s="222"/>
      <c r="F81" s="76">
        <v>46</v>
      </c>
      <c r="G81" s="58" t="s">
        <v>17</v>
      </c>
      <c r="H81" s="77">
        <v>61</v>
      </c>
      <c r="I81" s="222" t="str">
        <f>V24</f>
        <v>Barretense F.C.</v>
      </c>
      <c r="J81" s="222"/>
      <c r="K81" s="222"/>
      <c r="L81" s="222"/>
      <c r="M81" s="222"/>
      <c r="N81" s="222"/>
      <c r="O81" s="222"/>
      <c r="P81" s="222"/>
      <c r="Q81" s="45">
        <f>IF(OR(H81="",F81=""),"",IF(H81=F81,1,IF(H81&lt;F81,0,IF(H81-F81&lt;10,2,IF(H81&gt;F81,3,SE)))))</f>
        <v>3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>
        <f>IF(OR(F82="",H82=""),"",IF(F82=H82,1,IF(F82&lt;H82,0,IF(F82-H82&lt;10,2,IF(F82&gt;H82,3,SE)))))</f>
        <v>3</v>
      </c>
      <c r="D82" s="222" t="str">
        <f>V23</f>
        <v>Aki eh Galo !</v>
      </c>
      <c r="E82" s="222"/>
      <c r="F82" s="77">
        <v>52</v>
      </c>
      <c r="G82" s="58" t="s">
        <v>17</v>
      </c>
      <c r="H82" s="76">
        <v>19</v>
      </c>
      <c r="I82" s="222" t="str">
        <f>V22</f>
        <v>PAPAMIKE F.C.</v>
      </c>
      <c r="J82" s="222"/>
      <c r="K82" s="222"/>
      <c r="L82" s="222"/>
      <c r="M82" s="222"/>
      <c r="N82" s="222"/>
      <c r="O82" s="222"/>
      <c r="P82" s="222"/>
      <c r="Q82" s="45">
        <f>IF(OR(H82="",F82=""),"",IF(H82=F82,1,IF(H82&lt;F82,0,IF(H82-F82&lt;10,2,IF(H82&gt;F82,3,SE)))))</f>
        <v>0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>
        <f>IF(OR(F83="",H83=""),"",IF(F83=H83,1,IF(F83&lt;H83,0,IF(F83-H83&lt;10,2,IF(F83&gt;H83,3,SE)))))</f>
        <v>0</v>
      </c>
      <c r="D83" s="222" t="str">
        <f>V21</f>
        <v>AFC Cardinals</v>
      </c>
      <c r="E83" s="222"/>
      <c r="F83" s="76">
        <v>39</v>
      </c>
      <c r="G83" s="58" t="s">
        <v>17</v>
      </c>
      <c r="H83" s="77">
        <v>40</v>
      </c>
      <c r="I83" s="222" t="str">
        <f>V20</f>
        <v>Municipal E.C.</v>
      </c>
      <c r="J83" s="222"/>
      <c r="K83" s="222"/>
      <c r="L83" s="222"/>
      <c r="M83" s="222"/>
      <c r="N83" s="222"/>
      <c r="O83" s="222"/>
      <c r="P83" s="222"/>
      <c r="Q83" s="45">
        <f>IF(OR(H83="",F83=""),"",IF(H83=F83,1,IF(H83&lt;F83,0,IF(H83-F83&lt;10,2,IF(H83&gt;F83,3,SE)))))</f>
        <v>2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80"/>
      <c r="E85" s="80"/>
      <c r="F85" s="81"/>
      <c r="G85" s="80"/>
      <c r="H85" s="81"/>
      <c r="I85" s="80"/>
      <c r="J85" s="80"/>
      <c r="K85" s="80"/>
      <c r="L85" s="80"/>
      <c r="M85" s="80"/>
      <c r="N85" s="80"/>
      <c r="O85" s="80"/>
      <c r="P85" s="80"/>
      <c r="Q85" s="45" t="str">
        <f>IF(OR(H85="",F85=""),"",IF(H85=F85,1,IF(H85&lt;F85,0,IF(H85-F85&lt;10,2,IF(H85&gt;F85,3,SE)))))</f>
        <v/>
      </c>
      <c r="T85" s="82"/>
      <c r="U85" s="71"/>
      <c r="V85" s="71"/>
      <c r="W85" s="71"/>
      <c r="X85" s="71"/>
      <c r="Y85" s="71"/>
      <c r="Z85" s="71"/>
      <c r="AA85" s="71"/>
      <c r="AB85" s="71"/>
      <c r="AC85" s="71"/>
      <c r="AD85" s="82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2"/>
      <c r="U86" s="71"/>
      <c r="V86" s="71"/>
      <c r="W86" s="71"/>
      <c r="X86" s="71"/>
      <c r="Y86" s="71"/>
      <c r="Z86" s="71"/>
      <c r="AA86" s="71"/>
      <c r="AB86" s="71"/>
      <c r="AC86" s="71"/>
      <c r="AD86" s="82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2"/>
      <c r="U87" s="71"/>
      <c r="V87" s="71"/>
      <c r="W87" s="71"/>
      <c r="X87" s="71"/>
      <c r="Y87" s="71"/>
      <c r="Z87" s="71"/>
      <c r="AA87" s="71"/>
      <c r="AB87" s="71"/>
      <c r="AC87" s="71"/>
      <c r="AD87" s="82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83" t="s">
        <v>22</v>
      </c>
      <c r="E88" s="284"/>
      <c r="F88" s="284"/>
      <c r="G88" s="284"/>
      <c r="H88" s="284"/>
      <c r="I88" s="284"/>
      <c r="J88" s="284"/>
      <c r="K88" s="284"/>
      <c r="L88" s="284"/>
      <c r="M88" s="285"/>
      <c r="Q88" s="45" t="str">
        <f>IF(OR(H88="",F88=""),"",IF(H88=F88,1,IF(H88&lt;F88,0,IF(H88-F88&lt;10,2,IF(H88&gt;F88,3,SE)))))</f>
        <v/>
      </c>
      <c r="S88" s="45"/>
      <c r="T88" s="82"/>
      <c r="U88" s="71"/>
      <c r="V88" s="71"/>
      <c r="W88" s="71"/>
      <c r="X88" s="71"/>
      <c r="Y88" s="71"/>
      <c r="Z88" s="71"/>
      <c r="AA88" s="71"/>
      <c r="AB88" s="71"/>
      <c r="AC88" s="71"/>
      <c r="AD88" s="82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86"/>
      <c r="E89" s="287"/>
      <c r="F89" s="287"/>
      <c r="G89" s="287"/>
      <c r="H89" s="287"/>
      <c r="I89" s="287"/>
      <c r="J89" s="287"/>
      <c r="K89" s="287"/>
      <c r="L89" s="287"/>
      <c r="M89" s="288"/>
      <c r="Q89" s="45" t="str">
        <f>IF(OR(H89="",F89=""),"",IF(H89=F89,1,IF(H89&lt;F89,0,IF(H89-F89&lt;10,2,IF(H89&gt;F89,3,SE)))))</f>
        <v/>
      </c>
      <c r="S89" s="45"/>
      <c r="T89" s="82"/>
      <c r="U89" s="71"/>
      <c r="V89" s="71"/>
      <c r="W89" s="71"/>
      <c r="X89" s="71"/>
      <c r="Y89" s="71"/>
      <c r="Z89" s="71"/>
      <c r="AA89" s="71"/>
      <c r="AB89" s="71"/>
      <c r="AC89" s="71"/>
      <c r="AD89" s="82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59" t="s">
        <v>12</v>
      </c>
      <c r="G90" s="291"/>
      <c r="H90" s="250" t="s">
        <v>309</v>
      </c>
      <c r="I90" s="250"/>
      <c r="J90" s="250" t="s">
        <v>310</v>
      </c>
      <c r="K90" s="250"/>
      <c r="L90" s="259" t="s">
        <v>174</v>
      </c>
      <c r="M90" s="260"/>
      <c r="Q90" s="45"/>
      <c r="S90" s="45"/>
      <c r="T90" s="82"/>
      <c r="U90" s="71" t="s">
        <v>3</v>
      </c>
      <c r="V90" s="83" t="s">
        <v>2</v>
      </c>
      <c r="W90" s="184" t="s">
        <v>12</v>
      </c>
      <c r="X90" s="184" t="s">
        <v>13</v>
      </c>
      <c r="Y90" s="184" t="s">
        <v>14</v>
      </c>
      <c r="Z90" s="83" t="s">
        <v>15</v>
      </c>
      <c r="AA90" s="184" t="s">
        <v>18</v>
      </c>
      <c r="AB90" s="184" t="s">
        <v>19</v>
      </c>
      <c r="AC90" s="83" t="s">
        <v>20</v>
      </c>
      <c r="AD90" s="82"/>
      <c r="AE90" s="45"/>
      <c r="AF90" s="46"/>
    </row>
    <row r="91" spans="3:32">
      <c r="C91" s="45">
        <f>IF(OR(F91="",H91=""),"",IF(F91=H91,1,IF(F91&lt;H91,0,IF(F91-H91&lt;10,2,IF(F91&gt;H91,3,SE)))))</f>
        <v>0</v>
      </c>
      <c r="D91" s="84" t="s">
        <v>4</v>
      </c>
      <c r="E91" s="85" t="str">
        <f>VLOOKUP(AC91,$U$91:$Z$98,2)</f>
        <v>Fiote Team</v>
      </c>
      <c r="F91" s="264">
        <f>VLOOKUP(AC91,$U$91:$Z$98,3)</f>
        <v>18</v>
      </c>
      <c r="G91" s="265"/>
      <c r="H91" s="278">
        <f>VLOOKUP(AC91,$U$91:$Z$98,4)</f>
        <v>416</v>
      </c>
      <c r="I91" s="290"/>
      <c r="J91" s="278">
        <f>VLOOKUP(AC91,$U$91:$Z$98,5)</f>
        <v>302</v>
      </c>
      <c r="K91" s="290"/>
      <c r="L91" s="278">
        <f>VLOOKUP(AC91,$U$91:$Z$98,6)</f>
        <v>114</v>
      </c>
      <c r="M91" s="292"/>
      <c r="O91" s="44" t="s">
        <v>179</v>
      </c>
      <c r="Q91" s="45"/>
      <c r="S91" s="45"/>
      <c r="T91" s="82"/>
      <c r="U91" s="72">
        <v>1</v>
      </c>
      <c r="V91" s="71" t="str">
        <f>IF(OR('1ª FASE  - ELIMINATÓRIAS'!I20="",'1ª FASE  - ELIMINATÓRIAS'!I19=""),"",'1ª FASE  - ELIMINATÓRIAS'!C145)</f>
        <v>Jerlinka FC</v>
      </c>
      <c r="W91" s="71">
        <f>SUM(Q107,Q112,Q121,Q130,Q138,Q147,Q155)</f>
        <v>6</v>
      </c>
      <c r="X91" s="71">
        <f>SUM(H107,H112,H121,H130,H138,H147,H155)</f>
        <v>277</v>
      </c>
      <c r="Y91" s="71">
        <f>SUM(F107,F112,F121,F130,F138,F147,F155)</f>
        <v>357</v>
      </c>
      <c r="Z91" s="71">
        <f>X91-Y91</f>
        <v>-80</v>
      </c>
      <c r="AA91" s="71">
        <f>(W91*10^10)+((Z91+5000)*10^6)+(X91*10)+U91</f>
        <v>64920002771</v>
      </c>
      <c r="AB91" s="71">
        <f>LARGE($AA$91:$AA$98,U91)</f>
        <v>185114004167</v>
      </c>
      <c r="AC91" s="184">
        <f>MATCH(AB91,$AA$91:$AA$98,0)</f>
        <v>7</v>
      </c>
      <c r="AD91" s="82"/>
      <c r="AE91" s="45"/>
      <c r="AF91" s="46"/>
    </row>
    <row r="92" spans="3:32">
      <c r="C92" s="45">
        <f>IF(OR(F92="",H92=""),"",IF(F92=H92,1,IF(F92&lt;H92,0,IF(F92-H92&lt;10,2,IF(F92&gt;H92,3,SE)))))</f>
        <v>0</v>
      </c>
      <c r="D92" s="53" t="s">
        <v>5</v>
      </c>
      <c r="E92" s="172" t="str">
        <f t="shared" ref="E92:E98" si="9">VLOOKUP(AC92,$U$91:$Z$98,2)</f>
        <v>to na frente FC</v>
      </c>
      <c r="F92" s="266">
        <f t="shared" ref="F92:F98" si="10">VLOOKUP(AC92,$U$91:$Z$98,3)</f>
        <v>14</v>
      </c>
      <c r="G92" s="267"/>
      <c r="H92" s="280">
        <f t="shared" ref="H92:H98" si="11">VLOOKUP(AC92,$U$91:$Z$98,4)</f>
        <v>365</v>
      </c>
      <c r="I92" s="282"/>
      <c r="J92" s="280">
        <f t="shared" ref="J92:J98" si="12">VLOOKUP(AC92,$U$91:$Z$98,5)</f>
        <v>284</v>
      </c>
      <c r="K92" s="282"/>
      <c r="L92" s="280">
        <f t="shared" ref="L92:L98" si="13">VLOOKUP(AC92,$U$91:$Z$98,6)</f>
        <v>81</v>
      </c>
      <c r="M92" s="293"/>
      <c r="O92" s="44" t="s">
        <v>175</v>
      </c>
      <c r="Q92" s="45"/>
      <c r="S92" s="45"/>
      <c r="T92" s="82"/>
      <c r="U92" s="72">
        <v>2</v>
      </c>
      <c r="V92" s="71" t="str">
        <f>IF(OR('1ª FASE  - ELIMINATÓRIAS'!I20="",'1ª FASE  - ELIMINATÓRIAS'!I19=""),"",'1ª FASE  - ELIMINATÓRIAS'!C129)</f>
        <v>Prittonense FC</v>
      </c>
      <c r="W92" s="71">
        <f>SUM(Q106,Q113,Q120,Q131,Q139,Q146,C155)</f>
        <v>5</v>
      </c>
      <c r="X92" s="71">
        <f>SUM(H106,H113,H120,H131,H139,H146,F155)</f>
        <v>239</v>
      </c>
      <c r="Y92" s="71">
        <f>SUM(F106,F113,F120,F131,F139,F146,H155)</f>
        <v>353</v>
      </c>
      <c r="Z92" s="71">
        <f t="shared" ref="Z92:Z98" si="14">X92-Y92</f>
        <v>-114</v>
      </c>
      <c r="AA92" s="71">
        <f t="shared" ref="AA92:AA98" si="15">(W92*10^10)+((Z92+5000)*10^6)+(X92*10)+U92</f>
        <v>54886002392</v>
      </c>
      <c r="AB92" s="71">
        <f>LARGE($AA$91:$AA$98,U92)</f>
        <v>145081003658</v>
      </c>
      <c r="AC92" s="184">
        <f t="shared" ref="AC92:AC98" si="16">MATCH(AB92,$AA$91:$AA$98,0)</f>
        <v>8</v>
      </c>
      <c r="AD92" s="82"/>
      <c r="AE92" s="45"/>
      <c r="AF92" s="46"/>
    </row>
    <row r="93" spans="3:32">
      <c r="C93" s="45">
        <f>IF(OR(F93="",H93=""),"",IF(F93=H93,1,IF(F93&lt;H93,0,IF(F93-H93&lt;10,2,IF(F93&gt;H93,3,SE)))))</f>
        <v>0</v>
      </c>
      <c r="D93" s="53" t="s">
        <v>6</v>
      </c>
      <c r="E93" s="172" t="str">
        <f t="shared" si="9"/>
        <v>comicu</v>
      </c>
      <c r="F93" s="266">
        <f t="shared" si="10"/>
        <v>11</v>
      </c>
      <c r="G93" s="267"/>
      <c r="H93" s="280">
        <f t="shared" si="11"/>
        <v>346</v>
      </c>
      <c r="I93" s="282"/>
      <c r="J93" s="280">
        <f t="shared" si="12"/>
        <v>280</v>
      </c>
      <c r="K93" s="282"/>
      <c r="L93" s="280">
        <f t="shared" si="13"/>
        <v>66</v>
      </c>
      <c r="M93" s="293"/>
      <c r="O93" s="44" t="s">
        <v>307</v>
      </c>
      <c r="Q93" s="45"/>
      <c r="S93" s="45"/>
      <c r="T93" s="82"/>
      <c r="U93" s="72">
        <v>3</v>
      </c>
      <c r="V93" s="71" t="str">
        <f>IF(OR('1ª FASE  - ELIMINATÓRIAS'!I20="",'1ª FASE  - ELIMINATÓRIAS'!I19=""),"",'1ª FASE  - ELIMINATÓRIAS'!C113)</f>
        <v>comicu</v>
      </c>
      <c r="W93" s="71">
        <f>SUM(Q105,Q114,Q123,Q128,C139,C147,Q154)</f>
        <v>11</v>
      </c>
      <c r="X93" s="71">
        <f>SUM(H105,H114,H123,H128,F139,F147,H154)</f>
        <v>346</v>
      </c>
      <c r="Y93" s="71">
        <f>SUM(F105,F114,F123,F128,H139,H147,F154)</f>
        <v>280</v>
      </c>
      <c r="Z93" s="71">
        <f t="shared" si="14"/>
        <v>66</v>
      </c>
      <c r="AA93" s="71">
        <f t="shared" si="15"/>
        <v>115066003463</v>
      </c>
      <c r="AB93" s="71">
        <f t="shared" ref="AB93:AB98" si="17">LARGE($AA$91:$AA$98,U93)</f>
        <v>115066003463</v>
      </c>
      <c r="AC93" s="184">
        <f t="shared" si="16"/>
        <v>3</v>
      </c>
      <c r="AD93" s="82"/>
      <c r="AE93" s="45"/>
      <c r="AF93" s="46"/>
    </row>
    <row r="94" spans="3:32">
      <c r="C94" s="45">
        <f>IF(OR(F94="",H94=""),"",IF(F94=H94,1,IF(F94&lt;H94,0,IF(F94-H94&lt;10,2,IF(F94&gt;H94,3,SE)))))</f>
        <v>0</v>
      </c>
      <c r="D94" s="53" t="s">
        <v>7</v>
      </c>
      <c r="E94" s="172" t="str">
        <f t="shared" si="9"/>
        <v>Mentex F.C.</v>
      </c>
      <c r="F94" s="266">
        <f t="shared" si="10"/>
        <v>10</v>
      </c>
      <c r="G94" s="267"/>
      <c r="H94" s="280">
        <f t="shared" si="11"/>
        <v>354</v>
      </c>
      <c r="I94" s="282"/>
      <c r="J94" s="280">
        <f t="shared" si="12"/>
        <v>340</v>
      </c>
      <c r="K94" s="282"/>
      <c r="L94" s="280">
        <f t="shared" si="13"/>
        <v>14</v>
      </c>
      <c r="M94" s="293"/>
      <c r="O94" s="44" t="s">
        <v>308</v>
      </c>
      <c r="Q94" s="45"/>
      <c r="S94" s="45"/>
      <c r="T94" s="82"/>
      <c r="U94" s="72">
        <v>4</v>
      </c>
      <c r="V94" s="71" t="str">
        <f>IF(OR('1ª FASE  - ELIMINATÓRIAS'!I20="",'1ª FASE  - ELIMINATÓRIAS'!I19=""),"",'1ª FASE  - ELIMINATÓRIAS'!C97)</f>
        <v>Dom_Digão</v>
      </c>
      <c r="W94" s="71">
        <f>SUM(Q104,Q115,Q122,Q129,C138,C146,C154)</f>
        <v>9</v>
      </c>
      <c r="X94" s="71">
        <f>SUM(H104,H115,H122,H129,F138,F146,F154)</f>
        <v>362</v>
      </c>
      <c r="Y94" s="71">
        <f>SUM(F104,F115,F122,F129,H138,H146,H154)</f>
        <v>348</v>
      </c>
      <c r="Z94" s="71">
        <f t="shared" si="14"/>
        <v>14</v>
      </c>
      <c r="AA94" s="71">
        <f t="shared" si="15"/>
        <v>95014003624</v>
      </c>
      <c r="AB94" s="71">
        <f t="shared" si="17"/>
        <v>105014003545</v>
      </c>
      <c r="AC94" s="184">
        <f t="shared" si="16"/>
        <v>5</v>
      </c>
      <c r="AD94" s="82"/>
      <c r="AE94" s="45"/>
      <c r="AF94" s="46"/>
    </row>
    <row r="95" spans="3:32">
      <c r="C95" s="45">
        <f>IF(OR(F95="",H95=""),"",IF(F95=H95,1,IF(F95&lt;H95,0,IF(F95-H95&lt;10,2,IF(F95&gt;H95,3,SE)))))</f>
        <v>0</v>
      </c>
      <c r="D95" s="54" t="s">
        <v>8</v>
      </c>
      <c r="E95" s="171" t="str">
        <f t="shared" si="9"/>
        <v>Dom_Digão</v>
      </c>
      <c r="F95" s="294">
        <f t="shared" si="10"/>
        <v>9</v>
      </c>
      <c r="G95" s="295"/>
      <c r="H95" s="296">
        <f t="shared" si="11"/>
        <v>362</v>
      </c>
      <c r="I95" s="297"/>
      <c r="J95" s="296">
        <f t="shared" si="12"/>
        <v>348</v>
      </c>
      <c r="K95" s="297"/>
      <c r="L95" s="296">
        <f t="shared" si="13"/>
        <v>14</v>
      </c>
      <c r="M95" s="298"/>
      <c r="O95" s="44" t="s">
        <v>178</v>
      </c>
      <c r="Q95" s="45"/>
      <c r="S95" s="45"/>
      <c r="T95" s="82"/>
      <c r="U95" s="72">
        <v>5</v>
      </c>
      <c r="V95" s="71" t="str">
        <f>IF(OR('1ª FASE  - ELIMINATÓRIAS'!I20="",'1ª FASE  - ELIMINATÓRIAS'!I19=""),"",'1ª FASE  - ELIMINATÓRIAS'!C81)</f>
        <v>Mentex F.C.</v>
      </c>
      <c r="W95" s="71">
        <f>SUM(C107,C115,C123,C131,Q136,Q145,Q153)</f>
        <v>10</v>
      </c>
      <c r="X95" s="71">
        <f>SUM(F107,F115,F123,F131,H136,H145,H153)</f>
        <v>354</v>
      </c>
      <c r="Y95" s="71">
        <f>SUM(H107,H115,H123,H131,F136,F145,F153)</f>
        <v>340</v>
      </c>
      <c r="Z95" s="71">
        <f t="shared" si="14"/>
        <v>14</v>
      </c>
      <c r="AA95" s="71">
        <f t="shared" si="15"/>
        <v>105014003545</v>
      </c>
      <c r="AB95" s="71">
        <f t="shared" si="17"/>
        <v>95014003624</v>
      </c>
      <c r="AC95" s="184">
        <f t="shared" si="16"/>
        <v>4</v>
      </c>
      <c r="AD95" s="82"/>
      <c r="AE95" s="45"/>
      <c r="AF95" s="46"/>
    </row>
    <row r="96" spans="3:32">
      <c r="C96" s="45">
        <f>IF(OR(F96="",H96=""),"",IF(F96=H96,1,IF(F96&lt;H96,0,IF(F96-H96&lt;10,2,IF(F96&gt;H96,3,SE)))))</f>
        <v>0</v>
      </c>
      <c r="D96" s="54" t="s">
        <v>9</v>
      </c>
      <c r="E96" s="171" t="str">
        <f t="shared" si="9"/>
        <v>Jerlinka FC</v>
      </c>
      <c r="F96" s="294">
        <f t="shared" si="10"/>
        <v>6</v>
      </c>
      <c r="G96" s="295"/>
      <c r="H96" s="296">
        <f t="shared" si="11"/>
        <v>277</v>
      </c>
      <c r="I96" s="297"/>
      <c r="J96" s="296">
        <f t="shared" si="12"/>
        <v>357</v>
      </c>
      <c r="K96" s="297"/>
      <c r="L96" s="296">
        <f t="shared" si="13"/>
        <v>-80</v>
      </c>
      <c r="M96" s="298"/>
      <c r="Q96" s="45"/>
      <c r="S96" s="45"/>
      <c r="T96" s="82"/>
      <c r="U96" s="72">
        <v>6</v>
      </c>
      <c r="V96" s="71" t="str">
        <f>IF(OR('1ª FASE  - ELIMINATÓRIAS'!I20="",'1ª FASE  - ELIMINATÓRIAS'!I19=""),"",'1ª FASE  - ELIMINATÓRIAS'!C65)</f>
        <v>Ragazzi FC</v>
      </c>
      <c r="W96" s="71">
        <f>SUM(C106,C114,C122,C130,Q137,Q144,C153)</f>
        <v>4</v>
      </c>
      <c r="X96" s="71">
        <f>SUM(F106,F114,F122,F130,H137,H144,F153)</f>
        <v>307</v>
      </c>
      <c r="Y96" s="71">
        <f>SUM(H106,H114,H122,H130,F137,F144,H153)</f>
        <v>402</v>
      </c>
      <c r="Z96" s="71">
        <f t="shared" si="14"/>
        <v>-95</v>
      </c>
      <c r="AA96" s="71">
        <f t="shared" si="15"/>
        <v>44905003076</v>
      </c>
      <c r="AB96" s="71">
        <f t="shared" si="17"/>
        <v>64920002771</v>
      </c>
      <c r="AC96" s="184">
        <f t="shared" si="16"/>
        <v>1</v>
      </c>
      <c r="AD96" s="82"/>
      <c r="AE96" s="45"/>
      <c r="AF96" s="46"/>
    </row>
    <row r="97" spans="3:32">
      <c r="C97" s="45">
        <f>IF(OR(F97="",H97=""),"",IF(F97=H97,1,IF(F97&lt;H97,0,IF(F97-H97&lt;10,2,IF(F97&gt;H97,3,SE)))))</f>
        <v>0</v>
      </c>
      <c r="D97" s="54" t="s">
        <v>10</v>
      </c>
      <c r="E97" s="171" t="str">
        <f t="shared" si="9"/>
        <v>Prittonense FC</v>
      </c>
      <c r="F97" s="294">
        <f t="shared" si="10"/>
        <v>5</v>
      </c>
      <c r="G97" s="295"/>
      <c r="H97" s="296">
        <f t="shared" si="11"/>
        <v>239</v>
      </c>
      <c r="I97" s="297"/>
      <c r="J97" s="296">
        <f t="shared" si="12"/>
        <v>353</v>
      </c>
      <c r="K97" s="297"/>
      <c r="L97" s="296">
        <f t="shared" si="13"/>
        <v>-114</v>
      </c>
      <c r="M97" s="298"/>
      <c r="Q97" s="45">
        <f>IF(OR(H97="",F97=""),"",IF(H97=F97,1,IF(H97&lt;F97,0,IF(H97-F97&lt;10,2,IF(H97&gt;F97,3,SE)))))</f>
        <v>3</v>
      </c>
      <c r="S97" s="45"/>
      <c r="T97" s="82"/>
      <c r="U97" s="72">
        <v>7</v>
      </c>
      <c r="V97" s="71" t="str">
        <f>IF(OR('1ª FASE  - ELIMINATÓRIAS'!I20="",'1ª FASE  - ELIMINATÓRIAS'!I19=""),"",'1ª FASE  - ELIMINATÓRIAS'!C49)</f>
        <v>Fiote Team</v>
      </c>
      <c r="W97" s="71">
        <f>SUM(C105,C113,C121,C129,C137,C145,Q152)</f>
        <v>18</v>
      </c>
      <c r="X97" s="71">
        <f>SUM(F105,F113,F121,F129,F137,F145,H152)</f>
        <v>416</v>
      </c>
      <c r="Y97" s="71">
        <f>SUM(H105,H113,H121,H129,H137,H145,F152)</f>
        <v>302</v>
      </c>
      <c r="Z97" s="71">
        <f t="shared" si="14"/>
        <v>114</v>
      </c>
      <c r="AA97" s="71">
        <f t="shared" si="15"/>
        <v>185114004167</v>
      </c>
      <c r="AB97" s="71">
        <f t="shared" si="17"/>
        <v>54886002392</v>
      </c>
      <c r="AC97" s="184">
        <f t="shared" si="16"/>
        <v>2</v>
      </c>
      <c r="AD97" s="82"/>
      <c r="AE97" s="45"/>
      <c r="AF97" s="46"/>
    </row>
    <row r="98" spans="3:32" ht="15.75" thickBot="1">
      <c r="C98" s="45">
        <f>IF(OR(F98="",H98=""),"",IF(F98=H98,1,IF(F98&lt;H98,0,IF(F98-H98&lt;10,2,IF(F98&gt;H98,3,SE)))))</f>
        <v>0</v>
      </c>
      <c r="D98" s="74" t="s">
        <v>11</v>
      </c>
      <c r="E98" s="175" t="str">
        <f t="shared" si="9"/>
        <v>Ragazzi FC</v>
      </c>
      <c r="F98" s="299">
        <f t="shared" si="10"/>
        <v>4</v>
      </c>
      <c r="G98" s="300"/>
      <c r="H98" s="301">
        <f t="shared" si="11"/>
        <v>307</v>
      </c>
      <c r="I98" s="302"/>
      <c r="J98" s="301">
        <f t="shared" si="12"/>
        <v>402</v>
      </c>
      <c r="K98" s="302"/>
      <c r="L98" s="301">
        <f t="shared" si="13"/>
        <v>-95</v>
      </c>
      <c r="M98" s="303"/>
      <c r="Q98" s="45">
        <f>IF(OR(H98="",F98=""),"",IF(H98=F98,1,IF(H98&lt;F98,0,IF(H98-F98&lt;10,2,IF(H98&gt;F98,3,SE)))))</f>
        <v>3</v>
      </c>
      <c r="S98" s="45"/>
      <c r="T98" s="82"/>
      <c r="U98" s="72">
        <v>8</v>
      </c>
      <c r="V98" s="71" t="str">
        <f>IF(OR('1ª FASE  - ELIMINATÓRIAS'!I20="",'1ª FASE  - ELIMINATÓRIAS'!I19=""),"",'1ª FASE  - ELIMINATÓRIAS'!C20)</f>
        <v>to na frente FC</v>
      </c>
      <c r="W98" s="71">
        <f>SUM(C104,C112,C120,C128,C136,C144,C152)</f>
        <v>14</v>
      </c>
      <c r="X98" s="71">
        <f>SUM(F104,F112,F120,F128,F136,F144,F152)</f>
        <v>365</v>
      </c>
      <c r="Y98" s="71">
        <f>SUM(H104,H112,H120,H128,H136,H144,H152)</f>
        <v>284</v>
      </c>
      <c r="Z98" s="71">
        <f t="shared" si="14"/>
        <v>81</v>
      </c>
      <c r="AA98" s="71">
        <f t="shared" si="15"/>
        <v>145081003658</v>
      </c>
      <c r="AB98" s="71">
        <f t="shared" si="17"/>
        <v>44905003076</v>
      </c>
      <c r="AC98" s="184">
        <f t="shared" si="16"/>
        <v>6</v>
      </c>
      <c r="AD98" s="82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2"/>
      <c r="U99" s="71"/>
      <c r="V99" s="71"/>
      <c r="W99" s="71"/>
      <c r="X99" s="71"/>
      <c r="Y99" s="71"/>
      <c r="Z99" s="71"/>
      <c r="AA99" s="71"/>
      <c r="AB99" s="71"/>
      <c r="AC99" s="71"/>
      <c r="AD99" s="82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2"/>
      <c r="U100" s="71"/>
      <c r="V100" s="71"/>
      <c r="W100" s="71"/>
      <c r="X100" s="71"/>
      <c r="Y100" s="71"/>
      <c r="Z100" s="71"/>
      <c r="AA100" s="71"/>
      <c r="AB100" s="71"/>
      <c r="AC100" s="71"/>
      <c r="AD100" s="82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23" t="s">
        <v>133</v>
      </c>
      <c r="E101" s="224"/>
      <c r="F101" s="224"/>
      <c r="G101" s="224"/>
      <c r="H101" s="224"/>
      <c r="I101" s="224"/>
      <c r="J101" s="224"/>
      <c r="K101" s="224"/>
      <c r="L101" s="224"/>
      <c r="M101" s="224"/>
      <c r="N101" s="224"/>
      <c r="O101" s="224"/>
      <c r="P101" s="225"/>
      <c r="Q101" s="45" t="str">
        <f>IF(OR(H101="",F101=""),"",IF(H101=F101,1,IF(H101&lt;F101,0,IF(H101-F101&lt;10,2,IF(H101&gt;F101,3,SE)))))</f>
        <v/>
      </c>
      <c r="S101" s="45"/>
      <c r="T101" s="82"/>
      <c r="U101" s="71"/>
      <c r="V101" s="71"/>
      <c r="W101" s="71"/>
      <c r="X101" s="71"/>
      <c r="Y101" s="71"/>
      <c r="Z101" s="71"/>
      <c r="AA101" s="71"/>
      <c r="AB101" s="71"/>
      <c r="AC101" s="71"/>
      <c r="AD101" s="82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26"/>
      <c r="E102" s="227"/>
      <c r="F102" s="227"/>
      <c r="G102" s="227"/>
      <c r="H102" s="227"/>
      <c r="I102" s="227"/>
      <c r="J102" s="227"/>
      <c r="K102" s="227"/>
      <c r="L102" s="227"/>
      <c r="M102" s="227"/>
      <c r="N102" s="227"/>
      <c r="O102" s="227"/>
      <c r="P102" s="228"/>
      <c r="Q102" s="45" t="str">
        <f>IF(OR(H102="",F102=""),"",IF(H102=F102,1,IF(H102&lt;F102,0,IF(H102-F102&lt;10,2,IF(H102&gt;F102,3,SE)))))</f>
        <v/>
      </c>
      <c r="S102" s="45"/>
      <c r="T102" s="82"/>
      <c r="U102" s="71"/>
      <c r="V102" s="71"/>
      <c r="W102" s="71"/>
      <c r="X102" s="71"/>
      <c r="Y102" s="71"/>
      <c r="Z102" s="71"/>
      <c r="AA102" s="71"/>
      <c r="AB102" s="71"/>
      <c r="AC102" s="71"/>
      <c r="AD102" s="82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2"/>
      <c r="U103" s="71"/>
      <c r="V103" s="71"/>
      <c r="W103" s="71"/>
      <c r="X103" s="71"/>
      <c r="Y103" s="71"/>
      <c r="Z103" s="71"/>
      <c r="AA103" s="71"/>
      <c r="AB103" s="71"/>
      <c r="AC103" s="71"/>
      <c r="AD103" s="82"/>
      <c r="AE103" s="45"/>
    </row>
    <row r="104" spans="3:32" ht="15.75" customHeight="1">
      <c r="C104" s="45">
        <f>IF(OR(F104="",H104=""),"",IF(F104=H104,1,IF(F104&lt;H104,0,IF(F104-H104&lt;10,2,IF(F104&gt;H104,3,SE)))))</f>
        <v>3</v>
      </c>
      <c r="D104" s="271" t="str">
        <f>V98</f>
        <v>to na frente FC</v>
      </c>
      <c r="E104" s="272"/>
      <c r="F104" s="77">
        <v>55</v>
      </c>
      <c r="G104" s="170" t="s">
        <v>17</v>
      </c>
      <c r="H104" s="76">
        <v>27</v>
      </c>
      <c r="I104" s="271" t="str">
        <f>V94</f>
        <v>Dom_Digão</v>
      </c>
      <c r="J104" s="304"/>
      <c r="K104" s="304"/>
      <c r="L104" s="304"/>
      <c r="M104" s="304"/>
      <c r="N104" s="304"/>
      <c r="O104" s="304"/>
      <c r="P104" s="272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>
        <f>IF(OR(F105="",H105=""),"",IF(F105=H105,1,IF(F105&lt;H105,0,IF(F105-H105&lt;10,2,IF(F105&gt;H105,3,SE)))))</f>
        <v>2</v>
      </c>
      <c r="D105" s="271" t="str">
        <f>V97</f>
        <v>Fiote Team</v>
      </c>
      <c r="E105" s="272"/>
      <c r="F105" s="77">
        <v>31</v>
      </c>
      <c r="G105" s="170" t="s">
        <v>17</v>
      </c>
      <c r="H105" s="76">
        <v>28</v>
      </c>
      <c r="I105" s="271" t="str">
        <f>V93</f>
        <v>comicu</v>
      </c>
      <c r="J105" s="304"/>
      <c r="K105" s="304"/>
      <c r="L105" s="304"/>
      <c r="M105" s="304"/>
      <c r="N105" s="304"/>
      <c r="O105" s="304"/>
      <c r="P105" s="272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>
        <f>IF(OR(F106="",H106=""),"",IF(F106=H106,1,IF(F106&lt;H106,0,IF(F106-H106&lt;10,2,IF(F106&gt;H106,3,SE)))))</f>
        <v>3</v>
      </c>
      <c r="D106" s="271" t="str">
        <f>V96</f>
        <v>Ragazzi FC</v>
      </c>
      <c r="E106" s="272"/>
      <c r="F106" s="77">
        <v>36</v>
      </c>
      <c r="G106" s="170" t="s">
        <v>17</v>
      </c>
      <c r="H106" s="76">
        <v>0</v>
      </c>
      <c r="I106" s="271" t="str">
        <f>V92</f>
        <v>Prittonense FC</v>
      </c>
      <c r="J106" s="304"/>
      <c r="K106" s="304"/>
      <c r="L106" s="304"/>
      <c r="M106" s="304"/>
      <c r="N106" s="304"/>
      <c r="O106" s="304"/>
      <c r="P106" s="272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>
        <f>IF(OR(F107="",H107=""),"",IF(F107=H107,1,IF(F107&lt;H107,0,IF(F107-H107&lt;10,2,IF(F107&gt;H107,3,SE)))))</f>
        <v>3</v>
      </c>
      <c r="D107" s="271" t="str">
        <f>V95</f>
        <v>Mentex F.C.</v>
      </c>
      <c r="E107" s="272"/>
      <c r="F107" s="77">
        <v>41</v>
      </c>
      <c r="G107" s="170" t="s">
        <v>17</v>
      </c>
      <c r="H107" s="76">
        <v>29</v>
      </c>
      <c r="I107" s="271" t="str">
        <f>V91</f>
        <v>Jerlinka FC</v>
      </c>
      <c r="J107" s="304"/>
      <c r="K107" s="304"/>
      <c r="L107" s="304"/>
      <c r="M107" s="304"/>
      <c r="N107" s="304"/>
      <c r="O107" s="304"/>
      <c r="P107" s="272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23" t="s">
        <v>135</v>
      </c>
      <c r="E109" s="224"/>
      <c r="F109" s="224"/>
      <c r="G109" s="224"/>
      <c r="H109" s="224"/>
      <c r="I109" s="224"/>
      <c r="J109" s="224"/>
      <c r="K109" s="224"/>
      <c r="L109" s="224"/>
      <c r="M109" s="224"/>
      <c r="N109" s="224"/>
      <c r="O109" s="224"/>
      <c r="P109" s="225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26"/>
      <c r="E110" s="227"/>
      <c r="F110" s="227"/>
      <c r="G110" s="227"/>
      <c r="H110" s="227"/>
      <c r="I110" s="227"/>
      <c r="J110" s="227"/>
      <c r="K110" s="227"/>
      <c r="L110" s="227"/>
      <c r="M110" s="227"/>
      <c r="N110" s="227"/>
      <c r="O110" s="227"/>
      <c r="P110" s="228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>
        <f>IF(OR(F112="",H112=""),"",IF(F112=H112,1,IF(F112&lt;H112,0,IF(F112-H112&lt;10,2,IF(F112&gt;H112,3,SE)))))</f>
        <v>3</v>
      </c>
      <c r="D112" s="271" t="str">
        <f>V98</f>
        <v>to na frente FC</v>
      </c>
      <c r="E112" s="272"/>
      <c r="F112" s="77">
        <v>59</v>
      </c>
      <c r="G112" s="58" t="s">
        <v>17</v>
      </c>
      <c r="H112" s="76">
        <v>21</v>
      </c>
      <c r="I112" s="271" t="str">
        <f>V91</f>
        <v>Jerlinka FC</v>
      </c>
      <c r="J112" s="304"/>
      <c r="K112" s="304"/>
      <c r="L112" s="304"/>
      <c r="M112" s="304"/>
      <c r="N112" s="304"/>
      <c r="O112" s="304"/>
      <c r="P112" s="272"/>
      <c r="Q112" s="45">
        <f>IF(OR(H112="",F112=""),"",IF(H112=F112,1,IF(H112&lt;F112,0,IF(H112-F112&lt;10,2,IF(H112&gt;F112,3,SE)))))</f>
        <v>0</v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>
      <c r="C113" s="45">
        <f>IF(OR(F113="",H113=""),"",IF(F113=H113,1,IF(F113&lt;H113,0,IF(F113-H113&lt;10,2,IF(F113&gt;H113,3,SE)))))</f>
        <v>3</v>
      </c>
      <c r="D113" s="271" t="str">
        <f>V97</f>
        <v>Fiote Team</v>
      </c>
      <c r="E113" s="272"/>
      <c r="F113" s="77">
        <v>58</v>
      </c>
      <c r="G113" s="58" t="s">
        <v>17</v>
      </c>
      <c r="H113" s="76">
        <v>36</v>
      </c>
      <c r="I113" s="271" t="str">
        <f>V92</f>
        <v>Prittonense FC</v>
      </c>
      <c r="J113" s="304"/>
      <c r="K113" s="304"/>
      <c r="L113" s="304"/>
      <c r="M113" s="304"/>
      <c r="N113" s="304"/>
      <c r="O113" s="304"/>
      <c r="P113" s="272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>
        <f>IF(OR(F114="",H114=""),"",IF(F114=H114,1,IF(F114&lt;H114,0,IF(F114-H114&lt;10,2,IF(F114&gt;H114,3,SE)))))</f>
        <v>0</v>
      </c>
      <c r="D114" s="271" t="str">
        <f>V96</f>
        <v>Ragazzi FC</v>
      </c>
      <c r="E114" s="272"/>
      <c r="F114" s="77">
        <v>38</v>
      </c>
      <c r="G114" s="58" t="s">
        <v>17</v>
      </c>
      <c r="H114" s="76">
        <v>72</v>
      </c>
      <c r="I114" s="271" t="str">
        <f>V93</f>
        <v>comicu</v>
      </c>
      <c r="J114" s="304"/>
      <c r="K114" s="304"/>
      <c r="L114" s="304"/>
      <c r="M114" s="304"/>
      <c r="N114" s="304"/>
      <c r="O114" s="304"/>
      <c r="P114" s="272"/>
      <c r="Q114" s="45">
        <f>IF(OR(H114="",F114=""),"",IF(H114=F114,1,IF(H114&lt;F114,0,IF(H114-F114&lt;10,2,IF(H114&gt;F114,3,SE)))))</f>
        <v>3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>
        <f>IF(OR(F115="",H115=""),"",IF(F115=H115,1,IF(F115&lt;H115,0,IF(F115-H115&lt;10,2,IF(F115&gt;H115,3,SE)))))</f>
        <v>0</v>
      </c>
      <c r="D115" s="271" t="str">
        <f>V95</f>
        <v>Mentex F.C.</v>
      </c>
      <c r="E115" s="272"/>
      <c r="F115" s="76">
        <v>51</v>
      </c>
      <c r="G115" s="58" t="s">
        <v>17</v>
      </c>
      <c r="H115" s="77">
        <v>80</v>
      </c>
      <c r="I115" s="271" t="str">
        <f>V94</f>
        <v>Dom_Digão</v>
      </c>
      <c r="J115" s="304"/>
      <c r="K115" s="304"/>
      <c r="L115" s="304"/>
      <c r="M115" s="304"/>
      <c r="N115" s="304"/>
      <c r="O115" s="304"/>
      <c r="P115" s="272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23" t="s">
        <v>134</v>
      </c>
      <c r="E117" s="224"/>
      <c r="F117" s="224"/>
      <c r="G117" s="224"/>
      <c r="H117" s="224"/>
      <c r="I117" s="224"/>
      <c r="J117" s="224"/>
      <c r="K117" s="224"/>
      <c r="L117" s="224"/>
      <c r="M117" s="224"/>
      <c r="N117" s="224"/>
      <c r="O117" s="224"/>
      <c r="P117" s="225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26"/>
      <c r="E118" s="227"/>
      <c r="F118" s="227"/>
      <c r="G118" s="227"/>
      <c r="H118" s="227"/>
      <c r="I118" s="227"/>
      <c r="J118" s="227"/>
      <c r="K118" s="227"/>
      <c r="L118" s="227"/>
      <c r="M118" s="227"/>
      <c r="N118" s="227"/>
      <c r="O118" s="227"/>
      <c r="P118" s="228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>
      <c r="C120" s="45">
        <f>IF(OR(F120="",H120=""),"",IF(F120=H120,1,IF(F120&lt;H120,0,IF(F120-H120&lt;10,2,IF(F120&gt;H120,3,SE)))))</f>
        <v>2</v>
      </c>
      <c r="D120" s="271" t="str">
        <f>V98</f>
        <v>to na frente FC</v>
      </c>
      <c r="E120" s="272"/>
      <c r="F120" s="77">
        <v>34</v>
      </c>
      <c r="G120" s="170" t="s">
        <v>17</v>
      </c>
      <c r="H120" s="76">
        <v>33</v>
      </c>
      <c r="I120" s="271" t="str">
        <f>V92</f>
        <v>Prittonense FC</v>
      </c>
      <c r="J120" s="304"/>
      <c r="K120" s="304"/>
      <c r="L120" s="304"/>
      <c r="M120" s="304"/>
      <c r="N120" s="304"/>
      <c r="O120" s="304"/>
      <c r="P120" s="272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>
        <f>IF(OR(F121="",H121=""),"",IF(F121=H121,1,IF(F121&lt;H121,0,IF(F121-H121&lt;10,2,IF(F121&gt;H121,3,SE)))))</f>
        <v>3</v>
      </c>
      <c r="D121" s="271" t="str">
        <f>V97</f>
        <v>Fiote Team</v>
      </c>
      <c r="E121" s="272"/>
      <c r="F121" s="77">
        <v>50</v>
      </c>
      <c r="G121" s="170" t="s">
        <v>17</v>
      </c>
      <c r="H121" s="76">
        <v>37</v>
      </c>
      <c r="I121" s="271" t="str">
        <f>V91</f>
        <v>Jerlinka FC</v>
      </c>
      <c r="J121" s="304"/>
      <c r="K121" s="304"/>
      <c r="L121" s="304"/>
      <c r="M121" s="304"/>
      <c r="N121" s="304"/>
      <c r="O121" s="304"/>
      <c r="P121" s="272"/>
      <c r="Q121" s="45">
        <f>IF(OR(H121="",F121=""),"",IF(H121=F121,1,IF(H121&lt;F121,0,IF(H121-F121&lt;10,2,IF(H121&gt;F121,3,SE)))))</f>
        <v>0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>
        <f>IF(OR(F122="",H122=""),"",IF(F122=H122,1,IF(F122&lt;H122,0,IF(F122-H122&lt;10,2,IF(F122&gt;H122,3,SE)))))</f>
        <v>0</v>
      </c>
      <c r="D122" s="271" t="str">
        <f>V96</f>
        <v>Ragazzi FC</v>
      </c>
      <c r="E122" s="272"/>
      <c r="F122" s="76">
        <v>38</v>
      </c>
      <c r="G122" s="170" t="s">
        <v>17</v>
      </c>
      <c r="H122" s="77">
        <v>67</v>
      </c>
      <c r="I122" s="271" t="str">
        <f>V94</f>
        <v>Dom_Digão</v>
      </c>
      <c r="J122" s="304"/>
      <c r="K122" s="304"/>
      <c r="L122" s="304"/>
      <c r="M122" s="304"/>
      <c r="N122" s="304"/>
      <c r="O122" s="304"/>
      <c r="P122" s="272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>
        <f>IF(OR(F123="",H123=""),"",IF(F123=H123,1,IF(F123&lt;H123,0,IF(F123-H123&lt;10,2,IF(F123&gt;H123,3,SE)))))</f>
        <v>3</v>
      </c>
      <c r="D123" s="271" t="str">
        <f>V95</f>
        <v>Mentex F.C.</v>
      </c>
      <c r="E123" s="272"/>
      <c r="F123" s="77">
        <v>53</v>
      </c>
      <c r="G123" s="170" t="s">
        <v>17</v>
      </c>
      <c r="H123" s="76">
        <v>27</v>
      </c>
      <c r="I123" s="271" t="str">
        <f>V93</f>
        <v>comicu</v>
      </c>
      <c r="J123" s="304"/>
      <c r="K123" s="304"/>
      <c r="L123" s="304"/>
      <c r="M123" s="304"/>
      <c r="N123" s="304"/>
      <c r="O123" s="304"/>
      <c r="P123" s="272"/>
      <c r="Q123" s="45">
        <f>IF(OR(H123="",F123=""),"",IF(H123=F123,1,IF(H123&lt;F123,0,IF(H123-F123&lt;10,2,IF(H123&gt;F123,3,SE)))))</f>
        <v>0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23" t="s">
        <v>136</v>
      </c>
      <c r="E125" s="224"/>
      <c r="F125" s="224"/>
      <c r="G125" s="224"/>
      <c r="H125" s="224"/>
      <c r="I125" s="224"/>
      <c r="J125" s="224"/>
      <c r="K125" s="224"/>
      <c r="L125" s="224"/>
      <c r="M125" s="224"/>
      <c r="N125" s="224"/>
      <c r="O125" s="224"/>
      <c r="P125" s="225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26"/>
      <c r="E126" s="227"/>
      <c r="F126" s="227"/>
      <c r="G126" s="227"/>
      <c r="H126" s="227"/>
      <c r="I126" s="227"/>
      <c r="J126" s="227"/>
      <c r="K126" s="227"/>
      <c r="L126" s="227"/>
      <c r="M126" s="227"/>
      <c r="N126" s="227"/>
      <c r="O126" s="227"/>
      <c r="P126" s="228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>
      <c r="C128" s="45">
        <f>IF(OR(F128="",H128=""),"",IF(F128=H128,1,IF(F128&lt;H128,0,IF(F128-H128&lt;10,2,IF(F128&gt;H128,3,SE)))))</f>
        <v>3</v>
      </c>
      <c r="D128" s="271" t="str">
        <f>V98</f>
        <v>to na frente FC</v>
      </c>
      <c r="E128" s="272"/>
      <c r="F128" s="77">
        <v>50</v>
      </c>
      <c r="G128" s="170" t="s">
        <v>17</v>
      </c>
      <c r="H128" s="76">
        <v>37</v>
      </c>
      <c r="I128" s="271" t="str">
        <f>V93</f>
        <v>comicu</v>
      </c>
      <c r="J128" s="304"/>
      <c r="K128" s="304"/>
      <c r="L128" s="304"/>
      <c r="M128" s="304"/>
      <c r="N128" s="304"/>
      <c r="O128" s="304"/>
      <c r="P128" s="272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>
        <f>IF(OR(F129="",H129=""),"",IF(F129=H129,1,IF(F129&lt;H129,0,IF(F129-H129&lt;10,2,IF(F129&gt;H129,3,SE)))))</f>
        <v>3</v>
      </c>
      <c r="D129" s="271" t="str">
        <f>V97</f>
        <v>Fiote Team</v>
      </c>
      <c r="E129" s="272"/>
      <c r="F129" s="77">
        <v>75</v>
      </c>
      <c r="G129" s="170" t="s">
        <v>17</v>
      </c>
      <c r="H129" s="76">
        <v>47</v>
      </c>
      <c r="I129" s="271" t="str">
        <f>V94</f>
        <v>Dom_Digão</v>
      </c>
      <c r="J129" s="304"/>
      <c r="K129" s="304"/>
      <c r="L129" s="304"/>
      <c r="M129" s="304"/>
      <c r="N129" s="304"/>
      <c r="O129" s="304"/>
      <c r="P129" s="272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>
        <f>IF(OR(F130="",H130=""),"",IF(F130=H130,1,IF(F130&lt;H130,0,IF(F130-H130&lt;10,2,IF(F130&gt;H130,3,SE)))))</f>
        <v>0</v>
      </c>
      <c r="D130" s="271" t="str">
        <f>V96</f>
        <v>Ragazzi FC</v>
      </c>
      <c r="E130" s="272"/>
      <c r="F130" s="76">
        <v>34</v>
      </c>
      <c r="G130" s="170" t="s">
        <v>17</v>
      </c>
      <c r="H130" s="77">
        <v>46</v>
      </c>
      <c r="I130" s="271" t="str">
        <f>V91</f>
        <v>Jerlinka FC</v>
      </c>
      <c r="J130" s="304"/>
      <c r="K130" s="304"/>
      <c r="L130" s="304"/>
      <c r="M130" s="304"/>
      <c r="N130" s="304"/>
      <c r="O130" s="304"/>
      <c r="P130" s="272"/>
      <c r="Q130" s="45">
        <f>IF(OR(H130="",F130=""),"",IF(H130=F130,1,IF(H130&lt;F130,0,IF(H130-F130&lt;10,2,IF(H130&gt;F130,3,SE)))))</f>
        <v>3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>
        <f>IF(OR(F131="",H131=""),"",IF(F131=H131,1,IF(F131&lt;H131,0,IF(F131-H131&lt;10,2,IF(F131&gt;H131,3,SE)))))</f>
        <v>0</v>
      </c>
      <c r="D131" s="271" t="str">
        <f>V95</f>
        <v>Mentex F.C.</v>
      </c>
      <c r="E131" s="272"/>
      <c r="F131" s="76">
        <v>37</v>
      </c>
      <c r="G131" s="170" t="s">
        <v>17</v>
      </c>
      <c r="H131" s="77">
        <v>39</v>
      </c>
      <c r="I131" s="271" t="str">
        <f>V92</f>
        <v>Prittonense FC</v>
      </c>
      <c r="J131" s="304"/>
      <c r="K131" s="304"/>
      <c r="L131" s="304"/>
      <c r="M131" s="304"/>
      <c r="N131" s="304"/>
      <c r="O131" s="304"/>
      <c r="P131" s="272"/>
      <c r="Q131" s="45">
        <f>IF(OR(H131="",F131=""),"",IF(H131=F131,1,IF(H131&lt;F131,0,IF(H131-F131&lt;10,2,IF(H131&gt;F131,3,SE)))))</f>
        <v>2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23" t="s">
        <v>137</v>
      </c>
      <c r="E133" s="224"/>
      <c r="F133" s="224"/>
      <c r="G133" s="224"/>
      <c r="H133" s="224"/>
      <c r="I133" s="224"/>
      <c r="J133" s="224"/>
      <c r="K133" s="224"/>
      <c r="L133" s="224"/>
      <c r="M133" s="224"/>
      <c r="N133" s="224"/>
      <c r="O133" s="224"/>
      <c r="P133" s="225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26"/>
      <c r="E134" s="227"/>
      <c r="F134" s="227"/>
      <c r="G134" s="227"/>
      <c r="H134" s="227"/>
      <c r="I134" s="227"/>
      <c r="J134" s="227"/>
      <c r="K134" s="227"/>
      <c r="L134" s="227"/>
      <c r="M134" s="227"/>
      <c r="N134" s="227"/>
      <c r="O134" s="227"/>
      <c r="P134" s="228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>
        <f>IF(OR(F136="",H136=""),"",IF(F136=H136,1,IF(F136&lt;H136,0,IF(F136-H136&lt;10,2,IF(F136&gt;H136,3,SE)))))</f>
        <v>0</v>
      </c>
      <c r="D136" s="271" t="str">
        <f>V98</f>
        <v>to na frente FC</v>
      </c>
      <c r="E136" s="272"/>
      <c r="F136" s="76">
        <v>47</v>
      </c>
      <c r="G136" s="58" t="s">
        <v>17</v>
      </c>
      <c r="H136" s="77">
        <v>54</v>
      </c>
      <c r="I136" s="271" t="str">
        <f>V95</f>
        <v>Mentex F.C.</v>
      </c>
      <c r="J136" s="304"/>
      <c r="K136" s="304"/>
      <c r="L136" s="304"/>
      <c r="M136" s="304"/>
      <c r="N136" s="304"/>
      <c r="O136" s="304"/>
      <c r="P136" s="272"/>
      <c r="Q136" s="45">
        <f>IF(OR(H136="",F136=""),"",IF(H136=F136,1,IF(H136&lt;F136,0,IF(H136-F136&lt;10,2,IF(H136&gt;F136,3,SE)))))</f>
        <v>2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>
        <f>IF(OR(F137="",H137=""),"",IF(F137=H137,1,IF(F137&lt;H137,0,IF(F137-H137&lt;10,2,IF(F137&gt;H137,3,SE)))))</f>
        <v>3</v>
      </c>
      <c r="D137" s="271" t="str">
        <f>V97</f>
        <v>Fiote Team</v>
      </c>
      <c r="E137" s="272"/>
      <c r="F137" s="77">
        <v>73</v>
      </c>
      <c r="G137" s="58" t="s">
        <v>17</v>
      </c>
      <c r="H137" s="76">
        <v>60</v>
      </c>
      <c r="I137" s="271" t="str">
        <f>V96</f>
        <v>Ragazzi FC</v>
      </c>
      <c r="J137" s="304"/>
      <c r="K137" s="304"/>
      <c r="L137" s="304"/>
      <c r="M137" s="304"/>
      <c r="N137" s="304"/>
      <c r="O137" s="304"/>
      <c r="P137" s="272"/>
      <c r="Q137" s="45">
        <f>IF(OR(H137="",F137=""),"",IF(H137=F137,1,IF(H137&lt;F137,0,IF(H137-F137&lt;10,2,IF(H137&gt;F137,3,SE)))))</f>
        <v>0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>
        <f>IF(OR(F138="",H138=""),"",IF(F138=H138,1,IF(F138&lt;H138,0,IF(F138-H138&lt;10,2,IF(F138&gt;H138,3,SE)))))</f>
        <v>0</v>
      </c>
      <c r="D138" s="271" t="str">
        <f>V94</f>
        <v>Dom_Digão</v>
      </c>
      <c r="E138" s="272"/>
      <c r="F138" s="76">
        <v>30</v>
      </c>
      <c r="G138" s="58" t="s">
        <v>17</v>
      </c>
      <c r="H138" s="77">
        <v>53</v>
      </c>
      <c r="I138" s="271" t="str">
        <f>V91</f>
        <v>Jerlinka FC</v>
      </c>
      <c r="J138" s="304"/>
      <c r="K138" s="304"/>
      <c r="L138" s="304"/>
      <c r="M138" s="304"/>
      <c r="N138" s="304"/>
      <c r="O138" s="304"/>
      <c r="P138" s="272"/>
      <c r="Q138" s="45">
        <f>IF(OR(H138="",F138=""),"",IF(H138=F138,1,IF(H138&lt;F138,0,IF(H138-F138&lt;10,2,IF(H138&gt;F138,3,SE)))))</f>
        <v>3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>
        <f>IF(OR(F139="",H139=""),"",IF(F139=H139,1,IF(F139&lt;H139,0,IF(F139-H139&lt;10,2,IF(F139&gt;H139,3,SE)))))</f>
        <v>3</v>
      </c>
      <c r="D139" s="271" t="str">
        <f>V93</f>
        <v>comicu</v>
      </c>
      <c r="E139" s="272"/>
      <c r="F139" s="77">
        <v>65</v>
      </c>
      <c r="G139" s="58" t="s">
        <v>17</v>
      </c>
      <c r="H139" s="76">
        <v>29</v>
      </c>
      <c r="I139" s="271" t="str">
        <f>V92</f>
        <v>Prittonense FC</v>
      </c>
      <c r="J139" s="304"/>
      <c r="K139" s="304"/>
      <c r="L139" s="304"/>
      <c r="M139" s="304"/>
      <c r="N139" s="304"/>
      <c r="O139" s="304"/>
      <c r="P139" s="272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23" t="s">
        <v>138</v>
      </c>
      <c r="E141" s="224"/>
      <c r="F141" s="224"/>
      <c r="G141" s="224"/>
      <c r="H141" s="224"/>
      <c r="I141" s="224"/>
      <c r="J141" s="224"/>
      <c r="K141" s="224"/>
      <c r="L141" s="224"/>
      <c r="M141" s="224"/>
      <c r="N141" s="224"/>
      <c r="O141" s="224"/>
      <c r="P141" s="225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26"/>
      <c r="E142" s="227"/>
      <c r="F142" s="227"/>
      <c r="G142" s="227"/>
      <c r="H142" s="227"/>
      <c r="I142" s="227"/>
      <c r="J142" s="227"/>
      <c r="K142" s="227"/>
      <c r="L142" s="227"/>
      <c r="M142" s="227"/>
      <c r="N142" s="227"/>
      <c r="O142" s="227"/>
      <c r="P142" s="228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>
      <c r="C144" s="45">
        <f>IF(OR(F144="",H144=""),"",IF(F144=H144,1,IF(F144&lt;H144,0,IF(F144-H144&lt;10,2,IF(F144&gt;H144,3,SE)))))</f>
        <v>3</v>
      </c>
      <c r="D144" s="271" t="str">
        <f>V98</f>
        <v>to na frente FC</v>
      </c>
      <c r="E144" s="272"/>
      <c r="F144" s="77">
        <v>103</v>
      </c>
      <c r="G144" s="58" t="s">
        <v>17</v>
      </c>
      <c r="H144" s="76">
        <v>60</v>
      </c>
      <c r="I144" s="271" t="str">
        <f>V96</f>
        <v>Ragazzi FC</v>
      </c>
      <c r="J144" s="304"/>
      <c r="K144" s="304"/>
      <c r="L144" s="304"/>
      <c r="M144" s="304"/>
      <c r="N144" s="304"/>
      <c r="O144" s="304"/>
      <c r="P144" s="272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>
        <f>IF(OR(F145="",H145=""),"",IF(F145=H145,1,IF(F145&lt;H145,0,IF(F145-H145&lt;10,2,IF(F145&gt;H145,3,SE)))))</f>
        <v>1</v>
      </c>
      <c r="D145" s="271" t="str">
        <f>V97</f>
        <v>Fiote Team</v>
      </c>
      <c r="E145" s="272"/>
      <c r="F145" s="76">
        <v>77</v>
      </c>
      <c r="G145" s="58" t="s">
        <v>17</v>
      </c>
      <c r="H145" s="76">
        <v>77</v>
      </c>
      <c r="I145" s="271" t="str">
        <f>V95</f>
        <v>Mentex F.C.</v>
      </c>
      <c r="J145" s="304"/>
      <c r="K145" s="304"/>
      <c r="L145" s="304"/>
      <c r="M145" s="304"/>
      <c r="N145" s="304"/>
      <c r="O145" s="304"/>
      <c r="P145" s="272"/>
      <c r="Q145" s="45">
        <f>IF(OR(H145="",F145=""),"",IF(H145=F145,1,IF(H145&lt;F145,0,IF(H145-F145&lt;10,2,IF(H145&gt;F145,3,SE)))))</f>
        <v>1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>
        <f>IF(OR(F146="",H146=""),"",IF(F146=H146,1,IF(F146&lt;H146,0,IF(F146-H146&lt;10,2,IF(F146&gt;H146,3,SE)))))</f>
        <v>3</v>
      </c>
      <c r="D146" s="271" t="str">
        <f>V94</f>
        <v>Dom_Digão</v>
      </c>
      <c r="E146" s="272"/>
      <c r="F146" s="77">
        <v>84</v>
      </c>
      <c r="G146" s="58" t="s">
        <v>17</v>
      </c>
      <c r="H146" s="76">
        <v>41</v>
      </c>
      <c r="I146" s="271" t="str">
        <f>V92</f>
        <v>Prittonense FC</v>
      </c>
      <c r="J146" s="304"/>
      <c r="K146" s="304"/>
      <c r="L146" s="304"/>
      <c r="M146" s="304"/>
      <c r="N146" s="304"/>
      <c r="O146" s="304"/>
      <c r="P146" s="272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>
        <f>IF(OR(F147="",H147=""),"",IF(F147=H147,1,IF(F147&lt;H147,0,IF(F147-H147&lt;10,2,IF(F147&gt;H147,3,SE)))))</f>
        <v>3</v>
      </c>
      <c r="D147" s="271" t="str">
        <f>V93</f>
        <v>comicu</v>
      </c>
      <c r="E147" s="272"/>
      <c r="F147" s="77">
        <v>82</v>
      </c>
      <c r="G147" s="58" t="s">
        <v>17</v>
      </c>
      <c r="H147" s="76">
        <v>52</v>
      </c>
      <c r="I147" s="271" t="str">
        <f>V91</f>
        <v>Jerlinka FC</v>
      </c>
      <c r="J147" s="304"/>
      <c r="K147" s="304"/>
      <c r="L147" s="304"/>
      <c r="M147" s="304"/>
      <c r="N147" s="304"/>
      <c r="O147" s="304"/>
      <c r="P147" s="272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23" t="s">
        <v>139</v>
      </c>
      <c r="E149" s="224"/>
      <c r="F149" s="224"/>
      <c r="G149" s="224"/>
      <c r="H149" s="224"/>
      <c r="I149" s="224"/>
      <c r="J149" s="224"/>
      <c r="K149" s="224"/>
      <c r="L149" s="224"/>
      <c r="M149" s="224"/>
      <c r="N149" s="224"/>
      <c r="O149" s="224"/>
      <c r="P149" s="225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26"/>
      <c r="E150" s="227"/>
      <c r="F150" s="227"/>
      <c r="G150" s="227"/>
      <c r="H150" s="227"/>
      <c r="I150" s="227"/>
      <c r="J150" s="227"/>
      <c r="K150" s="227"/>
      <c r="L150" s="227"/>
      <c r="M150" s="227"/>
      <c r="N150" s="227"/>
      <c r="O150" s="227"/>
      <c r="P150" s="228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>
        <f>IF(OR(F152="",H152=""),"",IF(F152=H152,1,IF(F152&lt;H152,0,IF(F152-H152&lt;10,2,IF(F152&gt;H152,3,SE)))))</f>
        <v>0</v>
      </c>
      <c r="D152" s="271" t="str">
        <f>V98</f>
        <v>to na frente FC</v>
      </c>
      <c r="E152" s="272"/>
      <c r="F152" s="76">
        <v>17</v>
      </c>
      <c r="G152" s="170" t="s">
        <v>17</v>
      </c>
      <c r="H152" s="77">
        <v>52</v>
      </c>
      <c r="I152" s="271" t="str">
        <f>V97</f>
        <v>Fiote Team</v>
      </c>
      <c r="J152" s="304"/>
      <c r="K152" s="304"/>
      <c r="L152" s="304"/>
      <c r="M152" s="304"/>
      <c r="N152" s="304"/>
      <c r="O152" s="304"/>
      <c r="P152" s="272"/>
      <c r="Q152" s="45">
        <f>IF(OR(H152="",F152=""),"",IF(H152=F152,1,IF(H152&lt;F152,0,IF(H152-F152&lt;10,2,IF(H152&gt;F152,3,SE)))))</f>
        <v>3</v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29">
      <c r="C153" s="45">
        <f>IF(OR(F153="",H153=""),"",IF(F153=H153,1,IF(F153&lt;H153,0,IF(F153-H153&lt;10,2,IF(F153&gt;H153,3,SE)))))</f>
        <v>1</v>
      </c>
      <c r="D153" s="271" t="str">
        <f>V96</f>
        <v>Ragazzi FC</v>
      </c>
      <c r="E153" s="272"/>
      <c r="F153" s="76">
        <v>41</v>
      </c>
      <c r="G153" s="170" t="s">
        <v>17</v>
      </c>
      <c r="H153" s="76">
        <v>41</v>
      </c>
      <c r="I153" s="271" t="str">
        <f>V95</f>
        <v>Mentex F.C.</v>
      </c>
      <c r="J153" s="304"/>
      <c r="K153" s="304"/>
      <c r="L153" s="304"/>
      <c r="M153" s="304"/>
      <c r="N153" s="304"/>
      <c r="O153" s="304"/>
      <c r="P153" s="272"/>
      <c r="Q153" s="45">
        <f>IF(OR(H153="",F153=""),"",IF(H153=F153,1,IF(H153&lt;F153,0,IF(H153-F153&lt;10,2,IF(H153&gt;F153,3,SE)))))</f>
        <v>1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>
        <f>IF(OR(F154="",H154=""),"",IF(F154=H154,1,IF(F154&lt;H154,0,IF(F154-H154&lt;10,2,IF(F154&gt;H154,3,SE)))))</f>
        <v>0</v>
      </c>
      <c r="D154" s="271" t="str">
        <f>V94</f>
        <v>Dom_Digão</v>
      </c>
      <c r="E154" s="272"/>
      <c r="F154" s="76">
        <v>27</v>
      </c>
      <c r="G154" s="170" t="s">
        <v>17</v>
      </c>
      <c r="H154" s="77">
        <v>35</v>
      </c>
      <c r="I154" s="271" t="str">
        <f>V93</f>
        <v>comicu</v>
      </c>
      <c r="J154" s="304"/>
      <c r="K154" s="304"/>
      <c r="L154" s="304"/>
      <c r="M154" s="304"/>
      <c r="N154" s="304"/>
      <c r="O154" s="304"/>
      <c r="P154" s="272"/>
      <c r="Q154" s="45">
        <f>IF(OR(H154="",F154=""),"",IF(H154=F154,1,IF(H154&lt;F154,0,IF(H154-F154&lt;10,2,IF(H154&gt;F154,3,SE)))))</f>
        <v>2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>
        <f>IF(OR(F155="",H155=""),"",IF(F155=H155,1,IF(F155&lt;H155,0,IF(F155-H155&lt;10,2,IF(F155&gt;H155,3,SE)))))</f>
        <v>3</v>
      </c>
      <c r="D155" s="222" t="str">
        <f>V92</f>
        <v>Prittonense FC</v>
      </c>
      <c r="E155" s="222"/>
      <c r="F155" s="77">
        <v>61</v>
      </c>
      <c r="G155" s="170" t="s">
        <v>17</v>
      </c>
      <c r="H155" s="76">
        <v>39</v>
      </c>
      <c r="I155" s="222" t="str">
        <f>V91</f>
        <v>Jerlinka FC</v>
      </c>
      <c r="J155" s="222"/>
      <c r="K155" s="222"/>
      <c r="L155" s="222"/>
      <c r="M155" s="222"/>
      <c r="N155" s="222"/>
      <c r="O155" s="222"/>
      <c r="P155" s="222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83" t="s">
        <v>113</v>
      </c>
      <c r="E157" s="284"/>
      <c r="F157" s="284"/>
      <c r="G157" s="284"/>
      <c r="H157" s="284"/>
      <c r="I157" s="284"/>
      <c r="J157" s="284"/>
      <c r="K157" s="284"/>
      <c r="L157" s="284"/>
      <c r="M157" s="285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86"/>
      <c r="E158" s="287"/>
      <c r="F158" s="287"/>
      <c r="G158" s="287"/>
      <c r="H158" s="287"/>
      <c r="I158" s="287"/>
      <c r="J158" s="287"/>
      <c r="K158" s="287"/>
      <c r="L158" s="287"/>
      <c r="M158" s="288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187" t="s">
        <v>21</v>
      </c>
      <c r="F159" s="259" t="s">
        <v>12</v>
      </c>
      <c r="G159" s="291"/>
      <c r="H159" s="250" t="s">
        <v>309</v>
      </c>
      <c r="I159" s="250"/>
      <c r="J159" s="250" t="s">
        <v>310</v>
      </c>
      <c r="K159" s="250"/>
      <c r="L159" s="259" t="s">
        <v>174</v>
      </c>
      <c r="M159" s="260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0</v>
      </c>
      <c r="D160" s="52" t="s">
        <v>4</v>
      </c>
      <c r="E160" s="185" t="str">
        <f>VLOOKUP(AC160,$U$159:$AB$167,2)</f>
        <v>WillianBalao</v>
      </c>
      <c r="F160" s="252">
        <f>VLOOKUP(AC160,$U$159:$AB$167,3)</f>
        <v>15</v>
      </c>
      <c r="G160" s="252"/>
      <c r="H160" s="253">
        <f>VLOOKUP(AC160,$U$159:$AB$167,4)</f>
        <v>407</v>
      </c>
      <c r="I160" s="253"/>
      <c r="J160" s="253">
        <f>VLOOKUP(AC160,$U$159:$AB$167,5)</f>
        <v>289</v>
      </c>
      <c r="K160" s="253"/>
      <c r="L160" s="253">
        <f>VLOOKUP(AC160,$U$159:$AB$167,6)</f>
        <v>118</v>
      </c>
      <c r="M160" s="254"/>
      <c r="O160" s="44" t="s">
        <v>179</v>
      </c>
      <c r="Q160" s="45"/>
      <c r="S160" s="46"/>
      <c r="T160" s="45"/>
      <c r="U160" s="47">
        <v>1</v>
      </c>
      <c r="V160" s="178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3</v>
      </c>
      <c r="X160" s="45">
        <f>SUM(H175,H180,H189,H198,H206,H215,H223)</f>
        <v>275</v>
      </c>
      <c r="Y160" s="45">
        <f>SUM(F175,F180,F189,F198,F206,F215,F223)</f>
        <v>373</v>
      </c>
      <c r="Z160" s="45">
        <f>X160-Y160</f>
        <v>-98</v>
      </c>
      <c r="AA160" s="45">
        <f>(W160*10^10)+((Z160+5000)*10^6)+(X160*10)+U160</f>
        <v>34902002751</v>
      </c>
      <c r="AB160" s="45">
        <f>LARGE($AA$160:$AA$167,U160)</f>
        <v>155118004076</v>
      </c>
      <c r="AC160" s="178">
        <f>MATCH(AB160,$AA$160:$AA$167,0)</f>
        <v>6</v>
      </c>
    </row>
    <row r="161" spans="3:29">
      <c r="C161" s="45">
        <f>IF(OR(F161="",H161=""),"",IF(F161=H161,1,IF(F161&lt;H161,0,IF(F161-H161&lt;10,2,IF(F161&gt;H161,3,SE)))))</f>
        <v>0</v>
      </c>
      <c r="D161" s="53" t="s">
        <v>5</v>
      </c>
      <c r="E161" s="172" t="str">
        <f t="shared" ref="E161:E167" si="18">VLOOKUP(AC161,$U$159:$AB$167,2)</f>
        <v>Destifnow 05 FC</v>
      </c>
      <c r="F161" s="241">
        <f t="shared" ref="F161:F167" si="19">VLOOKUP(AC161,$U$159:$AB$167,3)</f>
        <v>15</v>
      </c>
      <c r="G161" s="241"/>
      <c r="H161" s="242">
        <f t="shared" ref="H161:H167" si="20">VLOOKUP(AC161,$U$159:$AB$167,4)</f>
        <v>346</v>
      </c>
      <c r="I161" s="242"/>
      <c r="J161" s="242">
        <f t="shared" ref="J161:J167" si="21">VLOOKUP(AC161,$U$159:$AB$167,5)</f>
        <v>276</v>
      </c>
      <c r="K161" s="242"/>
      <c r="L161" s="242">
        <f t="shared" ref="L161:L167" si="22">VLOOKUP(AC161,$U$159:$AB$167,6)</f>
        <v>70</v>
      </c>
      <c r="M161" s="243"/>
      <c r="O161" s="44" t="s">
        <v>175</v>
      </c>
      <c r="Q161" s="45"/>
      <c r="S161" s="46"/>
      <c r="T161" s="45"/>
      <c r="U161" s="47">
        <v>2</v>
      </c>
      <c r="V161" s="178" t="str">
        <f>IF(OR('1ª FASE  - ELIMINATÓRIAS'!I168="",'1ª FASE  - ELIMINATÓRIAS'!I167=""),"",'1ª FASE  - ELIMINATÓRIAS'!C128)</f>
        <v>C.R RedBull FC</v>
      </c>
      <c r="W161" s="45">
        <f>SUM(Q174,Q181,Q188,Q199,Q207,Q214,C223)</f>
        <v>11</v>
      </c>
      <c r="X161" s="45">
        <f>SUM(H174,H181,H188,H199,H207,H214,F223)</f>
        <v>285</v>
      </c>
      <c r="Y161" s="45">
        <f>SUM(F174,F181,F188,F199,F207,F214,H223)</f>
        <v>242</v>
      </c>
      <c r="Z161" s="45">
        <f t="shared" ref="Z161:Z167" si="23">X161-Y161</f>
        <v>43</v>
      </c>
      <c r="AA161" s="45">
        <f t="shared" ref="AA161:AA167" si="24">(W161*10^10)+((Z161+5000)*10^6)+(X161*10)+U161</f>
        <v>115043002852</v>
      </c>
      <c r="AB161" s="45">
        <f t="shared" ref="AB161:AB167" si="25">LARGE($AA$160:$AA$167,U161)</f>
        <v>155070003463</v>
      </c>
      <c r="AC161" s="178">
        <f t="shared" ref="AC161:AC167" si="26">MATCH(AB161,$AA$160:$AA$167,0)</f>
        <v>3</v>
      </c>
    </row>
    <row r="162" spans="3:29">
      <c r="C162" s="45">
        <f>IF(OR(F162="",H162=""),"",IF(F162=H162,1,IF(F162&lt;H162,0,IF(F162-H162&lt;10,2,IF(F162&gt;H162,3,SE)))))</f>
        <v>0</v>
      </c>
      <c r="D162" s="53" t="s">
        <v>6</v>
      </c>
      <c r="E162" s="172" t="str">
        <f t="shared" si="18"/>
        <v>Vetores F. C.</v>
      </c>
      <c r="F162" s="241">
        <f t="shared" si="19"/>
        <v>14</v>
      </c>
      <c r="G162" s="241"/>
      <c r="H162" s="242">
        <f t="shared" si="20"/>
        <v>338</v>
      </c>
      <c r="I162" s="242"/>
      <c r="J162" s="242">
        <f t="shared" si="21"/>
        <v>272</v>
      </c>
      <c r="K162" s="242"/>
      <c r="L162" s="242">
        <f t="shared" si="22"/>
        <v>66</v>
      </c>
      <c r="M162" s="243"/>
      <c r="O162" s="44" t="s">
        <v>176</v>
      </c>
      <c r="Q162" s="45"/>
      <c r="S162" s="46"/>
      <c r="T162" s="45"/>
      <c r="U162" s="47">
        <v>3</v>
      </c>
      <c r="V162" s="178" t="str">
        <f>IF(OR('1ª FASE  - ELIMINATÓRIAS'!I168="",'1ª FASE  - ELIMINATÓRIAS'!I167=""),"",'1ª FASE  - ELIMINATÓRIAS'!C112)</f>
        <v>Destifnow 05 FC</v>
      </c>
      <c r="W162" s="45">
        <f>SUM(Q173,Q182,Q191,Q196,C207,C215,Q222)</f>
        <v>15</v>
      </c>
      <c r="X162" s="45">
        <f>SUM(H173,H182,H191,H196,F207,F215,H222)</f>
        <v>346</v>
      </c>
      <c r="Y162" s="45">
        <f>SUM(F173,F182,F191,F196,H207,H215,F222)</f>
        <v>276</v>
      </c>
      <c r="Z162" s="45">
        <f t="shared" si="23"/>
        <v>70</v>
      </c>
      <c r="AA162" s="45">
        <f t="shared" si="24"/>
        <v>155070003463</v>
      </c>
      <c r="AB162" s="45">
        <f t="shared" si="25"/>
        <v>145066003384</v>
      </c>
      <c r="AC162" s="178">
        <f t="shared" si="26"/>
        <v>4</v>
      </c>
    </row>
    <row r="163" spans="3:29">
      <c r="C163" s="45">
        <f>IF(OR(F163="",H163=""),"",IF(F163=H163,1,IF(F163&lt;H163,0,IF(F163-H163&lt;10,2,IF(F163&gt;H163,3,SE)))))</f>
        <v>0</v>
      </c>
      <c r="D163" s="53" t="s">
        <v>7</v>
      </c>
      <c r="E163" s="172" t="str">
        <f t="shared" si="18"/>
        <v>É o ki tu merece</v>
      </c>
      <c r="F163" s="241">
        <f t="shared" si="19"/>
        <v>12</v>
      </c>
      <c r="G163" s="241"/>
      <c r="H163" s="242">
        <f t="shared" si="20"/>
        <v>370</v>
      </c>
      <c r="I163" s="242"/>
      <c r="J163" s="242">
        <f t="shared" si="21"/>
        <v>292</v>
      </c>
      <c r="K163" s="242"/>
      <c r="L163" s="242">
        <f t="shared" si="22"/>
        <v>78</v>
      </c>
      <c r="M163" s="243"/>
      <c r="O163" s="44" t="s">
        <v>177</v>
      </c>
      <c r="Q163" s="45"/>
      <c r="S163" s="46"/>
      <c r="T163" s="45"/>
      <c r="U163" s="47">
        <v>4</v>
      </c>
      <c r="V163" s="178" t="str">
        <f>IF(OR('1ª FASE  - ELIMINATÓRIAS'!I168="",'1ª FASE  - ELIMINATÓRIAS'!I167=""),"",'1ª FASE  - ELIMINATÓRIAS'!C96)</f>
        <v>Vetores F. C.</v>
      </c>
      <c r="W163" s="45">
        <f>SUM(Q172,Q183,Q190,Q197,C205,C214,C222)</f>
        <v>14</v>
      </c>
      <c r="X163" s="45">
        <f>SUM(H172,H183,H190,H197,F205,F214,F222)</f>
        <v>338</v>
      </c>
      <c r="Y163" s="45">
        <f>SUM(F172,F183,F190,F197,H205,H214,H222)</f>
        <v>272</v>
      </c>
      <c r="Z163" s="45">
        <f t="shared" si="23"/>
        <v>66</v>
      </c>
      <c r="AA163" s="45">
        <f t="shared" si="24"/>
        <v>145066003384</v>
      </c>
      <c r="AB163" s="45">
        <f t="shared" si="25"/>
        <v>125078003708</v>
      </c>
      <c r="AC163" s="178">
        <f t="shared" si="26"/>
        <v>8</v>
      </c>
    </row>
    <row r="164" spans="3:29">
      <c r="C164" s="45">
        <f>IF(OR(F164="",H164=""),"",IF(F164=H164,1,IF(F164&lt;H164,0,IF(F164-H164&lt;10,2,IF(F164&gt;H164,3,SE)))))</f>
        <v>0</v>
      </c>
      <c r="D164" s="54" t="s">
        <v>8</v>
      </c>
      <c r="E164" s="171" t="str">
        <f t="shared" si="18"/>
        <v>C.R RedBull FC</v>
      </c>
      <c r="F164" s="238">
        <f t="shared" si="19"/>
        <v>11</v>
      </c>
      <c r="G164" s="238"/>
      <c r="H164" s="239">
        <f t="shared" si="20"/>
        <v>285</v>
      </c>
      <c r="I164" s="239"/>
      <c r="J164" s="239">
        <f t="shared" si="21"/>
        <v>242</v>
      </c>
      <c r="K164" s="239"/>
      <c r="L164" s="239">
        <f t="shared" si="22"/>
        <v>43</v>
      </c>
      <c r="M164" s="240"/>
      <c r="O164" s="44" t="s">
        <v>178</v>
      </c>
      <c r="Q164" s="45"/>
      <c r="S164" s="46"/>
      <c r="T164" s="45"/>
      <c r="U164" s="47">
        <v>5</v>
      </c>
      <c r="V164" s="178" t="str">
        <f>IF(OR('1ª FASE  - ELIMINATÓRIAS'!I168="",'1ª FASE  - ELIMINATÓRIAS'!I167=""),"",'1ª FASE  - ELIMINATÓRIAS'!C80)</f>
        <v>Rafatwin</v>
      </c>
      <c r="W164" s="45">
        <f>SUM(C175,C183,C191,C199,C206,Q213,Q221)</f>
        <v>9</v>
      </c>
      <c r="X164" s="45">
        <f>SUM(F175,F183,F191,F199,F206,H213,H221)</f>
        <v>279</v>
      </c>
      <c r="Y164" s="45">
        <f>SUM(H175,H183,H191,H199,H206,F213,F221)</f>
        <v>294</v>
      </c>
      <c r="Z164" s="45">
        <f t="shared" si="23"/>
        <v>-15</v>
      </c>
      <c r="AA164" s="45">
        <f t="shared" si="24"/>
        <v>94985002795</v>
      </c>
      <c r="AB164" s="45">
        <f t="shared" si="25"/>
        <v>115043002852</v>
      </c>
      <c r="AC164" s="178">
        <f t="shared" si="26"/>
        <v>2</v>
      </c>
    </row>
    <row r="165" spans="3:29">
      <c r="C165" s="45">
        <f>IF(OR(F165="",H165=""),"",IF(F165=H165,1,IF(F165&lt;H165,0,IF(F165-H165&lt;10,2,IF(F165&gt;H165,3,SE)))))</f>
        <v>0</v>
      </c>
      <c r="D165" s="54" t="s">
        <v>9</v>
      </c>
      <c r="E165" s="171" t="str">
        <f t="shared" si="18"/>
        <v>Rafatwin</v>
      </c>
      <c r="F165" s="238">
        <f t="shared" si="19"/>
        <v>9</v>
      </c>
      <c r="G165" s="238"/>
      <c r="H165" s="239">
        <f t="shared" si="20"/>
        <v>279</v>
      </c>
      <c r="I165" s="239"/>
      <c r="J165" s="239">
        <f t="shared" si="21"/>
        <v>294</v>
      </c>
      <c r="K165" s="239"/>
      <c r="L165" s="239">
        <f t="shared" si="22"/>
        <v>-15</v>
      </c>
      <c r="M165" s="240"/>
      <c r="Q165" s="45"/>
      <c r="S165" s="46"/>
      <c r="T165" s="45"/>
      <c r="U165" s="47">
        <v>6</v>
      </c>
      <c r="V165" s="178" t="str">
        <f>IF(OR('1ª FASE  - ELIMINATÓRIAS'!I168="",'1ª FASE  - ELIMINATÓRIAS'!I167=""),"",'1ª FASE  - ELIMINATÓRIAS'!C64)</f>
        <v>WillianBalao</v>
      </c>
      <c r="W165" s="45">
        <f>SUM(C174,C182,C190,C198,Q205,Q212,C221)</f>
        <v>15</v>
      </c>
      <c r="X165" s="45">
        <f>SUM(F174,F182,F190,F198,H205,H212,F221)</f>
        <v>407</v>
      </c>
      <c r="Y165" s="45">
        <f>SUM(H174,H182,H190,H198,F205,F212,H221)</f>
        <v>289</v>
      </c>
      <c r="Z165" s="45">
        <f t="shared" si="23"/>
        <v>118</v>
      </c>
      <c r="AA165" s="45">
        <f t="shared" si="24"/>
        <v>155118004076</v>
      </c>
      <c r="AB165" s="45">
        <f t="shared" si="25"/>
        <v>94985002795</v>
      </c>
      <c r="AC165" s="178">
        <f t="shared" si="26"/>
        <v>5</v>
      </c>
    </row>
    <row r="166" spans="3:29">
      <c r="C166" s="45">
        <f>IF(OR(F166="",H166=""),"",IF(F166=H166,1,IF(F166&lt;H166,0,IF(F166-H166&lt;10,2,IF(F166&gt;H166,3,SE)))))</f>
        <v>0</v>
      </c>
      <c r="D166" s="54" t="s">
        <v>10</v>
      </c>
      <c r="E166" s="171" t="str">
        <f t="shared" si="18"/>
        <v>Quelzinhaquimica FC</v>
      </c>
      <c r="F166" s="238">
        <f t="shared" si="19"/>
        <v>3</v>
      </c>
      <c r="G166" s="238"/>
      <c r="H166" s="239">
        <f t="shared" si="20"/>
        <v>275</v>
      </c>
      <c r="I166" s="239"/>
      <c r="J166" s="239">
        <f t="shared" si="21"/>
        <v>373</v>
      </c>
      <c r="K166" s="239"/>
      <c r="L166" s="239">
        <f t="shared" si="22"/>
        <v>-98</v>
      </c>
      <c r="M166" s="240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8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302</v>
      </c>
      <c r="Z166" s="45">
        <f t="shared" si="23"/>
        <v>-302</v>
      </c>
      <c r="AA166" s="45">
        <f t="shared" si="24"/>
        <v>4698000007</v>
      </c>
      <c r="AB166" s="45">
        <f t="shared" si="25"/>
        <v>34902002751</v>
      </c>
      <c r="AC166" s="178">
        <f t="shared" si="26"/>
        <v>1</v>
      </c>
    </row>
    <row r="167" spans="3:29" ht="15.75" thickBot="1">
      <c r="C167" s="45">
        <f>IF(OR(F167="",H167=""),"",IF(F167=H167,1,IF(F167&lt;H167,0,IF(F167-H167&lt;10,2,IF(F167&gt;H167,3,SE)))))</f>
        <v>1</v>
      </c>
      <c r="D167" s="74" t="s">
        <v>11</v>
      </c>
      <c r="E167" s="175" t="str">
        <f t="shared" si="18"/>
        <v>PARADIGMA TSIDKENU</v>
      </c>
      <c r="F167" s="229">
        <f t="shared" si="19"/>
        <v>0</v>
      </c>
      <c r="G167" s="229"/>
      <c r="H167" s="230">
        <f t="shared" si="20"/>
        <v>0</v>
      </c>
      <c r="I167" s="230"/>
      <c r="J167" s="230">
        <f t="shared" si="21"/>
        <v>302</v>
      </c>
      <c r="K167" s="230"/>
      <c r="L167" s="230">
        <f t="shared" si="22"/>
        <v>-302</v>
      </c>
      <c r="M167" s="231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178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12</v>
      </c>
      <c r="X167" s="45">
        <f>SUM(F172,F180,F188,F196,F204,F212,F220)</f>
        <v>370</v>
      </c>
      <c r="Y167" s="45">
        <f>SUM(H172,H180,H188,H196,H204,H212,H220)</f>
        <v>292</v>
      </c>
      <c r="Z167" s="45">
        <f t="shared" si="23"/>
        <v>78</v>
      </c>
      <c r="AA167" s="45">
        <f t="shared" si="24"/>
        <v>125078003708</v>
      </c>
      <c r="AB167" s="45">
        <f t="shared" si="25"/>
        <v>4698000007</v>
      </c>
      <c r="AC167" s="178">
        <f t="shared" si="26"/>
        <v>7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32" t="s">
        <v>133</v>
      </c>
      <c r="E169" s="233"/>
      <c r="F169" s="233"/>
      <c r="G169" s="233"/>
      <c r="H169" s="233"/>
      <c r="I169" s="233"/>
      <c r="J169" s="233"/>
      <c r="K169" s="233"/>
      <c r="L169" s="233"/>
      <c r="M169" s="233"/>
      <c r="N169" s="233"/>
      <c r="O169" s="233"/>
      <c r="P169" s="234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35"/>
      <c r="E170" s="236"/>
      <c r="F170" s="236"/>
      <c r="G170" s="236"/>
      <c r="H170" s="236"/>
      <c r="I170" s="236"/>
      <c r="J170" s="236"/>
      <c r="K170" s="236"/>
      <c r="L170" s="236"/>
      <c r="M170" s="236"/>
      <c r="N170" s="236"/>
      <c r="O170" s="236"/>
      <c r="P170" s="237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>
        <f>IF(OR(F172="",H172=""),"",IF(F172=H172,1,IF(F172&lt;H172,0,IF(F172-H172&lt;10,2,IF(F172&gt;H172,3,SE)))))</f>
        <v>0</v>
      </c>
      <c r="D172" s="222" t="str">
        <f>V167</f>
        <v>É o ki tu merece</v>
      </c>
      <c r="E172" s="222"/>
      <c r="F172" s="76">
        <v>32</v>
      </c>
      <c r="G172" s="170" t="s">
        <v>17</v>
      </c>
      <c r="H172" s="77">
        <v>51</v>
      </c>
      <c r="I172" s="222" t="str">
        <f>V163</f>
        <v>Vetores F. C.</v>
      </c>
      <c r="J172" s="222"/>
      <c r="K172" s="222"/>
      <c r="L172" s="222"/>
      <c r="M172" s="222"/>
      <c r="N172" s="222"/>
      <c r="O172" s="222"/>
      <c r="P172" s="222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>
        <f>IF(OR(F173="",H173=""),"",IF(F173=H173,1,IF(F173&lt;H173,0,IF(F173-H173&lt;10,2,IF(F173&gt;H173,3,SE)))))</f>
        <v>0</v>
      </c>
      <c r="D173" s="222" t="str">
        <f>V166</f>
        <v>PARADIGMA TSIDKENU</v>
      </c>
      <c r="E173" s="222"/>
      <c r="F173" s="76">
        <v>0</v>
      </c>
      <c r="G173" s="170" t="s">
        <v>17</v>
      </c>
      <c r="H173" s="77">
        <v>31</v>
      </c>
      <c r="I173" s="222" t="str">
        <f>V162</f>
        <v>Destifnow 05 FC</v>
      </c>
      <c r="J173" s="222"/>
      <c r="K173" s="222"/>
      <c r="L173" s="222"/>
      <c r="M173" s="222"/>
      <c r="N173" s="222"/>
      <c r="O173" s="222"/>
      <c r="P173" s="222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>
        <f>IF(OR(F174="",H174=""),"",IF(F174=H174,1,IF(F174&lt;H174,0,IF(F174-H174&lt;10,2,IF(F174&gt;H174,3,SE)))))</f>
        <v>0</v>
      </c>
      <c r="D174" s="222" t="str">
        <f>V165</f>
        <v>WillianBalao</v>
      </c>
      <c r="E174" s="222"/>
      <c r="F174" s="76">
        <v>25</v>
      </c>
      <c r="G174" s="170" t="s">
        <v>17</v>
      </c>
      <c r="H174" s="77">
        <v>34</v>
      </c>
      <c r="I174" s="222" t="str">
        <f>V161</f>
        <v>C.R RedBull FC</v>
      </c>
      <c r="J174" s="222"/>
      <c r="K174" s="222"/>
      <c r="L174" s="222"/>
      <c r="M174" s="222"/>
      <c r="N174" s="222"/>
      <c r="O174" s="222"/>
      <c r="P174" s="222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>
        <f>IF(OR(F175="",H175=""),"",IF(F175=H175,1,IF(F175&lt;H175,0,IF(F175-H175&lt;10,2,IF(F175&gt;H175,3,SE)))))</f>
        <v>3</v>
      </c>
      <c r="D175" s="222" t="str">
        <f>V164</f>
        <v>Rafatwin</v>
      </c>
      <c r="E175" s="222"/>
      <c r="F175" s="77">
        <v>46</v>
      </c>
      <c r="G175" s="170" t="s">
        <v>17</v>
      </c>
      <c r="H175" s="76">
        <v>10</v>
      </c>
      <c r="I175" s="222" t="str">
        <f>V160</f>
        <v>Quelzinhaquimica FC</v>
      </c>
      <c r="J175" s="222"/>
      <c r="K175" s="222"/>
      <c r="L175" s="222"/>
      <c r="M175" s="222"/>
      <c r="N175" s="222"/>
      <c r="O175" s="222"/>
      <c r="P175" s="222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23" t="s">
        <v>135</v>
      </c>
      <c r="E177" s="224"/>
      <c r="F177" s="224"/>
      <c r="G177" s="224"/>
      <c r="H177" s="224"/>
      <c r="I177" s="224"/>
      <c r="J177" s="224"/>
      <c r="K177" s="224"/>
      <c r="L177" s="224"/>
      <c r="M177" s="224"/>
      <c r="N177" s="224"/>
      <c r="O177" s="224"/>
      <c r="P177" s="225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26"/>
      <c r="E178" s="227"/>
      <c r="F178" s="227"/>
      <c r="G178" s="227"/>
      <c r="H178" s="227"/>
      <c r="I178" s="227"/>
      <c r="J178" s="227"/>
      <c r="K178" s="227"/>
      <c r="L178" s="227"/>
      <c r="M178" s="227"/>
      <c r="N178" s="227"/>
      <c r="O178" s="227"/>
      <c r="P178" s="228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>
      <c r="C180" s="45">
        <f>IF(OR(F180="",H180=""),"",IF(F180=H180,1,IF(F180&lt;H180,0,IF(F180-H180&lt;10,2,IF(F180&gt;H180,3,SE)))))</f>
        <v>3</v>
      </c>
      <c r="D180" s="222" t="str">
        <f>V167</f>
        <v>É o ki tu merece</v>
      </c>
      <c r="E180" s="222"/>
      <c r="F180" s="76">
        <v>74</v>
      </c>
      <c r="G180" s="58" t="s">
        <v>17</v>
      </c>
      <c r="H180" s="77">
        <v>47</v>
      </c>
      <c r="I180" s="222" t="str">
        <f>V160</f>
        <v>Quelzinhaquimica FC</v>
      </c>
      <c r="J180" s="222"/>
      <c r="K180" s="222"/>
      <c r="L180" s="222"/>
      <c r="M180" s="222"/>
      <c r="N180" s="222"/>
      <c r="O180" s="222"/>
      <c r="P180" s="222"/>
      <c r="Q180" s="45">
        <f>IF(OR(H180="",F180=""),"",IF(H180=F180,1,IF(H180&lt;F180,0,IF(H180-F180&lt;10,2,IF(H180&gt;F180,3,SE)))))</f>
        <v>0</v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>
        <f>IF(OR(F181="",H181=""),"",IF(F181=H181,1,IF(F181&lt;H181,0,IF(F181-H181&lt;10,2,IF(F181&gt;H181,3,SE)))))</f>
        <v>0</v>
      </c>
      <c r="D181" s="222" t="str">
        <f>V166</f>
        <v>PARADIGMA TSIDKENU</v>
      </c>
      <c r="E181" s="222"/>
      <c r="F181" s="77">
        <v>0</v>
      </c>
      <c r="G181" s="58" t="s">
        <v>17</v>
      </c>
      <c r="H181" s="76">
        <v>56</v>
      </c>
      <c r="I181" s="222" t="str">
        <f>V161</f>
        <v>C.R RedBull FC</v>
      </c>
      <c r="J181" s="222"/>
      <c r="K181" s="222"/>
      <c r="L181" s="222"/>
      <c r="M181" s="222"/>
      <c r="N181" s="222"/>
      <c r="O181" s="222"/>
      <c r="P181" s="222"/>
      <c r="Q181" s="45">
        <f>IF(OR(H181="",F181=""),"",IF(H181=F181,1,IF(H181&lt;F181,0,IF(H181-F181&lt;10,2,IF(H181&gt;F181,3,SE)))))</f>
        <v>3</v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>
        <f>IF(OR(F182="",H182=""),"",IF(F182=H182,1,IF(F182&lt;H182,0,IF(F182-H182&lt;10,2,IF(F182&gt;H182,3,SE)))))</f>
        <v>3</v>
      </c>
      <c r="D182" s="222" t="str">
        <f>V165</f>
        <v>WillianBalao</v>
      </c>
      <c r="E182" s="222"/>
      <c r="F182" s="76">
        <v>81</v>
      </c>
      <c r="G182" s="58" t="s">
        <v>17</v>
      </c>
      <c r="H182" s="77">
        <v>53</v>
      </c>
      <c r="I182" s="222" t="str">
        <f>V162</f>
        <v>Destifnow 05 FC</v>
      </c>
      <c r="J182" s="222"/>
      <c r="K182" s="222"/>
      <c r="L182" s="222"/>
      <c r="M182" s="222"/>
      <c r="N182" s="222"/>
      <c r="O182" s="222"/>
      <c r="P182" s="222"/>
      <c r="Q182" s="45">
        <f>IF(OR(H182="",F182=""),"",IF(H182=F182,1,IF(H182&lt;F182,0,IF(H182-F182&lt;10,2,IF(H182&gt;F182,3,SE)))))</f>
        <v>0</v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>
        <f>IF(OR(F183="",H183=""),"",IF(F183=H183,1,IF(F183&lt;H183,0,IF(F183-H183&lt;10,2,IF(F183&gt;H183,3,SE)))))</f>
        <v>0</v>
      </c>
      <c r="D183" s="222" t="str">
        <f>V164</f>
        <v>Rafatwin</v>
      </c>
      <c r="E183" s="222"/>
      <c r="F183" s="76">
        <v>43</v>
      </c>
      <c r="G183" s="58" t="s">
        <v>17</v>
      </c>
      <c r="H183" s="77">
        <v>55</v>
      </c>
      <c r="I183" s="222" t="str">
        <f>V163</f>
        <v>Vetores F. C.</v>
      </c>
      <c r="J183" s="222"/>
      <c r="K183" s="222"/>
      <c r="L183" s="222"/>
      <c r="M183" s="222"/>
      <c r="N183" s="222"/>
      <c r="O183" s="222"/>
      <c r="P183" s="222"/>
      <c r="Q183" s="45">
        <f>IF(OR(H183="",F183=""),"",IF(H183=F183,1,IF(H183&lt;F183,0,IF(H183-F183&lt;10,2,IF(H183&gt;F183,3,SE)))))</f>
        <v>3</v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23" t="s">
        <v>134</v>
      </c>
      <c r="E185" s="224"/>
      <c r="F185" s="224"/>
      <c r="G185" s="224"/>
      <c r="H185" s="224"/>
      <c r="I185" s="224"/>
      <c r="J185" s="224"/>
      <c r="K185" s="224"/>
      <c r="L185" s="224"/>
      <c r="M185" s="224"/>
      <c r="N185" s="224"/>
      <c r="O185" s="224"/>
      <c r="P185" s="225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26"/>
      <c r="E186" s="227"/>
      <c r="F186" s="227"/>
      <c r="G186" s="227"/>
      <c r="H186" s="227"/>
      <c r="I186" s="227"/>
      <c r="J186" s="227"/>
      <c r="K186" s="227"/>
      <c r="L186" s="227"/>
      <c r="M186" s="227"/>
      <c r="N186" s="227"/>
      <c r="O186" s="227"/>
      <c r="P186" s="228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>
        <f>IF(OR(F188="",H188=""),"",IF(F188=H188,1,IF(F188&lt;H188,0,IF(F188-H188&lt;10,2,IF(F188&gt;H188,3,SE)))))</f>
        <v>3</v>
      </c>
      <c r="D188" s="222" t="str">
        <f>V167</f>
        <v>É o ki tu merece</v>
      </c>
      <c r="E188" s="222"/>
      <c r="F188" s="77">
        <v>64</v>
      </c>
      <c r="G188" s="170" t="s">
        <v>17</v>
      </c>
      <c r="H188" s="76">
        <v>35</v>
      </c>
      <c r="I188" s="222" t="str">
        <f>V161</f>
        <v>C.R RedBull FC</v>
      </c>
      <c r="J188" s="222"/>
      <c r="K188" s="222"/>
      <c r="L188" s="222"/>
      <c r="M188" s="222"/>
      <c r="N188" s="222"/>
      <c r="O188" s="222"/>
      <c r="P188" s="222"/>
      <c r="Q188" s="45">
        <f>IF(OR(H188="",F188=""),"",IF(H188=F188,1,IF(H188&lt;F188,0,IF(H188-F188&lt;10,2,IF(H188&gt;F188,3,SE)))))</f>
        <v>0</v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>
        <f>IF(OR(F189="",H189=""),"",IF(F189=H189,1,IF(F189&lt;H189,0,IF(F189-H189&lt;10,2,IF(F189&gt;H189,3,SE)))))</f>
        <v>0</v>
      </c>
      <c r="D189" s="222" t="str">
        <f>V166</f>
        <v>PARADIGMA TSIDKENU</v>
      </c>
      <c r="E189" s="222"/>
      <c r="F189" s="76">
        <v>0</v>
      </c>
      <c r="G189" s="170" t="s">
        <v>17</v>
      </c>
      <c r="H189" s="77">
        <v>56</v>
      </c>
      <c r="I189" s="222" t="str">
        <f>V160</f>
        <v>Quelzinhaquimica FC</v>
      </c>
      <c r="J189" s="222"/>
      <c r="K189" s="222"/>
      <c r="L189" s="222"/>
      <c r="M189" s="222"/>
      <c r="N189" s="222"/>
      <c r="O189" s="222"/>
      <c r="P189" s="222"/>
      <c r="Q189" s="45">
        <f>IF(OR(H189="",F189=""),"",IF(H189=F189,1,IF(H189&lt;F189,0,IF(H189-F189&lt;10,2,IF(H189&gt;F189,3,SE)))))</f>
        <v>3</v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>
        <f>IF(OR(F190="",H190=""),"",IF(F190=H190,1,IF(F190&lt;H190,0,IF(F190-H190&lt;10,2,IF(F190&gt;H190,3,SE)))))</f>
        <v>0</v>
      </c>
      <c r="D190" s="222" t="str">
        <f>V165</f>
        <v>WillianBalao</v>
      </c>
      <c r="E190" s="222"/>
      <c r="F190" s="76">
        <v>43</v>
      </c>
      <c r="G190" s="170" t="s">
        <v>17</v>
      </c>
      <c r="H190" s="77">
        <v>74</v>
      </c>
      <c r="I190" s="222" t="str">
        <f>V163</f>
        <v>Vetores F. C.</v>
      </c>
      <c r="J190" s="222"/>
      <c r="K190" s="222"/>
      <c r="L190" s="222"/>
      <c r="M190" s="222"/>
      <c r="N190" s="222"/>
      <c r="O190" s="222"/>
      <c r="P190" s="222"/>
      <c r="Q190" s="45">
        <f>IF(OR(H190="",F190=""),"",IF(H190=F190,1,IF(H190&lt;F190,0,IF(H190-F190&lt;10,2,IF(H190&gt;F190,3,SE)))))</f>
        <v>3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>
        <f>IF(OR(F191="",H191=""),"",IF(F191=H191,1,IF(F191&lt;H191,0,IF(F191-H191&lt;10,2,IF(F191&gt;H191,3,SE)))))</f>
        <v>0</v>
      </c>
      <c r="D191" s="222" t="str">
        <f>V164</f>
        <v>Rafatwin</v>
      </c>
      <c r="E191" s="222"/>
      <c r="F191" s="76">
        <v>46</v>
      </c>
      <c r="G191" s="170" t="s">
        <v>17</v>
      </c>
      <c r="H191" s="77">
        <v>57</v>
      </c>
      <c r="I191" s="222" t="str">
        <f>V162</f>
        <v>Destifnow 05 FC</v>
      </c>
      <c r="J191" s="222"/>
      <c r="K191" s="222"/>
      <c r="L191" s="222"/>
      <c r="M191" s="222"/>
      <c r="N191" s="222"/>
      <c r="O191" s="222"/>
      <c r="P191" s="222"/>
      <c r="Q191" s="45">
        <f>IF(OR(H191="",F191=""),"",IF(H191=F191,1,IF(H191&lt;F191,0,IF(H191-F191&lt;10,2,IF(H191&gt;F191,3,SE)))))</f>
        <v>3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23" t="s">
        <v>136</v>
      </c>
      <c r="E193" s="224"/>
      <c r="F193" s="224"/>
      <c r="G193" s="224"/>
      <c r="H193" s="224"/>
      <c r="I193" s="224"/>
      <c r="J193" s="224"/>
      <c r="K193" s="224"/>
      <c r="L193" s="224"/>
      <c r="M193" s="224"/>
      <c r="N193" s="224"/>
      <c r="O193" s="224"/>
      <c r="P193" s="225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26"/>
      <c r="E194" s="227"/>
      <c r="F194" s="227"/>
      <c r="G194" s="227"/>
      <c r="H194" s="227"/>
      <c r="I194" s="227"/>
      <c r="J194" s="227"/>
      <c r="K194" s="227"/>
      <c r="L194" s="227"/>
      <c r="M194" s="227"/>
      <c r="N194" s="227"/>
      <c r="O194" s="227"/>
      <c r="P194" s="228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>
        <f>IF(OR(F196="",H196=""),"",IF(F196=H196,1,IF(F196&lt;H196,0,IF(F196-H196&lt;10,2,IF(F196&gt;H196,3,SE)))))</f>
        <v>3</v>
      </c>
      <c r="D196" s="222" t="str">
        <f>V167</f>
        <v>É o ki tu merece</v>
      </c>
      <c r="E196" s="222"/>
      <c r="F196" s="59">
        <v>44</v>
      </c>
      <c r="G196" s="170" t="s">
        <v>17</v>
      </c>
      <c r="H196" s="76">
        <v>29</v>
      </c>
      <c r="I196" s="222" t="str">
        <f>V162</f>
        <v>Destifnow 05 FC</v>
      </c>
      <c r="J196" s="222"/>
      <c r="K196" s="222"/>
      <c r="L196" s="222"/>
      <c r="M196" s="222"/>
      <c r="N196" s="222"/>
      <c r="O196" s="222"/>
      <c r="P196" s="222"/>
      <c r="Q196" s="45">
        <f>IF(OR(H196="",F196=""),"",IF(H196=F196,1,IF(H196&lt;F196,0,IF(H196-F196&lt;10,2,IF(H196&gt;F196,3,SE)))))</f>
        <v>0</v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>
        <f>IF(OR(F197="",H197=""),"",IF(F197=H197,1,IF(F197&lt;H197,0,IF(F197-H197&lt;10,2,IF(F197&gt;H197,3,SE)))))</f>
        <v>0</v>
      </c>
      <c r="D197" s="222" t="str">
        <f>V166</f>
        <v>PARADIGMA TSIDKENU</v>
      </c>
      <c r="E197" s="222"/>
      <c r="F197" s="60">
        <v>0</v>
      </c>
      <c r="G197" s="170" t="s">
        <v>17</v>
      </c>
      <c r="H197" s="77">
        <v>52</v>
      </c>
      <c r="I197" s="222" t="str">
        <f>V163</f>
        <v>Vetores F. C.</v>
      </c>
      <c r="J197" s="222"/>
      <c r="K197" s="222"/>
      <c r="L197" s="222"/>
      <c r="M197" s="222"/>
      <c r="N197" s="222"/>
      <c r="O197" s="222"/>
      <c r="P197" s="222"/>
      <c r="Q197" s="45">
        <f>IF(OR(H197="",F197=""),"",IF(H197=F197,1,IF(H197&lt;F197,0,IF(H197-F197&lt;10,2,IF(H197&gt;F197,3,SE)))))</f>
        <v>3</v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>
        <f>IF(OR(F198="",H198=""),"",IF(F198=H198,1,IF(F198&lt;H198,0,IF(F198-H198&lt;10,2,IF(F198&gt;H198,3,SE)))))</f>
        <v>3</v>
      </c>
      <c r="D198" s="222" t="str">
        <f>V165</f>
        <v>WillianBalao</v>
      </c>
      <c r="E198" s="222"/>
      <c r="F198" s="59">
        <v>57</v>
      </c>
      <c r="G198" s="170" t="s">
        <v>17</v>
      </c>
      <c r="H198" s="76">
        <v>27</v>
      </c>
      <c r="I198" s="222" t="str">
        <f>V160</f>
        <v>Quelzinhaquimica FC</v>
      </c>
      <c r="J198" s="222"/>
      <c r="K198" s="222"/>
      <c r="L198" s="222"/>
      <c r="M198" s="222"/>
      <c r="N198" s="222"/>
      <c r="O198" s="222"/>
      <c r="P198" s="222"/>
      <c r="Q198" s="45">
        <f>IF(OR(H198="",F198=""),"",IF(H198=F198,1,IF(H198&lt;F198,0,IF(H198-F198&lt;10,2,IF(H198&gt;F198,3,SE)))))</f>
        <v>0</v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>
        <f>IF(OR(F199="",H199=""),"",IF(F199=H199,1,IF(F199&lt;H199,0,IF(F199-H199&lt;10,2,IF(F199&gt;H199,3,SE)))))</f>
        <v>0</v>
      </c>
      <c r="D199" s="222" t="str">
        <f>V164</f>
        <v>Rafatwin</v>
      </c>
      <c r="E199" s="222"/>
      <c r="F199" s="60">
        <v>16</v>
      </c>
      <c r="G199" s="170" t="s">
        <v>17</v>
      </c>
      <c r="H199" s="77">
        <v>44</v>
      </c>
      <c r="I199" s="222" t="str">
        <f>V161</f>
        <v>C.R RedBull FC</v>
      </c>
      <c r="J199" s="222"/>
      <c r="K199" s="222"/>
      <c r="L199" s="222"/>
      <c r="M199" s="222"/>
      <c r="N199" s="222"/>
      <c r="O199" s="222"/>
      <c r="P199" s="222"/>
      <c r="Q199" s="45">
        <f>IF(OR(H199="",F199=""),"",IF(H199=F199,1,IF(H199&lt;F199,0,IF(H199-F199&lt;10,2,IF(H199&gt;F199,3,SE)))))</f>
        <v>3</v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23" t="s">
        <v>137</v>
      </c>
      <c r="E201" s="224"/>
      <c r="F201" s="224"/>
      <c r="G201" s="224"/>
      <c r="H201" s="224"/>
      <c r="I201" s="224"/>
      <c r="J201" s="224"/>
      <c r="K201" s="224"/>
      <c r="L201" s="224"/>
      <c r="M201" s="224"/>
      <c r="N201" s="224"/>
      <c r="O201" s="224"/>
      <c r="P201" s="225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26"/>
      <c r="E202" s="227"/>
      <c r="F202" s="227"/>
      <c r="G202" s="227"/>
      <c r="H202" s="227"/>
      <c r="I202" s="227"/>
      <c r="J202" s="227"/>
      <c r="K202" s="227"/>
      <c r="L202" s="227"/>
      <c r="M202" s="227"/>
      <c r="N202" s="227"/>
      <c r="O202" s="227"/>
      <c r="P202" s="228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>
        <f>IF(OR(F204="",H204=""),"",IF(F204=H204,1,IF(F204&lt;H204,0,IF(F204-H204&lt;10,2,IF(F204&gt;H204,3,SE)))))</f>
        <v>0</v>
      </c>
      <c r="D204" s="222" t="str">
        <f>V167</f>
        <v>É o ki tu merece</v>
      </c>
      <c r="E204" s="222"/>
      <c r="F204" s="76">
        <v>40</v>
      </c>
      <c r="G204" s="170" t="s">
        <v>17</v>
      </c>
      <c r="H204" s="77">
        <v>42</v>
      </c>
      <c r="I204" s="222" t="str">
        <f>V164</f>
        <v>Rafatwin</v>
      </c>
      <c r="J204" s="222"/>
      <c r="K204" s="222"/>
      <c r="L204" s="222"/>
      <c r="M204" s="222"/>
      <c r="N204" s="222"/>
      <c r="O204" s="222"/>
      <c r="P204" s="222"/>
      <c r="Q204" s="45">
        <f>IF(OR(H204="",F204=""),"",IF(H204=F204,1,IF(H204&lt;F204,0,IF(H204-F204&lt;10,2,IF(H204&gt;F204,3,SE)))))</f>
        <v>2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>
        <f>IF(OR(F205="",H205=""),"",IF(F205=H205,1,IF(F205&lt;H205,0,IF(F205-H205&lt;10,2,IF(F205&gt;H205,3,SE)))))</f>
        <v>0</v>
      </c>
      <c r="D205" s="222" t="str">
        <f>V166</f>
        <v>PARADIGMA TSIDKENU</v>
      </c>
      <c r="E205" s="222"/>
      <c r="F205" s="76">
        <v>0</v>
      </c>
      <c r="G205" s="170" t="s">
        <v>17</v>
      </c>
      <c r="H205" s="77">
        <v>38</v>
      </c>
      <c r="I205" s="222" t="str">
        <f>V165</f>
        <v>WillianBalao</v>
      </c>
      <c r="J205" s="222"/>
      <c r="K205" s="222"/>
      <c r="L205" s="222"/>
      <c r="M205" s="222"/>
      <c r="N205" s="222"/>
      <c r="O205" s="222"/>
      <c r="P205" s="222"/>
      <c r="Q205" s="45">
        <f>IF(OR(H205="",F205=""),"",IF(H205=F205,1,IF(H205&lt;F205,0,IF(H205-F205&lt;10,2,IF(H205&gt;F205,3,SE)))))</f>
        <v>3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>
        <f>IF(OR(F206="",H206=""),"",IF(F206=H206,1,IF(F206&lt;H206,0,IF(F206-H206&lt;10,2,IF(F206&gt;H206,3,SE)))))</f>
        <v>3</v>
      </c>
      <c r="D206" s="222" t="str">
        <f>V163</f>
        <v>Vetores F. C.</v>
      </c>
      <c r="E206" s="222"/>
      <c r="F206" s="77">
        <v>74</v>
      </c>
      <c r="G206" s="170" t="s">
        <v>17</v>
      </c>
      <c r="H206" s="76">
        <v>53</v>
      </c>
      <c r="I206" s="222" t="str">
        <f>V160</f>
        <v>Quelzinhaquimica FC</v>
      </c>
      <c r="J206" s="222"/>
      <c r="K206" s="222"/>
      <c r="L206" s="222"/>
      <c r="M206" s="222"/>
      <c r="N206" s="222"/>
      <c r="O206" s="222"/>
      <c r="P206" s="222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>
        <f>IF(OR(F207="",H207=""),"",IF(F207=H207,1,IF(F207&lt;H207,0,IF(F207-H207&lt;10,2,IF(F207&gt;H207,3,SE)))))</f>
        <v>3</v>
      </c>
      <c r="D207" s="222" t="str">
        <f>V162</f>
        <v>Destifnow 05 FC</v>
      </c>
      <c r="E207" s="222"/>
      <c r="F207" s="77">
        <v>45</v>
      </c>
      <c r="G207" s="170" t="s">
        <v>17</v>
      </c>
      <c r="H207" s="76">
        <v>9</v>
      </c>
      <c r="I207" s="222" t="str">
        <f>V161</f>
        <v>C.R RedBull FC</v>
      </c>
      <c r="J207" s="222"/>
      <c r="K207" s="222"/>
      <c r="L207" s="222"/>
      <c r="M207" s="222"/>
      <c r="N207" s="222"/>
      <c r="O207" s="222"/>
      <c r="P207" s="222"/>
      <c r="Q207" s="45">
        <f>IF(OR(H207="",F207=""),"",IF(H207=F207,1,IF(H207&lt;F207,0,IF(H207-F207&lt;10,2,IF(H207&gt;F207,3,SE)))))</f>
        <v>0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23" t="s">
        <v>138</v>
      </c>
      <c r="E209" s="224"/>
      <c r="F209" s="224"/>
      <c r="G209" s="224"/>
      <c r="H209" s="224"/>
      <c r="I209" s="224"/>
      <c r="J209" s="224"/>
      <c r="K209" s="224"/>
      <c r="L209" s="224"/>
      <c r="M209" s="224"/>
      <c r="N209" s="224"/>
      <c r="O209" s="224"/>
      <c r="P209" s="225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26"/>
      <c r="E210" s="227"/>
      <c r="F210" s="227"/>
      <c r="G210" s="227"/>
      <c r="H210" s="227"/>
      <c r="I210" s="227"/>
      <c r="J210" s="227"/>
      <c r="K210" s="227"/>
      <c r="L210" s="227"/>
      <c r="M210" s="227"/>
      <c r="N210" s="227"/>
      <c r="O210" s="227"/>
      <c r="P210" s="228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>
        <f>IF(OR(F212="",H212=""),"",IF(F212=H212,1,IF(F212&lt;H212,0,IF(F212-H212&lt;10,2,IF(F212&gt;H212,3,SE)))))</f>
        <v>0</v>
      </c>
      <c r="D212" s="222" t="str">
        <f>V167</f>
        <v>É o ki tu merece</v>
      </c>
      <c r="E212" s="222"/>
      <c r="F212" s="76">
        <v>59</v>
      </c>
      <c r="G212" s="58" t="s">
        <v>17</v>
      </c>
      <c r="H212" s="77">
        <v>88</v>
      </c>
      <c r="I212" s="222" t="str">
        <f>V165</f>
        <v>WillianBalao</v>
      </c>
      <c r="J212" s="222"/>
      <c r="K212" s="222"/>
      <c r="L212" s="222"/>
      <c r="M212" s="222"/>
      <c r="N212" s="222"/>
      <c r="O212" s="222"/>
      <c r="P212" s="222"/>
      <c r="Q212" s="45">
        <f>IF(OR(H212="",F212=""),"",IF(H212=F212,1,IF(H212&lt;F212,0,IF(H212-F212&lt;10,2,IF(H212&gt;F212,3,SE)))))</f>
        <v>3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>
        <f>IF(OR(F213="",H213=""),"",IF(F213=H213,1,IF(F213&lt;H213,0,IF(F213-H213&lt;10,2,IF(F213&gt;H213,3,SE)))))</f>
        <v>0</v>
      </c>
      <c r="D213" s="222" t="str">
        <f>V166</f>
        <v>PARADIGMA TSIDKENU</v>
      </c>
      <c r="E213" s="222"/>
      <c r="F213" s="76">
        <v>0</v>
      </c>
      <c r="G213" s="58" t="s">
        <v>17</v>
      </c>
      <c r="H213" s="77">
        <v>12</v>
      </c>
      <c r="I213" s="222" t="str">
        <f>V164</f>
        <v>Rafatwin</v>
      </c>
      <c r="J213" s="222"/>
      <c r="K213" s="222"/>
      <c r="L213" s="222"/>
      <c r="M213" s="222"/>
      <c r="N213" s="222"/>
      <c r="O213" s="222"/>
      <c r="P213" s="222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>
        <f>IF(OR(F214="",H214=""),"",IF(F214=H214,1,IF(F214&lt;H214,0,IF(F214-H214&lt;10,2,IF(F214&gt;H214,3,SE)))))</f>
        <v>2</v>
      </c>
      <c r="D214" s="222" t="str">
        <f>V163</f>
        <v>Vetores F. C.</v>
      </c>
      <c r="E214" s="222"/>
      <c r="F214" s="77">
        <v>73</v>
      </c>
      <c r="G214" s="58" t="s">
        <v>17</v>
      </c>
      <c r="H214" s="76">
        <v>68</v>
      </c>
      <c r="I214" s="222" t="str">
        <f>V161</f>
        <v>C.R RedBull FC</v>
      </c>
      <c r="J214" s="222"/>
      <c r="K214" s="222"/>
      <c r="L214" s="222"/>
      <c r="M214" s="222"/>
      <c r="N214" s="222"/>
      <c r="O214" s="222"/>
      <c r="P214" s="222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>
        <f>IF(OR(F215="",H215=""),"",IF(F215=H215,1,IF(F215&lt;H215,0,IF(F215-H215&lt;10,2,IF(F215&gt;H215,3,SE)))))</f>
        <v>3</v>
      </c>
      <c r="D215" s="222" t="str">
        <f>V162</f>
        <v>Destifnow 05 FC</v>
      </c>
      <c r="E215" s="222"/>
      <c r="F215" s="77">
        <v>83</v>
      </c>
      <c r="G215" s="58" t="s">
        <v>17</v>
      </c>
      <c r="H215" s="76">
        <v>63</v>
      </c>
      <c r="I215" s="222" t="str">
        <f>V160</f>
        <v>Quelzinhaquimica FC</v>
      </c>
      <c r="J215" s="222"/>
      <c r="K215" s="222"/>
      <c r="L215" s="222"/>
      <c r="M215" s="222"/>
      <c r="N215" s="222"/>
      <c r="O215" s="222"/>
      <c r="P215" s="222"/>
      <c r="Q215" s="45">
        <f>IF(OR(H215="",F215=""),"",IF(H215=F215,1,IF(H215&lt;F215,0,IF(H215-F215&lt;10,2,IF(H215&gt;F215,3,SE)))))</f>
        <v>0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23" t="s">
        <v>139</v>
      </c>
      <c r="E217" s="224"/>
      <c r="F217" s="224"/>
      <c r="G217" s="224"/>
      <c r="H217" s="224"/>
      <c r="I217" s="224"/>
      <c r="J217" s="224"/>
      <c r="K217" s="224"/>
      <c r="L217" s="224"/>
      <c r="M217" s="224"/>
      <c r="N217" s="224"/>
      <c r="O217" s="224"/>
      <c r="P217" s="225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26"/>
      <c r="E218" s="227"/>
      <c r="F218" s="227"/>
      <c r="G218" s="227"/>
      <c r="H218" s="227"/>
      <c r="I218" s="227"/>
      <c r="J218" s="227"/>
      <c r="K218" s="227"/>
      <c r="L218" s="227"/>
      <c r="M218" s="227"/>
      <c r="N218" s="227"/>
      <c r="O218" s="227"/>
      <c r="P218" s="228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29">
      <c r="C220" s="45">
        <f>IF(OR(F220="",H220=""),"",IF(F220=H220,1,IF(F220&lt;H220,0,IF(F220-H220&lt;10,2,IF(F220&gt;H220,3,SE)))))</f>
        <v>3</v>
      </c>
      <c r="D220" s="222" t="str">
        <f>V167</f>
        <v>É o ki tu merece</v>
      </c>
      <c r="E220" s="222"/>
      <c r="F220" s="77">
        <v>57</v>
      </c>
      <c r="G220" s="170" t="s">
        <v>17</v>
      </c>
      <c r="H220" s="76">
        <v>0</v>
      </c>
      <c r="I220" s="222" t="str">
        <f>V166</f>
        <v>PARADIGMA TSIDKENU</v>
      </c>
      <c r="J220" s="222"/>
      <c r="K220" s="222"/>
      <c r="L220" s="222"/>
      <c r="M220" s="222"/>
      <c r="N220" s="222"/>
      <c r="O220" s="222"/>
      <c r="P220" s="222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>
        <f>IF(OR(F221="",H221=""),"",IF(F221=H221,1,IF(F221&lt;H221,0,IF(F221-H221&lt;10,2,IF(F221&gt;H221,3,SE)))))</f>
        <v>3</v>
      </c>
      <c r="D221" s="222" t="str">
        <f>V165</f>
        <v>WillianBalao</v>
      </c>
      <c r="E221" s="222"/>
      <c r="F221" s="77">
        <v>75</v>
      </c>
      <c r="G221" s="170" t="s">
        <v>17</v>
      </c>
      <c r="H221" s="76">
        <v>42</v>
      </c>
      <c r="I221" s="222" t="str">
        <f>V164</f>
        <v>Rafatwin</v>
      </c>
      <c r="J221" s="222"/>
      <c r="K221" s="222"/>
      <c r="L221" s="222"/>
      <c r="M221" s="222"/>
      <c r="N221" s="222"/>
      <c r="O221" s="222"/>
      <c r="P221" s="222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>
        <f>IF(OR(F222="",H222=""),"",IF(F222=H222,1,IF(F222&lt;H222,0,IF(F222-H222&lt;10,2,IF(F222&gt;H222,3,SE)))))</f>
        <v>0</v>
      </c>
      <c r="D222" s="222" t="str">
        <f>V163</f>
        <v>Vetores F. C.</v>
      </c>
      <c r="E222" s="222"/>
      <c r="F222" s="76">
        <v>33</v>
      </c>
      <c r="G222" s="170" t="s">
        <v>17</v>
      </c>
      <c r="H222" s="77">
        <v>48</v>
      </c>
      <c r="I222" s="222" t="str">
        <f>V162</f>
        <v>Destifnow 05 FC</v>
      </c>
      <c r="J222" s="222"/>
      <c r="K222" s="222"/>
      <c r="L222" s="222"/>
      <c r="M222" s="222"/>
      <c r="N222" s="222"/>
      <c r="O222" s="222"/>
      <c r="P222" s="222"/>
      <c r="Q222" s="45">
        <f>IF(OR(H222="",F222=""),"",IF(H222=F222,1,IF(H222&lt;F222,0,IF(H222-F222&lt;10,2,IF(H222&gt;F222,3,SE)))))</f>
        <v>3</v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>
        <f>IF(OR(F223="",H223=""),"",IF(F223=H223,1,IF(F223&lt;H223,0,IF(F223-H223&lt;10,2,IF(F223&gt;H223,3,SE)))))</f>
        <v>3</v>
      </c>
      <c r="D223" s="222" t="str">
        <f>V161</f>
        <v>C.R RedBull FC</v>
      </c>
      <c r="E223" s="222"/>
      <c r="F223" s="77">
        <v>39</v>
      </c>
      <c r="G223" s="170" t="s">
        <v>17</v>
      </c>
      <c r="H223" s="76">
        <v>19</v>
      </c>
      <c r="I223" s="222" t="str">
        <f>V160</f>
        <v>Quelzinhaquimica FC</v>
      </c>
      <c r="J223" s="222"/>
      <c r="K223" s="222"/>
      <c r="L223" s="222"/>
      <c r="M223" s="222"/>
      <c r="N223" s="222"/>
      <c r="O223" s="222"/>
      <c r="P223" s="222"/>
      <c r="Q223" s="45">
        <f>IF(OR(H223="",F223=""),"",IF(H223=F223,1,IF(H223&lt;F223,0,IF(H223-F223&lt;10,2,IF(H223&gt;F223,3,SE)))))</f>
        <v>0</v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44" t="s">
        <v>112</v>
      </c>
      <c r="E225" s="245"/>
      <c r="F225" s="245"/>
      <c r="G225" s="245"/>
      <c r="H225" s="245"/>
      <c r="I225" s="245"/>
      <c r="J225" s="245"/>
      <c r="K225" s="245"/>
      <c r="L225" s="245"/>
      <c r="M225" s="246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47"/>
      <c r="E226" s="248"/>
      <c r="F226" s="248"/>
      <c r="G226" s="248"/>
      <c r="H226" s="248"/>
      <c r="I226" s="248"/>
      <c r="J226" s="248"/>
      <c r="K226" s="248"/>
      <c r="L226" s="248"/>
      <c r="M226" s="249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8" t="s">
        <v>3</v>
      </c>
      <c r="E227" s="186" t="s">
        <v>21</v>
      </c>
      <c r="F227" s="256" t="s">
        <v>12</v>
      </c>
      <c r="G227" s="256"/>
      <c r="H227" s="250" t="s">
        <v>309</v>
      </c>
      <c r="I227" s="250"/>
      <c r="J227" s="250" t="s">
        <v>310</v>
      </c>
      <c r="K227" s="250"/>
      <c r="L227" s="256" t="s">
        <v>174</v>
      </c>
      <c r="M227" s="257"/>
      <c r="Q227" s="45"/>
      <c r="T227" s="46"/>
      <c r="U227" s="45" t="s">
        <v>3</v>
      </c>
      <c r="V227" s="87" t="s">
        <v>2</v>
      </c>
      <c r="W227" s="178" t="s">
        <v>12</v>
      </c>
      <c r="X227" s="178" t="s">
        <v>13</v>
      </c>
      <c r="Y227" s="178" t="s">
        <v>14</v>
      </c>
      <c r="Z227" s="87" t="s">
        <v>15</v>
      </c>
      <c r="AA227" s="178" t="s">
        <v>18</v>
      </c>
      <c r="AB227" s="178" t="s">
        <v>19</v>
      </c>
      <c r="AC227" s="87" t="s">
        <v>20</v>
      </c>
      <c r="AD227" s="45"/>
    </row>
    <row r="228" spans="3:30">
      <c r="C228" s="45">
        <f>IF(OR(F228="",H228=""),"",IF(F228=H228,1,IF(F228&lt;H228,0,IF(F228-H228&lt;10,2,IF(F228&gt;H228,3,SE)))))</f>
        <v>0</v>
      </c>
      <c r="D228" s="52" t="s">
        <v>4</v>
      </c>
      <c r="E228" s="185" t="str">
        <f>VLOOKUP(AC228,$U$227:$AC$235,2)</f>
        <v>Belloshow</v>
      </c>
      <c r="F228" s="252">
        <f>VLOOKUP(AC228,$U$227:$AC$235,3)</f>
        <v>19</v>
      </c>
      <c r="G228" s="252"/>
      <c r="H228" s="253">
        <f>VLOOKUP(AC228,$U$227:$AC$235,4)</f>
        <v>488</v>
      </c>
      <c r="I228" s="253"/>
      <c r="J228" s="253">
        <f>VLOOKUP(AC228,$U$227:$AC$235,5)</f>
        <v>268</v>
      </c>
      <c r="K228" s="253"/>
      <c r="L228" s="253">
        <f>VLOOKUP(AC228,$U$227:$AC$235,6)</f>
        <v>220</v>
      </c>
      <c r="M228" s="254"/>
      <c r="O228" s="44" t="s">
        <v>179</v>
      </c>
      <c r="Q228" s="45"/>
      <c r="T228" s="46"/>
      <c r="U228" s="47">
        <v>1</v>
      </c>
      <c r="V228" s="178" t="str">
        <f>IF(OR('1ª FASE  - ELIMINATÓRIAS'!I165="",'1ª FASE  - ELIMINATÓRIAS'!I164=""),"",'1ª FASE  - ELIMINATÓRIAS'!C143)</f>
        <v>JAH JAH ME LEVE</v>
      </c>
      <c r="W228" s="45">
        <f>SUM(Q244,Q249,Q258,Q267,Q275,Q284,Q292)</f>
        <v>14</v>
      </c>
      <c r="X228" s="45">
        <f>SUM(H244,H249,H258,H267,H275,H284,H292)</f>
        <v>383</v>
      </c>
      <c r="Y228" s="45">
        <f>SUM(F244,F249,F258,F267,F275,F284,F292)</f>
        <v>361</v>
      </c>
      <c r="Z228" s="45">
        <f>X228-Y228</f>
        <v>22</v>
      </c>
      <c r="AA228" s="178">
        <f>(W228*10^10)+((Z228+5000)*10^6)+(X228*10)+U228</f>
        <v>145022003831</v>
      </c>
      <c r="AB228" s="45">
        <f>LARGE($AA$228:$AA$235,U228)</f>
        <v>195220004888</v>
      </c>
      <c r="AC228" s="178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0</v>
      </c>
      <c r="D229" s="53" t="s">
        <v>5</v>
      </c>
      <c r="E229" s="172" t="str">
        <f t="shared" ref="E229:E235" si="27">VLOOKUP(AC229,$U$227:$AC$235,2)</f>
        <v>JAH JAH ME LEVE</v>
      </c>
      <c r="F229" s="241">
        <f t="shared" ref="F229:F235" si="28">VLOOKUP(AC229,$U$227:$AC$235,3)</f>
        <v>14</v>
      </c>
      <c r="G229" s="241"/>
      <c r="H229" s="242">
        <f t="shared" ref="H229:H235" si="29">VLOOKUP(AC229,$U$227:$AC$235,4)</f>
        <v>383</v>
      </c>
      <c r="I229" s="242"/>
      <c r="J229" s="242">
        <f t="shared" ref="J229:J235" si="30">VLOOKUP(AC229,$U$227:$AC$235,5)</f>
        <v>361</v>
      </c>
      <c r="K229" s="242"/>
      <c r="L229" s="242">
        <f t="shared" ref="L229:L235" si="31">VLOOKUP(AC229,$U$227:$AC$235,6)</f>
        <v>22</v>
      </c>
      <c r="M229" s="243"/>
      <c r="O229" s="44" t="s">
        <v>175</v>
      </c>
      <c r="Q229" s="45"/>
      <c r="T229" s="46"/>
      <c r="U229" s="47">
        <v>2</v>
      </c>
      <c r="V229" s="178" t="str">
        <f>IF(OR('1ª FASE  - ELIMINATÓRIAS'!I165="",'1ª FASE  - ELIMINATÓRIAS'!I164=""),"",'1ª FASE  - ELIMINATÓRIAS'!C127)</f>
        <v>M0nsters FC</v>
      </c>
      <c r="W229" s="45">
        <f>SUM(Q243,Q250,Q257,Q268,Q276,Q283)</f>
        <v>2</v>
      </c>
      <c r="X229" s="45">
        <f>SUM(H243,H250,H257,H268,H276,H283,F292)</f>
        <v>172</v>
      </c>
      <c r="Y229" s="45">
        <f>SUM(F243,F250,F257,F268,F276,F283,H292)</f>
        <v>358</v>
      </c>
      <c r="Z229" s="45">
        <f t="shared" ref="Z229:Z235" si="32">X229-Y229</f>
        <v>-186</v>
      </c>
      <c r="AA229" s="178">
        <f t="shared" ref="AA229:AA235" si="33">(W229*10^10)+((Z229+5000)*10^6)+(X229*10)+U229</f>
        <v>24814001722</v>
      </c>
      <c r="AB229" s="45">
        <f t="shared" ref="AB229:AB235" si="34">LARGE($AA$228:$AA$235,U229)</f>
        <v>145022003831</v>
      </c>
      <c r="AC229" s="178">
        <f t="shared" ref="AC229:AC235" si="35">MATCH(AB229,$AA$228:$AA$235,0)</f>
        <v>1</v>
      </c>
      <c r="AD229" s="45"/>
    </row>
    <row r="230" spans="3:30">
      <c r="C230" s="45">
        <f>IF(OR(F230="",H230=""),"",IF(F230=H230,1,IF(F230&lt;H230,0,IF(F230-H230&lt;10,2,IF(F230&gt;H230,3,SE)))))</f>
        <v>0</v>
      </c>
      <c r="D230" s="53" t="s">
        <v>6</v>
      </c>
      <c r="E230" s="172" t="str">
        <f t="shared" si="27"/>
        <v>MAGRÃO FUTEBOL</v>
      </c>
      <c r="F230" s="241">
        <f t="shared" si="28"/>
        <v>11</v>
      </c>
      <c r="G230" s="241"/>
      <c r="H230" s="242">
        <f t="shared" si="29"/>
        <v>383</v>
      </c>
      <c r="I230" s="242"/>
      <c r="J230" s="242">
        <f t="shared" si="30"/>
        <v>334</v>
      </c>
      <c r="K230" s="242"/>
      <c r="L230" s="242">
        <f t="shared" si="31"/>
        <v>49</v>
      </c>
      <c r="M230" s="243"/>
      <c r="O230" s="44" t="s">
        <v>307</v>
      </c>
      <c r="Q230" s="45"/>
      <c r="T230" s="46"/>
      <c r="U230" s="47">
        <v>3</v>
      </c>
      <c r="V230" s="178" t="str">
        <f>IF(OR('1ª FASE  - ELIMINATÓRIAS'!I165="",'1ª FASE  - ELIMINATÓRIAS'!I164=""),"",'1ª FASE  - ELIMINATÓRIAS'!C111)</f>
        <v>Tupense S.C</v>
      </c>
      <c r="W230" s="45">
        <f>SUM(Q242,Q251,Q260,Q265,C276,C284,Q291)</f>
        <v>8</v>
      </c>
      <c r="X230" s="45">
        <f>SUM(H242,H251,H260,H265,F276,F284,H291)</f>
        <v>288</v>
      </c>
      <c r="Y230" s="45">
        <f>SUM(F242,F251,F260,F265,H276,H284,F291)</f>
        <v>286</v>
      </c>
      <c r="Z230" s="45">
        <f t="shared" si="32"/>
        <v>2</v>
      </c>
      <c r="AA230" s="178">
        <f t="shared" si="33"/>
        <v>85002002883</v>
      </c>
      <c r="AB230" s="45">
        <f t="shared" si="34"/>
        <v>115049003835</v>
      </c>
      <c r="AC230" s="178">
        <f t="shared" si="35"/>
        <v>5</v>
      </c>
      <c r="AD230" s="45"/>
    </row>
    <row r="231" spans="3:30">
      <c r="C231" s="45">
        <f>IF(OR(F231="",H231=""),"",IF(F231=H231,1,IF(F231&lt;H231,0,IF(F231-H231&lt;10,2,IF(F231&gt;H231,3,SE)))))</f>
        <v>0</v>
      </c>
      <c r="D231" s="53" t="s">
        <v>7</v>
      </c>
      <c r="E231" s="172" t="str">
        <f t="shared" si="27"/>
        <v>EFIPAC</v>
      </c>
      <c r="F231" s="241">
        <f t="shared" si="28"/>
        <v>9</v>
      </c>
      <c r="G231" s="241"/>
      <c r="H231" s="242">
        <f t="shared" si="29"/>
        <v>327</v>
      </c>
      <c r="I231" s="242"/>
      <c r="J231" s="242">
        <f t="shared" si="30"/>
        <v>350</v>
      </c>
      <c r="K231" s="242"/>
      <c r="L231" s="242">
        <f t="shared" si="31"/>
        <v>-23</v>
      </c>
      <c r="M231" s="243"/>
      <c r="O231" s="44" t="s">
        <v>308</v>
      </c>
      <c r="Q231" s="45"/>
      <c r="T231" s="46"/>
      <c r="U231" s="47">
        <v>4</v>
      </c>
      <c r="V231" s="178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5</v>
      </c>
      <c r="X231" s="45">
        <f>SUM(H241,H252,H259,H266,F275,F283,F291)</f>
        <v>287</v>
      </c>
      <c r="Y231" s="45">
        <f>SUM(F241,H252,F259,F266,H275,H283,H291)</f>
        <v>317</v>
      </c>
      <c r="Z231" s="45">
        <f t="shared" si="32"/>
        <v>-30</v>
      </c>
      <c r="AA231" s="178">
        <f t="shared" si="33"/>
        <v>54970002874</v>
      </c>
      <c r="AB231" s="45">
        <f t="shared" si="34"/>
        <v>94977003276</v>
      </c>
      <c r="AC231" s="178">
        <f t="shared" si="35"/>
        <v>6</v>
      </c>
      <c r="AD231" s="45"/>
    </row>
    <row r="232" spans="3:30">
      <c r="C232" s="45">
        <f>IF(OR(F232="",H232=""),"",IF(F232=H232,1,IF(F232&lt;H232,0,IF(F232-H232&lt;10,2,IF(F232&gt;H232,3,SE)))))</f>
        <v>0</v>
      </c>
      <c r="D232" s="54" t="s">
        <v>8</v>
      </c>
      <c r="E232" s="171" t="str">
        <f t="shared" si="27"/>
        <v>Tupense S.C</v>
      </c>
      <c r="F232" s="238">
        <f t="shared" si="28"/>
        <v>8</v>
      </c>
      <c r="G232" s="238"/>
      <c r="H232" s="239">
        <f t="shared" si="29"/>
        <v>288</v>
      </c>
      <c r="I232" s="239"/>
      <c r="J232" s="239">
        <f t="shared" si="30"/>
        <v>286</v>
      </c>
      <c r="K232" s="239"/>
      <c r="L232" s="239">
        <f t="shared" si="31"/>
        <v>2</v>
      </c>
      <c r="M232" s="240"/>
      <c r="O232" s="44" t="s">
        <v>178</v>
      </c>
      <c r="Q232" s="45"/>
      <c r="T232" s="46"/>
      <c r="U232" s="47">
        <v>5</v>
      </c>
      <c r="V232" s="178" t="str">
        <f>IF(OR('1ª FASE  - ELIMINATÓRIAS'!I165="",'1ª FASE  - ELIMINATÓRIAS'!I164=""),"",'1ª FASE  - ELIMINATÓRIAS'!C79)</f>
        <v>MAGRÃO FUTEBOL</v>
      </c>
      <c r="W232" s="45">
        <f>SUM(C244,C252,C260,C268,Q273,Q282,Q290)</f>
        <v>11</v>
      </c>
      <c r="X232" s="45">
        <f>SUM(F244,F252,F260,F268,H273,H282,H290)</f>
        <v>383</v>
      </c>
      <c r="Y232" s="45">
        <f>SUM(H244,H252,H260,H268,F273,F282,F290)</f>
        <v>334</v>
      </c>
      <c r="Z232" s="45">
        <f t="shared" si="32"/>
        <v>49</v>
      </c>
      <c r="AA232" s="178">
        <f t="shared" si="33"/>
        <v>115049003835</v>
      </c>
      <c r="AB232" s="45">
        <f t="shared" si="34"/>
        <v>85002002883</v>
      </c>
      <c r="AC232" s="178">
        <f t="shared" si="35"/>
        <v>3</v>
      </c>
      <c r="AD232" s="45"/>
    </row>
    <row r="233" spans="3:30">
      <c r="C233" s="45">
        <f>IF(OR(F233="",H233=""),"",IF(F233=H233,1,IF(F233&lt;H233,0,IF(F233-H233&lt;10,2,IF(F233&gt;H233,3,SE)))))</f>
        <v>0</v>
      </c>
      <c r="D233" s="54" t="s">
        <v>9</v>
      </c>
      <c r="E233" s="171" t="str">
        <f t="shared" si="27"/>
        <v>Play Hard 11</v>
      </c>
      <c r="F233" s="238">
        <f t="shared" si="28"/>
        <v>8</v>
      </c>
      <c r="G233" s="238"/>
      <c r="H233" s="239">
        <f t="shared" si="29"/>
        <v>353</v>
      </c>
      <c r="I233" s="239"/>
      <c r="J233" s="239">
        <f t="shared" si="30"/>
        <v>400</v>
      </c>
      <c r="K233" s="239"/>
      <c r="L233" s="239">
        <f t="shared" si="31"/>
        <v>-47</v>
      </c>
      <c r="M233" s="240"/>
      <c r="Q233" s="45"/>
      <c r="T233" s="46"/>
      <c r="U233" s="47">
        <v>6</v>
      </c>
      <c r="V233" s="178" t="str">
        <f>IF(OR('1ª FASE  - ELIMINATÓRIAS'!I165="",'1ª FASE  - ELIMINATÓRIAS'!I164=""),"",'1ª FASE  - ELIMINATÓRIAS'!C63)</f>
        <v>EFIPAC</v>
      </c>
      <c r="W233" s="45">
        <f>SUM(C243,C251,C259,C267,Q274,Q281,C290)</f>
        <v>9</v>
      </c>
      <c r="X233" s="45">
        <f>SUM(F243,F251,F259,F267,H274,H281,F290)</f>
        <v>327</v>
      </c>
      <c r="Y233" s="45">
        <f>SUM(H243,H251,H259,H267,F274,F281,H290)</f>
        <v>350</v>
      </c>
      <c r="Z233" s="45">
        <f t="shared" si="32"/>
        <v>-23</v>
      </c>
      <c r="AA233" s="178">
        <f t="shared" si="33"/>
        <v>94977003276</v>
      </c>
      <c r="AB233" s="45">
        <f t="shared" si="34"/>
        <v>84953003537</v>
      </c>
      <c r="AC233" s="178">
        <f t="shared" si="35"/>
        <v>7</v>
      </c>
      <c r="AD233" s="45"/>
    </row>
    <row r="234" spans="3:30">
      <c r="C234" s="45">
        <f>IF(OR(F234="",H234=""),"",IF(F234=H234,1,IF(F234&lt;H234,0,IF(F234-H234&lt;10,2,IF(F234&gt;H234,3,SE)))))</f>
        <v>0</v>
      </c>
      <c r="D234" s="54" t="s">
        <v>10</v>
      </c>
      <c r="E234" s="171" t="str">
        <f t="shared" si="27"/>
        <v>Vale das Videiras</v>
      </c>
      <c r="F234" s="238">
        <f t="shared" si="28"/>
        <v>5</v>
      </c>
      <c r="G234" s="238"/>
      <c r="H234" s="239">
        <f t="shared" si="29"/>
        <v>287</v>
      </c>
      <c r="I234" s="239"/>
      <c r="J234" s="239">
        <f t="shared" si="30"/>
        <v>317</v>
      </c>
      <c r="K234" s="239"/>
      <c r="L234" s="239">
        <f t="shared" si="31"/>
        <v>-30</v>
      </c>
      <c r="M234" s="240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78" t="str">
        <f>IF(OR('1ª FASE  - ELIMINATÓRIAS'!I165="",'1ª FASE  - ELIMINATÓRIAS'!I164=""),"",'1ª FASE  - ELIMINATÓRIAS'!C47)</f>
        <v>Play Hard 11</v>
      </c>
      <c r="W234" s="45">
        <f>SUM(C242,C250,C258,C266,C274,C282,Q289)</f>
        <v>8</v>
      </c>
      <c r="X234" s="45">
        <f>SUM(F242,F250,F258,F266,F274,F282,H289)</f>
        <v>353</v>
      </c>
      <c r="Y234" s="45">
        <f>SUM(H242,H250,H258,H266,H274,H282,F289)</f>
        <v>400</v>
      </c>
      <c r="Z234" s="45">
        <f t="shared" si="32"/>
        <v>-47</v>
      </c>
      <c r="AA234" s="178">
        <f t="shared" si="33"/>
        <v>84953003537</v>
      </c>
      <c r="AB234" s="45">
        <f t="shared" si="34"/>
        <v>54970002874</v>
      </c>
      <c r="AC234" s="178">
        <f t="shared" si="35"/>
        <v>4</v>
      </c>
      <c r="AD234" s="45"/>
    </row>
    <row r="235" spans="3:30" ht="15.75" thickBot="1">
      <c r="C235" s="45">
        <f>IF(OR(F235="",H235=""),"",IF(F235=H235,1,IF(F235&lt;H235,0,IF(F235-H235&lt;10,2,IF(F235&gt;H235,3,SE)))))</f>
        <v>0</v>
      </c>
      <c r="D235" s="74" t="s">
        <v>11</v>
      </c>
      <c r="E235" s="175" t="str">
        <f t="shared" si="27"/>
        <v>M0nsters FC</v>
      </c>
      <c r="F235" s="229">
        <f t="shared" si="28"/>
        <v>2</v>
      </c>
      <c r="G235" s="229"/>
      <c r="H235" s="230">
        <f t="shared" si="29"/>
        <v>172</v>
      </c>
      <c r="I235" s="230"/>
      <c r="J235" s="230">
        <f t="shared" si="30"/>
        <v>358</v>
      </c>
      <c r="K235" s="230"/>
      <c r="L235" s="230">
        <f t="shared" si="31"/>
        <v>-186</v>
      </c>
      <c r="M235" s="231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78" t="str">
        <f>IF(OR('1ª FASE  - ELIMINATÓRIAS'!I165="",'1ª FASE  - ELIMINATÓRIAS'!I164=""),"",'1ª FASE  - ELIMINATÓRIAS'!C22)</f>
        <v>Belloshow</v>
      </c>
      <c r="W235" s="45">
        <f>SUM(C241,C249,C257,C265,C273,C281,C289)</f>
        <v>19</v>
      </c>
      <c r="X235" s="45">
        <f>SUM(F241,F249,F257,F265,F273,F281,F289)</f>
        <v>488</v>
      </c>
      <c r="Y235" s="45">
        <f>SUM(H241,H249,H257,H265,H273,H281,H289)</f>
        <v>268</v>
      </c>
      <c r="Z235" s="45">
        <f t="shared" si="32"/>
        <v>220</v>
      </c>
      <c r="AA235" s="178">
        <f t="shared" si="33"/>
        <v>195220004888</v>
      </c>
      <c r="AB235" s="45">
        <f t="shared" si="34"/>
        <v>24814001722</v>
      </c>
      <c r="AC235" s="178">
        <f t="shared" si="35"/>
        <v>2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78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78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32" t="s">
        <v>133</v>
      </c>
      <c r="E238" s="233"/>
      <c r="F238" s="233"/>
      <c r="G238" s="233"/>
      <c r="H238" s="233"/>
      <c r="I238" s="233"/>
      <c r="J238" s="233"/>
      <c r="K238" s="233"/>
      <c r="L238" s="233"/>
      <c r="M238" s="233"/>
      <c r="N238" s="233"/>
      <c r="O238" s="233"/>
      <c r="P238" s="234"/>
      <c r="Q238" s="45" t="str">
        <f>IF(OR(H238="",F238=""),"",IF(H238=F238,1,IF(H238&lt;F238,0,IF(H238-F238&lt;10,2,IF(H238&gt;F238,3,SE)))))</f>
        <v/>
      </c>
      <c r="T238" s="46"/>
      <c r="U238" s="45"/>
      <c r="V238" s="178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35"/>
      <c r="E239" s="236"/>
      <c r="F239" s="236"/>
      <c r="G239" s="236"/>
      <c r="H239" s="236"/>
      <c r="I239" s="236"/>
      <c r="J239" s="236"/>
      <c r="K239" s="236"/>
      <c r="L239" s="236"/>
      <c r="M239" s="236"/>
      <c r="N239" s="236"/>
      <c r="O239" s="236"/>
      <c r="P239" s="237"/>
      <c r="Q239" s="45" t="str">
        <f>IF(OR(H239="",F239=""),"",IF(H239=F239,1,IF(H239&lt;F239,0,IF(H239-F239&lt;10,2,IF(H239&gt;F239,3,SE)))))</f>
        <v/>
      </c>
      <c r="T239" s="45"/>
      <c r="U239" s="47"/>
      <c r="V239" s="178"/>
      <c r="W239" s="45"/>
      <c r="X239" s="45"/>
      <c r="Y239" s="71"/>
      <c r="Z239" s="71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78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>
        <f>IF(OR(F241="",H241=""),"",IF(F241=H241,1,IF(F241&lt;H241,0,IF(F241-H241&lt;10,2,IF(F241&gt;H241,3,SE)))))</f>
        <v>3</v>
      </c>
      <c r="D241" s="222" t="str">
        <f>V235</f>
        <v>Belloshow</v>
      </c>
      <c r="E241" s="222"/>
      <c r="F241" s="77">
        <v>44</v>
      </c>
      <c r="G241" s="170" t="s">
        <v>17</v>
      </c>
      <c r="H241" s="76">
        <v>16</v>
      </c>
      <c r="I241" s="222" t="str">
        <f>V231</f>
        <v>Vale das Videiras</v>
      </c>
      <c r="J241" s="222"/>
      <c r="K241" s="222"/>
      <c r="L241" s="222"/>
      <c r="M241" s="222"/>
      <c r="N241" s="222"/>
      <c r="O241" s="222"/>
      <c r="P241" s="222"/>
      <c r="Q241" s="45">
        <f>IF(OR(H241="",F241=""),"",IF(H241=F241,1,IF(H241&lt;F241,0,IF(H241-F241&lt;10,2,IF(H241&gt;F241,3,SE)))))</f>
        <v>0</v>
      </c>
      <c r="U241" s="47"/>
      <c r="V241" s="178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>
        <f>IF(OR(F242="",H242=""),"",IF(F242=H242,1,IF(F242&lt;H242,0,IF(F242-H242&lt;10,2,IF(F242&gt;H242,3,SE)))))</f>
        <v>3</v>
      </c>
      <c r="D242" s="222" t="str">
        <f>V234</f>
        <v>Play Hard 11</v>
      </c>
      <c r="E242" s="222"/>
      <c r="F242" s="77">
        <v>45</v>
      </c>
      <c r="G242" s="170" t="s">
        <v>17</v>
      </c>
      <c r="H242" s="76">
        <v>22</v>
      </c>
      <c r="I242" s="222" t="str">
        <f>V230</f>
        <v>Tupense S.C</v>
      </c>
      <c r="J242" s="222"/>
      <c r="K242" s="222"/>
      <c r="L242" s="222"/>
      <c r="M242" s="222"/>
      <c r="N242" s="222"/>
      <c r="O242" s="222"/>
      <c r="P242" s="222"/>
      <c r="Q242" s="45">
        <f>IF(OR(H242="",F242=""),"",IF(H242=F242,1,IF(H242&lt;F242,0,IF(H242-F242&lt;10,2,IF(H242&gt;F242,3,SE)))))</f>
        <v>0</v>
      </c>
      <c r="U242" s="47"/>
      <c r="V242" s="178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>
        <f>IF(OR(F243="",H243=""),"",IF(F243=H243,1,IF(F243&lt;H243,0,IF(F243-H243&lt;10,2,IF(F243&gt;H243,3,SE)))))</f>
        <v>3</v>
      </c>
      <c r="D243" s="222" t="str">
        <f>V233</f>
        <v>EFIPAC</v>
      </c>
      <c r="E243" s="222"/>
      <c r="F243" s="77">
        <v>50</v>
      </c>
      <c r="G243" s="170" t="s">
        <v>17</v>
      </c>
      <c r="H243" s="76">
        <v>33</v>
      </c>
      <c r="I243" s="222" t="str">
        <f>V229</f>
        <v>M0nsters FC</v>
      </c>
      <c r="J243" s="222"/>
      <c r="K243" s="222"/>
      <c r="L243" s="222"/>
      <c r="M243" s="222"/>
      <c r="N243" s="222"/>
      <c r="O243" s="222"/>
      <c r="P243" s="222"/>
      <c r="Q243" s="45">
        <f>IF(OR(H243="",F243=""),"",IF(H243=F243,1,IF(H243&lt;F243,0,IF(H243-F243&lt;10,2,IF(H243&gt;F243,3,SE)))))</f>
        <v>0</v>
      </c>
      <c r="U243" s="47"/>
      <c r="V243" s="178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>
        <f>IF(OR(F244="",H244=""),"",IF(F244=H244,1,IF(F244&lt;H244,0,IF(F244-H244&lt;10,2,IF(F244&gt;H244,3,SE)))))</f>
        <v>0</v>
      </c>
      <c r="D244" s="222" t="str">
        <f>V232</f>
        <v>MAGRÃO FUTEBOL</v>
      </c>
      <c r="E244" s="222"/>
      <c r="F244" s="76">
        <v>33</v>
      </c>
      <c r="G244" s="170" t="s">
        <v>17</v>
      </c>
      <c r="H244" s="77">
        <v>39</v>
      </c>
      <c r="I244" s="222" t="str">
        <f>V228</f>
        <v>JAH JAH ME LEVE</v>
      </c>
      <c r="J244" s="222"/>
      <c r="K244" s="222"/>
      <c r="L244" s="222"/>
      <c r="M244" s="222"/>
      <c r="N244" s="222"/>
      <c r="O244" s="222"/>
      <c r="P244" s="222"/>
      <c r="Q244" s="45">
        <f>IF(OR(H244="",F244=""),"",IF(H244=F244,1,IF(H244&lt;F244,0,IF(H244-F244&lt;10,2,IF(H244&gt;F244,3,SE)))))</f>
        <v>2</v>
      </c>
      <c r="U244" s="47"/>
      <c r="V244" s="178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78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23" t="s">
        <v>135</v>
      </c>
      <c r="E246" s="224"/>
      <c r="F246" s="224"/>
      <c r="G246" s="224"/>
      <c r="H246" s="224"/>
      <c r="I246" s="224"/>
      <c r="J246" s="224"/>
      <c r="K246" s="224"/>
      <c r="L246" s="224"/>
      <c r="M246" s="224"/>
      <c r="N246" s="224"/>
      <c r="O246" s="224"/>
      <c r="P246" s="225"/>
      <c r="Q246" s="45" t="str">
        <f>IF(OR(H246="",F246=""),"",IF(H246=F246,1,IF(H246&lt;F246,0,IF(H246-F246&lt;10,2,IF(H246&gt;F246,3,SE)))))</f>
        <v/>
      </c>
      <c r="U246" s="47"/>
      <c r="V246" s="178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26"/>
      <c r="E247" s="227"/>
      <c r="F247" s="227"/>
      <c r="G247" s="227"/>
      <c r="H247" s="227"/>
      <c r="I247" s="227"/>
      <c r="J247" s="227"/>
      <c r="K247" s="227"/>
      <c r="L247" s="227"/>
      <c r="M247" s="227"/>
      <c r="N247" s="227"/>
      <c r="O247" s="227"/>
      <c r="P247" s="228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  <c r="AD248" s="45"/>
    </row>
    <row r="249" spans="3:30">
      <c r="C249" s="45">
        <f>IF(OR(F249="",H249=""),"",IF(F249=H249,1,IF(F249&lt;H249,0,IF(F249-H249&lt;10,2,IF(F249&gt;H249,3,SE)))))</f>
        <v>3</v>
      </c>
      <c r="D249" s="222" t="str">
        <f>V235</f>
        <v>Belloshow</v>
      </c>
      <c r="E249" s="222"/>
      <c r="F249" s="77">
        <v>82</v>
      </c>
      <c r="G249" s="170" t="s">
        <v>17</v>
      </c>
      <c r="H249" s="76">
        <v>52</v>
      </c>
      <c r="I249" s="222" t="str">
        <f>V228</f>
        <v>JAH JAH ME LEVE</v>
      </c>
      <c r="J249" s="222"/>
      <c r="K249" s="222"/>
      <c r="L249" s="222"/>
      <c r="M249" s="222"/>
      <c r="N249" s="222"/>
      <c r="O249" s="222"/>
      <c r="P249" s="222"/>
      <c r="Q249" s="45">
        <f>IF(OR(H249="",F249=""),"",IF(H249=F249,1,IF(H249&lt;F249,0,IF(H249-F249&lt;10,2,IF(H249&gt;F249,3,SE)))))</f>
        <v>0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>
        <f>IF(OR(F250="",H250=""),"",IF(F250=H250,1,IF(F250&lt;H250,0,IF(F250-H250&lt;10,2,IF(F250&gt;H250,3,SE)))))</f>
        <v>3</v>
      </c>
      <c r="D250" s="222" t="str">
        <f>V234</f>
        <v>Play Hard 11</v>
      </c>
      <c r="E250" s="222"/>
      <c r="F250" s="77">
        <v>38</v>
      </c>
      <c r="G250" s="170" t="s">
        <v>17</v>
      </c>
      <c r="H250" s="76">
        <v>28</v>
      </c>
      <c r="I250" s="222" t="str">
        <f>V229</f>
        <v>M0nsters FC</v>
      </c>
      <c r="J250" s="222"/>
      <c r="K250" s="222"/>
      <c r="L250" s="222"/>
      <c r="M250" s="222"/>
      <c r="N250" s="222"/>
      <c r="O250" s="222"/>
      <c r="P250" s="222"/>
      <c r="Q250" s="45">
        <f>IF(OR(H250="",F250=""),"",IF(H250=F250,1,IF(H250&lt;F250,0,IF(H250-F250&lt;10,2,IF(H250&gt;F250,3,SE)))))</f>
        <v>0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>
        <f>IF(OR(F251="",H251=""),"",IF(F251=H251,1,IF(F251&lt;H251,0,IF(F251-H251&lt;10,2,IF(F251&gt;H251,3,SE)))))</f>
        <v>3</v>
      </c>
      <c r="D251" s="222" t="str">
        <f>V233</f>
        <v>EFIPAC</v>
      </c>
      <c r="E251" s="222"/>
      <c r="F251" s="77">
        <v>38</v>
      </c>
      <c r="G251" s="170" t="s">
        <v>17</v>
      </c>
      <c r="H251" s="76">
        <v>24</v>
      </c>
      <c r="I251" s="222" t="str">
        <f>V230</f>
        <v>Tupense S.C</v>
      </c>
      <c r="J251" s="222"/>
      <c r="K251" s="222"/>
      <c r="L251" s="222"/>
      <c r="M251" s="222"/>
      <c r="N251" s="222"/>
      <c r="O251" s="222"/>
      <c r="P251" s="222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>
        <f>IF(OR(F252="",H252=""),"",IF(F252=H252,1,IF(F252&lt;H252,0,IF(F252-H252&lt;10,2,IF(F252&gt;H252,3,SE)))))</f>
        <v>2</v>
      </c>
      <c r="D252" s="222" t="str">
        <f>V232</f>
        <v>MAGRÃO FUTEBOL</v>
      </c>
      <c r="E252" s="222"/>
      <c r="F252" s="77">
        <v>63</v>
      </c>
      <c r="G252" s="170" t="s">
        <v>17</v>
      </c>
      <c r="H252" s="76">
        <v>56</v>
      </c>
      <c r="I252" s="222" t="str">
        <f>V231</f>
        <v>Vale das Videiras</v>
      </c>
      <c r="J252" s="222"/>
      <c r="K252" s="222"/>
      <c r="L252" s="222"/>
      <c r="M252" s="222"/>
      <c r="N252" s="222"/>
      <c r="O252" s="222"/>
      <c r="P252" s="222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23" t="s">
        <v>134</v>
      </c>
      <c r="E254" s="224"/>
      <c r="F254" s="224"/>
      <c r="G254" s="224"/>
      <c r="H254" s="224"/>
      <c r="I254" s="224"/>
      <c r="J254" s="224"/>
      <c r="K254" s="224"/>
      <c r="L254" s="224"/>
      <c r="M254" s="224"/>
      <c r="N254" s="224"/>
      <c r="O254" s="224"/>
      <c r="P254" s="225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26"/>
      <c r="E255" s="227"/>
      <c r="F255" s="227"/>
      <c r="G255" s="227"/>
      <c r="H255" s="227"/>
      <c r="I255" s="227"/>
      <c r="J255" s="227"/>
      <c r="K255" s="227"/>
      <c r="L255" s="227"/>
      <c r="M255" s="227"/>
      <c r="N255" s="227"/>
      <c r="O255" s="227"/>
      <c r="P255" s="228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>
        <f>IF(OR(F257="",H257=""),"",IF(F257=H257,1,IF(F257&lt;H257,0,IF(F257-H257&lt;10,2,IF(F257&gt;H257,3,SE)))))</f>
        <v>3</v>
      </c>
      <c r="D257" s="222" t="str">
        <f>V235</f>
        <v>Belloshow</v>
      </c>
      <c r="E257" s="222"/>
      <c r="F257" s="77">
        <v>84</v>
      </c>
      <c r="G257" s="170" t="s">
        <v>17</v>
      </c>
      <c r="H257" s="76">
        <v>9</v>
      </c>
      <c r="I257" s="222" t="str">
        <f>V229</f>
        <v>M0nsters FC</v>
      </c>
      <c r="J257" s="222"/>
      <c r="K257" s="222"/>
      <c r="L257" s="222"/>
      <c r="M257" s="222"/>
      <c r="N257" s="222"/>
      <c r="O257" s="222"/>
      <c r="P257" s="222"/>
      <c r="Q257" s="45">
        <f>IF(OR(H257="",F257=""),"",IF(H257=F257,1,IF(H257&lt;F257,0,IF(H257-F257&lt;10,2,IF(H257&gt;F257,3,SE)))))</f>
        <v>0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>
        <f>IF(OR(F258="",H258=""),"",IF(F258=H258,1,IF(F258&lt;H258,0,IF(F258-H258&lt;10,2,IF(F258&gt;H258,3,SE)))))</f>
        <v>0</v>
      </c>
      <c r="D258" s="222" t="str">
        <f>V234</f>
        <v>Play Hard 11</v>
      </c>
      <c r="E258" s="222"/>
      <c r="F258" s="76">
        <v>47</v>
      </c>
      <c r="G258" s="170" t="s">
        <v>17</v>
      </c>
      <c r="H258" s="77">
        <v>65</v>
      </c>
      <c r="I258" s="222" t="str">
        <f>V228</f>
        <v>JAH JAH ME LEVE</v>
      </c>
      <c r="J258" s="222"/>
      <c r="K258" s="222"/>
      <c r="L258" s="222"/>
      <c r="M258" s="222"/>
      <c r="N258" s="222"/>
      <c r="O258" s="222"/>
      <c r="P258" s="222"/>
      <c r="Q258" s="45">
        <f>IF(OR(H258="",F258=""),"",IF(H258=F258,1,IF(H258&lt;F258,0,IF(H258-F258&lt;10,2,IF(H258&gt;F258,3,SE)))))</f>
        <v>3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>
        <f>IF(OR(F259="",H259=""),"",IF(F259=H259,1,IF(F259&lt;H259,0,IF(F259-H259&lt;10,2,IF(F259&gt;H259,3,SE)))))</f>
        <v>0</v>
      </c>
      <c r="D259" s="222" t="str">
        <f>V233</f>
        <v>EFIPAC</v>
      </c>
      <c r="E259" s="222"/>
      <c r="F259" s="76">
        <v>32</v>
      </c>
      <c r="G259" s="170" t="s">
        <v>17</v>
      </c>
      <c r="H259" s="77">
        <v>36</v>
      </c>
      <c r="I259" s="222" t="str">
        <f>V231</f>
        <v>Vale das Videiras</v>
      </c>
      <c r="J259" s="222"/>
      <c r="K259" s="222"/>
      <c r="L259" s="222"/>
      <c r="M259" s="222"/>
      <c r="N259" s="222"/>
      <c r="O259" s="222"/>
      <c r="P259" s="222"/>
      <c r="Q259" s="45">
        <f>IF(OR(H259="",F259=""),"",IF(H259=F259,1,IF(H259&lt;F259,0,IF(H259-F259&lt;10,2,IF(H259&gt;F259,3,SE)))))</f>
        <v>2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>
        <f>IF(OR(F260="",H260=""),"",IF(F260=H260,1,IF(F260&lt;H260,0,IF(F260-H260&lt;10,2,IF(F260&gt;H260,3,SE)))))</f>
        <v>3</v>
      </c>
      <c r="D260" s="222" t="str">
        <f>V232</f>
        <v>MAGRÃO FUTEBOL</v>
      </c>
      <c r="E260" s="222"/>
      <c r="F260" s="77">
        <v>74</v>
      </c>
      <c r="G260" s="170" t="s">
        <v>17</v>
      </c>
      <c r="H260" s="76">
        <v>46</v>
      </c>
      <c r="I260" s="222" t="str">
        <f>V230</f>
        <v>Tupense S.C</v>
      </c>
      <c r="J260" s="222"/>
      <c r="K260" s="222"/>
      <c r="L260" s="222"/>
      <c r="M260" s="222"/>
      <c r="N260" s="222"/>
      <c r="O260" s="222"/>
      <c r="P260" s="222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23" t="s">
        <v>136</v>
      </c>
      <c r="E262" s="224"/>
      <c r="F262" s="224"/>
      <c r="G262" s="224"/>
      <c r="H262" s="224"/>
      <c r="I262" s="224"/>
      <c r="J262" s="224"/>
      <c r="K262" s="224"/>
      <c r="L262" s="224"/>
      <c r="M262" s="224"/>
      <c r="N262" s="224"/>
      <c r="O262" s="224"/>
      <c r="P262" s="225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26"/>
      <c r="E263" s="227"/>
      <c r="F263" s="227"/>
      <c r="G263" s="227"/>
      <c r="H263" s="227"/>
      <c r="I263" s="227"/>
      <c r="J263" s="227"/>
      <c r="K263" s="227"/>
      <c r="L263" s="227"/>
      <c r="M263" s="227"/>
      <c r="N263" s="227"/>
      <c r="O263" s="227"/>
      <c r="P263" s="228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>
        <f>IF(OR(F265="",H265=""),"",IF(F265=H265,1,IF(F265&lt;H265,0,IF(F265-H265&lt;10,2,IF(F265&gt;H265,3,SE)))))</f>
        <v>2</v>
      </c>
      <c r="D265" s="222" t="str">
        <f>V235</f>
        <v>Belloshow</v>
      </c>
      <c r="E265" s="222"/>
      <c r="F265" s="77">
        <v>50</v>
      </c>
      <c r="G265" s="170" t="s">
        <v>17</v>
      </c>
      <c r="H265" s="76">
        <v>48</v>
      </c>
      <c r="I265" s="222" t="str">
        <f>V230</f>
        <v>Tupense S.C</v>
      </c>
      <c r="J265" s="222"/>
      <c r="K265" s="222"/>
      <c r="L265" s="222"/>
      <c r="M265" s="222"/>
      <c r="N265" s="222"/>
      <c r="O265" s="222"/>
      <c r="P265" s="222"/>
      <c r="Q265" s="45">
        <f>IF(OR(H265="",F265=""),"",IF(H265=F265,1,IF(H265&lt;F265,0,IF(H265-F265&lt;10,2,IF(H265&gt;F265,3,SE)))))</f>
        <v>0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>
        <f>IF(OR(F266="",H266=""),"",IF(F266=H266,1,IF(F266&lt;H266,0,IF(F266-H266&lt;10,2,IF(F266&gt;H266,3,SE)))))</f>
        <v>0</v>
      </c>
      <c r="D266" s="222" t="str">
        <f>V234</f>
        <v>Play Hard 11</v>
      </c>
      <c r="E266" s="222"/>
      <c r="F266" s="76">
        <v>52</v>
      </c>
      <c r="G266" s="170" t="s">
        <v>17</v>
      </c>
      <c r="H266" s="77">
        <v>75</v>
      </c>
      <c r="I266" s="222" t="str">
        <f>V231</f>
        <v>Vale das Videiras</v>
      </c>
      <c r="J266" s="222"/>
      <c r="K266" s="222"/>
      <c r="L266" s="222"/>
      <c r="M266" s="222"/>
      <c r="N266" s="222"/>
      <c r="O266" s="222"/>
      <c r="P266" s="222"/>
      <c r="Q266" s="45">
        <f>IF(OR(H266="",F266=""),"",IF(H266=F266,1,IF(H266&lt;F266,0,IF(H266-F266&lt;10,2,IF(H266&gt;F266,3,SE)))))</f>
        <v>3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>
        <f>IF(OR(F267="",H267=""),"",IF(F267=H267,1,IF(F267&lt;H267,0,IF(F267-H267&lt;10,2,IF(F267&gt;H267,3,SE)))))</f>
        <v>0</v>
      </c>
      <c r="D267" s="222" t="str">
        <f>V233</f>
        <v>EFIPAC</v>
      </c>
      <c r="E267" s="222"/>
      <c r="F267" s="76">
        <v>58</v>
      </c>
      <c r="G267" s="170" t="s">
        <v>17</v>
      </c>
      <c r="H267" s="77">
        <v>69</v>
      </c>
      <c r="I267" s="222" t="str">
        <f>V228</f>
        <v>JAH JAH ME LEVE</v>
      </c>
      <c r="J267" s="222"/>
      <c r="K267" s="222"/>
      <c r="L267" s="222"/>
      <c r="M267" s="222"/>
      <c r="N267" s="222"/>
      <c r="O267" s="222"/>
      <c r="P267" s="222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>
        <f>IF(OR(F268="",H268=""),"",IF(F268=H268,1,IF(F268&lt;H268,0,IF(F268-H268&lt;10,2,IF(F268&gt;H268,3,SE)))))</f>
        <v>3</v>
      </c>
      <c r="D268" s="222" t="str">
        <f>V232</f>
        <v>MAGRÃO FUTEBOL</v>
      </c>
      <c r="E268" s="222"/>
      <c r="F268" s="77">
        <v>47</v>
      </c>
      <c r="G268" s="170" t="s">
        <v>17</v>
      </c>
      <c r="H268" s="76">
        <v>20</v>
      </c>
      <c r="I268" s="222" t="str">
        <f>V229</f>
        <v>M0nsters FC</v>
      </c>
      <c r="J268" s="222"/>
      <c r="K268" s="222"/>
      <c r="L268" s="222"/>
      <c r="M268" s="222"/>
      <c r="N268" s="222"/>
      <c r="O268" s="222"/>
      <c r="P268" s="222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23" t="s">
        <v>137</v>
      </c>
      <c r="E270" s="224"/>
      <c r="F270" s="224"/>
      <c r="G270" s="224"/>
      <c r="H270" s="224"/>
      <c r="I270" s="224"/>
      <c r="J270" s="224"/>
      <c r="K270" s="224"/>
      <c r="L270" s="224"/>
      <c r="M270" s="224"/>
      <c r="N270" s="224"/>
      <c r="O270" s="224"/>
      <c r="P270" s="225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26"/>
      <c r="E271" s="227"/>
      <c r="F271" s="227"/>
      <c r="G271" s="227"/>
      <c r="H271" s="227"/>
      <c r="I271" s="227"/>
      <c r="J271" s="227"/>
      <c r="K271" s="227"/>
      <c r="L271" s="227"/>
      <c r="M271" s="227"/>
      <c r="N271" s="227"/>
      <c r="O271" s="227"/>
      <c r="P271" s="228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>
        <f>IF(OR(F273="",H273=""),"",IF(F273=H273,1,IF(F273&lt;H273,0,IF(F273-H273&lt;10,2,IF(F273&gt;H273,3,SE)))))</f>
        <v>3</v>
      </c>
      <c r="D273" s="222" t="str">
        <f>V235</f>
        <v>Belloshow</v>
      </c>
      <c r="E273" s="222"/>
      <c r="F273" s="77">
        <v>72</v>
      </c>
      <c r="G273" s="58" t="s">
        <v>17</v>
      </c>
      <c r="H273" s="76">
        <v>39</v>
      </c>
      <c r="I273" s="222" t="str">
        <f>V232</f>
        <v>MAGRÃO FUTEBOL</v>
      </c>
      <c r="J273" s="222"/>
      <c r="K273" s="222"/>
      <c r="L273" s="222"/>
      <c r="M273" s="222"/>
      <c r="N273" s="222"/>
      <c r="O273" s="222"/>
      <c r="P273" s="222"/>
      <c r="Q273" s="45">
        <f>IF(OR(H273="",F273=""),"",IF(H273=F273,1,IF(H273&lt;F273,0,IF(H273-F273&lt;10,2,IF(H273&gt;F273,3,SE)))))</f>
        <v>0</v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>
        <f>IF(OR(F274="",H274=""),"",IF(F274=H274,1,IF(F274&lt;H274,0,IF(F274-H274&lt;10,2,IF(F274&gt;H274,3,SE)))))</f>
        <v>2</v>
      </c>
      <c r="D274" s="222" t="str">
        <f>V234</f>
        <v>Play Hard 11</v>
      </c>
      <c r="E274" s="222"/>
      <c r="F274" s="77">
        <v>60</v>
      </c>
      <c r="G274" s="58" t="s">
        <v>17</v>
      </c>
      <c r="H274" s="76">
        <v>55</v>
      </c>
      <c r="I274" s="222" t="str">
        <f>V233</f>
        <v>EFIPAC</v>
      </c>
      <c r="J274" s="222"/>
      <c r="K274" s="222"/>
      <c r="L274" s="222"/>
      <c r="M274" s="222"/>
      <c r="N274" s="222"/>
      <c r="O274" s="222"/>
      <c r="P274" s="222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>
        <f>IF(OR(F275="",H275=""),"",IF(F275=H275,1,IF(F275&lt;H275,0,IF(F275-H275&lt;10,2,IF(F275&gt;H275,3,SE)))))</f>
        <v>0</v>
      </c>
      <c r="D275" s="222" t="str">
        <f>V231</f>
        <v>Vale das Videiras</v>
      </c>
      <c r="E275" s="222"/>
      <c r="F275" s="77">
        <v>33</v>
      </c>
      <c r="G275" s="58" t="s">
        <v>17</v>
      </c>
      <c r="H275" s="76">
        <v>53</v>
      </c>
      <c r="I275" s="222" t="str">
        <f>V228</f>
        <v>JAH JAH ME LEVE</v>
      </c>
      <c r="J275" s="222"/>
      <c r="K275" s="222"/>
      <c r="L275" s="222"/>
      <c r="M275" s="222"/>
      <c r="N275" s="222"/>
      <c r="O275" s="222"/>
      <c r="P275" s="222"/>
      <c r="Q275" s="45">
        <f>IF(OR(H275="",F275=""),"",IF(H275=F275,1,IF(H275&lt;F275,0,IF(H275-F275&lt;10,2,IF(H275&gt;F275,3,SE)))))</f>
        <v>3</v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>
        <f>IF(OR(F276="",H276=""),"",IF(F276=H276,1,IF(F276&lt;H276,0,IF(F276-H276&lt;10,2,IF(F276&gt;H276,3,SE)))))</f>
        <v>3</v>
      </c>
      <c r="D276" s="222" t="str">
        <f>V230</f>
        <v>Tupense S.C</v>
      </c>
      <c r="E276" s="222"/>
      <c r="F276" s="77">
        <v>36</v>
      </c>
      <c r="G276" s="58" t="s">
        <v>17</v>
      </c>
      <c r="H276" s="76">
        <v>6</v>
      </c>
      <c r="I276" s="222" t="str">
        <f>V229</f>
        <v>M0nsters FC</v>
      </c>
      <c r="J276" s="222"/>
      <c r="K276" s="222"/>
      <c r="L276" s="222"/>
      <c r="M276" s="222"/>
      <c r="N276" s="222"/>
      <c r="O276" s="222"/>
      <c r="P276" s="222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23" t="s">
        <v>138</v>
      </c>
      <c r="E278" s="224"/>
      <c r="F278" s="224"/>
      <c r="G278" s="224"/>
      <c r="H278" s="224"/>
      <c r="I278" s="224"/>
      <c r="J278" s="224"/>
      <c r="K278" s="224"/>
      <c r="L278" s="224"/>
      <c r="M278" s="224"/>
      <c r="N278" s="224"/>
      <c r="O278" s="224"/>
      <c r="P278" s="225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26"/>
      <c r="E279" s="227"/>
      <c r="F279" s="227"/>
      <c r="G279" s="227"/>
      <c r="H279" s="227"/>
      <c r="I279" s="227"/>
      <c r="J279" s="227"/>
      <c r="K279" s="227"/>
      <c r="L279" s="227"/>
      <c r="M279" s="227"/>
      <c r="N279" s="227"/>
      <c r="O279" s="227"/>
      <c r="P279" s="228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>
        <f>IF(OR(F281="",H281=""),"",IF(F281=H281,1,IF(F281&lt;H281,0,IF(F281-H281&lt;10,2,IF(F281&gt;H281,3,SE)))))</f>
        <v>3</v>
      </c>
      <c r="D281" s="222" t="str">
        <f>V235</f>
        <v>Belloshow</v>
      </c>
      <c r="E281" s="222"/>
      <c r="F281" s="77">
        <v>100</v>
      </c>
      <c r="G281" s="58" t="s">
        <v>17</v>
      </c>
      <c r="H281" s="76">
        <v>55</v>
      </c>
      <c r="I281" s="222" t="str">
        <f>V233</f>
        <v>EFIPAC</v>
      </c>
      <c r="J281" s="222"/>
      <c r="K281" s="222"/>
      <c r="L281" s="222"/>
      <c r="M281" s="222"/>
      <c r="N281" s="222"/>
      <c r="O281" s="222"/>
      <c r="P281" s="222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>
        <f>IF(OR(F282="",H282=""),"",IF(F282=H282,1,IF(F282&lt;H282,0,IF(F282-H282&lt;10,2,IF(F282&gt;H282,3,SE)))))</f>
        <v>0</v>
      </c>
      <c r="D282" s="222" t="str">
        <f>V234</f>
        <v>Play Hard 11</v>
      </c>
      <c r="E282" s="222"/>
      <c r="F282" s="76">
        <v>62</v>
      </c>
      <c r="G282" s="58" t="s">
        <v>17</v>
      </c>
      <c r="H282" s="77">
        <v>99</v>
      </c>
      <c r="I282" s="222" t="str">
        <f>V232</f>
        <v>MAGRÃO FUTEBOL</v>
      </c>
      <c r="J282" s="222"/>
      <c r="K282" s="222"/>
      <c r="L282" s="222"/>
      <c r="M282" s="222"/>
      <c r="N282" s="222"/>
      <c r="O282" s="222"/>
      <c r="P282" s="222"/>
      <c r="Q282" s="45">
        <f>IF(OR(H282="",F282=""),"",IF(H282=F282,1,IF(H282&lt;F282,0,IF(H282-F282&lt;10,2,IF(H282&gt;F282,3,SE)))))</f>
        <v>3</v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>
        <f>IF(OR(F283="",H283=""),"",IF(F283=H283,1,IF(F283&lt;H283,0,IF(F283-H283&lt;10,2,IF(F283&gt;H283,3,SE)))))</f>
        <v>0</v>
      </c>
      <c r="D283" s="222" t="str">
        <f>V231</f>
        <v>Vale das Videiras</v>
      </c>
      <c r="E283" s="222"/>
      <c r="F283" s="76">
        <v>42</v>
      </c>
      <c r="G283" s="58" t="s">
        <v>17</v>
      </c>
      <c r="H283" s="77">
        <v>47</v>
      </c>
      <c r="I283" s="222" t="str">
        <f>V229</f>
        <v>M0nsters FC</v>
      </c>
      <c r="J283" s="222"/>
      <c r="K283" s="222"/>
      <c r="L283" s="222"/>
      <c r="M283" s="222"/>
      <c r="N283" s="222"/>
      <c r="O283" s="222"/>
      <c r="P283" s="222"/>
      <c r="Q283" s="45">
        <f>IF(OR(H283="",F283=""),"",IF(H283=F283,1,IF(H283&lt;F283,0,IF(H283-F283&lt;10,2,IF(H283&gt;F283,3,SE)))))</f>
        <v>2</v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>
        <f>IF(OR(F284="",H284=""),"",IF(F284=H284,1,IF(F284&lt;H284,0,IF(F284-H284&lt;10,2,IF(F284&gt;H284,3,SE)))))</f>
        <v>3</v>
      </c>
      <c r="D284" s="222" t="str">
        <f>V230</f>
        <v>Tupense S.C</v>
      </c>
      <c r="E284" s="222"/>
      <c r="F284" s="77">
        <v>79</v>
      </c>
      <c r="G284" s="58" t="s">
        <v>17</v>
      </c>
      <c r="H284" s="76">
        <v>44</v>
      </c>
      <c r="I284" s="222" t="str">
        <f>V228</f>
        <v>JAH JAH ME LEVE</v>
      </c>
      <c r="J284" s="222"/>
      <c r="K284" s="222"/>
      <c r="L284" s="222"/>
      <c r="M284" s="222"/>
      <c r="N284" s="222"/>
      <c r="O284" s="222"/>
      <c r="P284" s="222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23" t="s">
        <v>139</v>
      </c>
      <c r="E286" s="224"/>
      <c r="F286" s="224"/>
      <c r="G286" s="224"/>
      <c r="H286" s="224"/>
      <c r="I286" s="224"/>
      <c r="J286" s="224"/>
      <c r="K286" s="224"/>
      <c r="L286" s="224"/>
      <c r="M286" s="224"/>
      <c r="N286" s="224"/>
      <c r="O286" s="224"/>
      <c r="P286" s="225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26"/>
      <c r="E287" s="227"/>
      <c r="F287" s="227"/>
      <c r="G287" s="227"/>
      <c r="H287" s="227"/>
      <c r="I287" s="227"/>
      <c r="J287" s="227"/>
      <c r="K287" s="227"/>
      <c r="L287" s="227"/>
      <c r="M287" s="227"/>
      <c r="N287" s="227"/>
      <c r="O287" s="227"/>
      <c r="P287" s="228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>
      <c r="C289" s="45">
        <f>IF(OR(F289="",H289=""),"",IF(F289=H289,1,IF(F289&lt;H289,0,IF(F289-H289&lt;10,2,IF(F289&gt;H289,3,SE)))))</f>
        <v>2</v>
      </c>
      <c r="D289" s="222" t="str">
        <f>V235</f>
        <v>Belloshow</v>
      </c>
      <c r="E289" s="222"/>
      <c r="F289" s="77">
        <v>56</v>
      </c>
      <c r="G289" s="170" t="s">
        <v>17</v>
      </c>
      <c r="H289" s="76">
        <v>49</v>
      </c>
      <c r="I289" s="222" t="str">
        <f>V234</f>
        <v>Play Hard 11</v>
      </c>
      <c r="J289" s="222"/>
      <c r="K289" s="222"/>
      <c r="L289" s="222"/>
      <c r="M289" s="222"/>
      <c r="N289" s="222"/>
      <c r="O289" s="222"/>
      <c r="P289" s="222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>
        <f>IF(OR(F290="",H290=""),"",IF(F290=H290,1,IF(F290&lt;H290,0,IF(F290-H290&lt;10,2,IF(F290&gt;H290,3,SE)))))</f>
        <v>3</v>
      </c>
      <c r="D290" s="222" t="str">
        <f>V233</f>
        <v>EFIPAC</v>
      </c>
      <c r="E290" s="222"/>
      <c r="F290" s="77">
        <v>39</v>
      </c>
      <c r="G290" s="170" t="s">
        <v>17</v>
      </c>
      <c r="H290" s="76">
        <v>28</v>
      </c>
      <c r="I290" s="222" t="str">
        <f>V232</f>
        <v>MAGRÃO FUTEBOL</v>
      </c>
      <c r="J290" s="222"/>
      <c r="K290" s="222"/>
      <c r="L290" s="222"/>
      <c r="M290" s="222"/>
      <c r="N290" s="222"/>
      <c r="O290" s="222"/>
      <c r="P290" s="222"/>
      <c r="Q290" s="45">
        <f>IF(OR(H290="",F290=""),"",IF(H290=F290,1,IF(H290&lt;F290,0,IF(H290-F290&lt;10,2,IF(H290&gt;F290,3,SE)))))</f>
        <v>0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>
        <f>IF(OR(F291="",H291=""),"",IF(F291=H291,1,IF(F291&lt;H291,0,IF(F291-H291&lt;10,2,IF(F291&gt;H291,3,SE)))))</f>
        <v>0</v>
      </c>
      <c r="D291" s="222" t="str">
        <f>V231</f>
        <v>Vale das Videiras</v>
      </c>
      <c r="E291" s="222"/>
      <c r="F291" s="76">
        <v>29</v>
      </c>
      <c r="G291" s="170" t="s">
        <v>17</v>
      </c>
      <c r="H291" s="77">
        <v>33</v>
      </c>
      <c r="I291" s="222" t="str">
        <f>V230</f>
        <v>Tupense S.C</v>
      </c>
      <c r="J291" s="222"/>
      <c r="K291" s="222"/>
      <c r="L291" s="222"/>
      <c r="M291" s="222"/>
      <c r="N291" s="222"/>
      <c r="O291" s="222"/>
      <c r="P291" s="222"/>
      <c r="Q291" s="45">
        <f>IF(OR(H291="",F291=""),"",IF(H291=F291,1,IF(H291&lt;F291,0,IF(H291-F291&lt;10,2,IF(H291&gt;F291,3,SE)))))</f>
        <v>2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>
        <f>IF(OR(F292="",H292=""),"",IF(F292=H292,1,IF(F292&lt;H292,0,IF(F292-H292&lt;10,2,IF(F292&gt;H292,3,SE)))))</f>
        <v>0</v>
      </c>
      <c r="D292" s="222" t="str">
        <f>V229</f>
        <v>M0nsters FC</v>
      </c>
      <c r="E292" s="222"/>
      <c r="F292" s="76">
        <v>29</v>
      </c>
      <c r="G292" s="170" t="s">
        <v>17</v>
      </c>
      <c r="H292" s="77">
        <v>61</v>
      </c>
      <c r="I292" s="222" t="str">
        <f>V228</f>
        <v>JAH JAH ME LEVE</v>
      </c>
      <c r="J292" s="222"/>
      <c r="K292" s="222"/>
      <c r="L292" s="222"/>
      <c r="M292" s="222"/>
      <c r="N292" s="222"/>
      <c r="O292" s="222"/>
      <c r="P292" s="222"/>
      <c r="Q292" s="45">
        <f>IF(OR(H292="",F292=""),"",IF(H292=F292,1,IF(H292&lt;F292,0,IF(H292-F292&lt;10,2,IF(H292&gt;F292,3,SE)))))</f>
        <v>3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44" t="s">
        <v>118</v>
      </c>
      <c r="E294" s="245"/>
      <c r="F294" s="245"/>
      <c r="G294" s="245"/>
      <c r="H294" s="245"/>
      <c r="I294" s="245"/>
      <c r="J294" s="245"/>
      <c r="K294" s="245"/>
      <c r="L294" s="245"/>
      <c r="M294" s="246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47"/>
      <c r="E295" s="248"/>
      <c r="F295" s="248"/>
      <c r="G295" s="248"/>
      <c r="H295" s="248"/>
      <c r="I295" s="248"/>
      <c r="J295" s="248"/>
      <c r="K295" s="248"/>
      <c r="L295" s="248"/>
      <c r="M295" s="249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88" t="s">
        <v>3</v>
      </c>
      <c r="E296" s="176" t="s">
        <v>21</v>
      </c>
      <c r="F296" s="256" t="s">
        <v>12</v>
      </c>
      <c r="G296" s="256"/>
      <c r="H296" s="250" t="s">
        <v>309</v>
      </c>
      <c r="I296" s="250"/>
      <c r="J296" s="250" t="s">
        <v>310</v>
      </c>
      <c r="K296" s="250"/>
      <c r="L296" s="256" t="s">
        <v>174</v>
      </c>
      <c r="M296" s="257"/>
      <c r="Q296" s="45"/>
      <c r="T296" s="46"/>
      <c r="U296" s="45" t="s">
        <v>3</v>
      </c>
      <c r="V296" s="87" t="s">
        <v>2</v>
      </c>
      <c r="W296" s="178" t="s">
        <v>12</v>
      </c>
      <c r="X296" s="178" t="s">
        <v>13</v>
      </c>
      <c r="Y296" s="178" t="s">
        <v>14</v>
      </c>
      <c r="Z296" s="87" t="s">
        <v>15</v>
      </c>
      <c r="AA296" s="178" t="s">
        <v>18</v>
      </c>
      <c r="AB296" s="178" t="s">
        <v>19</v>
      </c>
      <c r="AC296" s="87" t="s">
        <v>20</v>
      </c>
    </row>
    <row r="297" spans="3:29">
      <c r="C297" s="45"/>
      <c r="D297" s="52" t="s">
        <v>4</v>
      </c>
      <c r="E297" s="177" t="str">
        <f>VLOOKUP(AC297,$U$296:$AB$304,2)</f>
        <v>MagoLitos F.C</v>
      </c>
      <c r="F297" s="252">
        <f>VLOOKUP(AC297,$U$296:$AB$304,3)</f>
        <v>17</v>
      </c>
      <c r="G297" s="252"/>
      <c r="H297" s="252">
        <f>VLOOKUP(AC297,$U$296:$AB$304,4)</f>
        <v>494</v>
      </c>
      <c r="I297" s="252"/>
      <c r="J297" s="252">
        <f>VLOOKUP(AC297,$U$296:$AB$304,5)</f>
        <v>380</v>
      </c>
      <c r="K297" s="252"/>
      <c r="L297" s="252">
        <f>VLOOKUP(AC297,$U$296:$AB$304,6)</f>
        <v>114</v>
      </c>
      <c r="M297" s="258"/>
      <c r="O297" s="44" t="s">
        <v>179</v>
      </c>
      <c r="Q297" s="45"/>
      <c r="T297" s="46"/>
      <c r="U297" s="47">
        <v>1</v>
      </c>
      <c r="V297" s="178" t="str">
        <f>IF(OR('1ª FASE  - ELIMINATÓRIAS'!I142="",'1ª FASE  - ELIMINATÓRIAS'!I142=""),"",'1ª FASE  - ELIMINATÓRIAS'!C142)</f>
        <v>FC Casablanca</v>
      </c>
      <c r="W297" s="45">
        <f>SUM(Q313,Q318,Q327,Q336,Q344,Q353,Q361)</f>
        <v>9</v>
      </c>
      <c r="X297" s="45">
        <f>SUM(H313,H318,H327,H336,H344,H353,H361)</f>
        <v>298</v>
      </c>
      <c r="Y297" s="45">
        <f>SUM(F313,F318,F327,F336,F344,F353,F361)</f>
        <v>351</v>
      </c>
      <c r="Z297" s="45">
        <f>X297-Y297</f>
        <v>-53</v>
      </c>
      <c r="AA297" s="178">
        <f>(W297*10^10)+((Z297+5000)*10^6)+(X297*10)+U297</f>
        <v>94947002981</v>
      </c>
      <c r="AB297" s="45">
        <f>LARGE($AA$297:$AA$304,U297)</f>
        <v>175114004946</v>
      </c>
      <c r="AC297" s="178">
        <f>MATCH(AB297,$AA$297:$AA$304,0)</f>
        <v>6</v>
      </c>
    </row>
    <row r="298" spans="3:29">
      <c r="C298" s="45"/>
      <c r="D298" s="53" t="s">
        <v>5</v>
      </c>
      <c r="E298" s="172" t="str">
        <f t="shared" ref="E298:E304" si="36">VLOOKUP(AC298,$U$296:$AB$304,2)</f>
        <v>DIDICAFE FC</v>
      </c>
      <c r="F298" s="241">
        <f t="shared" ref="F298:F304" si="37">VLOOKUP(AC298,$U$296:$AB$304,3)</f>
        <v>11</v>
      </c>
      <c r="G298" s="241"/>
      <c r="H298" s="241">
        <f t="shared" ref="H298:H304" si="38">VLOOKUP(AC298,$U$296:$AB$304,4)</f>
        <v>343</v>
      </c>
      <c r="I298" s="241"/>
      <c r="J298" s="241">
        <f t="shared" ref="J298:J304" si="39">VLOOKUP(AC298,$U$296:$AB$304,5)</f>
        <v>285</v>
      </c>
      <c r="K298" s="241"/>
      <c r="L298" s="241">
        <f t="shared" ref="L298:L304" si="40">VLOOKUP(AC298,$U$296:$AB$304,6)</f>
        <v>58</v>
      </c>
      <c r="M298" s="305"/>
      <c r="O298" s="44" t="s">
        <v>175</v>
      </c>
      <c r="Q298" s="45"/>
      <c r="T298" s="46"/>
      <c r="U298" s="47">
        <v>2</v>
      </c>
      <c r="V298" s="178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264</v>
      </c>
      <c r="Y298" s="45">
        <f>SUM(F312,F319,F326,F337,F345,F352,H361)</f>
        <v>445</v>
      </c>
      <c r="Z298" s="45">
        <f t="shared" ref="Z298:Z304" si="41">X298-Y298</f>
        <v>-181</v>
      </c>
      <c r="AA298" s="178">
        <f t="shared" ref="AA298:AA304" si="42">(W298*10^10)+((Z298+5000)*10^6)+(X298*10)+U298</f>
        <v>4819002642</v>
      </c>
      <c r="AB298" s="45">
        <f t="shared" ref="AB298:AB304" si="43">LARGE($AA$297:$AA$304,U298)</f>
        <v>115058003433</v>
      </c>
      <c r="AC298" s="178">
        <f t="shared" ref="AC298:AC304" si="44">MATCH(AB298,$AA$297:$AA$304,0)</f>
        <v>3</v>
      </c>
    </row>
    <row r="299" spans="3:29">
      <c r="C299" s="45"/>
      <c r="D299" s="53" t="s">
        <v>6</v>
      </c>
      <c r="E299" s="172" t="str">
        <f t="shared" si="36"/>
        <v>VascoPaulo F.C.</v>
      </c>
      <c r="F299" s="241">
        <f t="shared" si="37"/>
        <v>10</v>
      </c>
      <c r="G299" s="241"/>
      <c r="H299" s="241">
        <f t="shared" si="38"/>
        <v>466</v>
      </c>
      <c r="I299" s="241"/>
      <c r="J299" s="241">
        <f t="shared" si="39"/>
        <v>428</v>
      </c>
      <c r="K299" s="241"/>
      <c r="L299" s="241">
        <f t="shared" si="40"/>
        <v>38</v>
      </c>
      <c r="M299" s="305"/>
      <c r="O299" s="44" t="s">
        <v>307</v>
      </c>
      <c r="Q299" s="45"/>
      <c r="T299" s="46"/>
      <c r="U299" s="47">
        <v>3</v>
      </c>
      <c r="V299" s="178" t="str">
        <f>IF(OR('1ª FASE  - ELIMINATÓRIAS'!I110="",'1ª FASE  - ELIMINATÓRIAS'!I110=""),"",'1ª FASE  - ELIMINATÓRIAS'!C110)</f>
        <v>DIDICAFE FC</v>
      </c>
      <c r="W299" s="45">
        <f>SUM(Q311,Q320,Q329,Q334,C345,C353,Q360)</f>
        <v>11</v>
      </c>
      <c r="X299" s="45">
        <f>SUM(H311,H320,H329,H334,F345,F353,H360)</f>
        <v>343</v>
      </c>
      <c r="Y299" s="45">
        <f>SUM(F311,F320,F329,F334,H345,H353,F360)</f>
        <v>285</v>
      </c>
      <c r="Z299" s="45">
        <f t="shared" si="41"/>
        <v>58</v>
      </c>
      <c r="AA299" s="178">
        <f t="shared" si="42"/>
        <v>115058003433</v>
      </c>
      <c r="AB299" s="45">
        <f t="shared" si="43"/>
        <v>105038004665</v>
      </c>
      <c r="AC299" s="178">
        <f t="shared" si="44"/>
        <v>5</v>
      </c>
    </row>
    <row r="300" spans="3:29">
      <c r="C300" s="45"/>
      <c r="D300" s="53" t="s">
        <v>7</v>
      </c>
      <c r="E300" s="172" t="str">
        <f t="shared" si="36"/>
        <v>Engenheirense</v>
      </c>
      <c r="F300" s="241">
        <f t="shared" si="37"/>
        <v>10</v>
      </c>
      <c r="G300" s="241"/>
      <c r="H300" s="241">
        <f t="shared" si="38"/>
        <v>438</v>
      </c>
      <c r="I300" s="241"/>
      <c r="J300" s="241">
        <f t="shared" si="39"/>
        <v>412</v>
      </c>
      <c r="K300" s="241"/>
      <c r="L300" s="241">
        <f t="shared" si="40"/>
        <v>26</v>
      </c>
      <c r="M300" s="305"/>
      <c r="O300" s="44" t="s">
        <v>308</v>
      </c>
      <c r="Q300" s="45"/>
      <c r="T300" s="46"/>
      <c r="U300" s="47">
        <v>4</v>
      </c>
      <c r="V300" s="178" t="str">
        <f>IF(OR('1ª FASE  - ELIMINATÓRIAS'!I94="",'1ª FASE  - ELIMINATÓRIAS'!I94=""),"",'1ª FASE  - ELIMINATÓRIAS'!C94)</f>
        <v>Engenheirense</v>
      </c>
      <c r="W300" s="45">
        <f>SUM(Q310,Q321,Q328,Q335,C344,C352,C360)</f>
        <v>10</v>
      </c>
      <c r="X300" s="45">
        <f>SUM(H310,H321,H328,H335,F344,F352,F360)</f>
        <v>438</v>
      </c>
      <c r="Y300" s="45">
        <f>SUM(F310,H321,F328,F335,H344,H352,H360)</f>
        <v>412</v>
      </c>
      <c r="Z300" s="45">
        <f t="shared" si="41"/>
        <v>26</v>
      </c>
      <c r="AA300" s="178">
        <f t="shared" si="42"/>
        <v>105026004384</v>
      </c>
      <c r="AB300" s="45">
        <f t="shared" si="43"/>
        <v>105026004384</v>
      </c>
      <c r="AC300" s="178">
        <f t="shared" si="44"/>
        <v>4</v>
      </c>
    </row>
    <row r="301" spans="3:29">
      <c r="C301" s="45"/>
      <c r="D301" s="54" t="s">
        <v>8</v>
      </c>
      <c r="E301" s="171" t="str">
        <f t="shared" si="36"/>
        <v>FC Casablanca</v>
      </c>
      <c r="F301" s="238">
        <f t="shared" si="37"/>
        <v>9</v>
      </c>
      <c r="G301" s="238"/>
      <c r="H301" s="238">
        <f t="shared" si="38"/>
        <v>298</v>
      </c>
      <c r="I301" s="238"/>
      <c r="J301" s="238">
        <f t="shared" si="39"/>
        <v>351</v>
      </c>
      <c r="K301" s="238"/>
      <c r="L301" s="238">
        <f t="shared" si="40"/>
        <v>-53</v>
      </c>
      <c r="M301" s="306"/>
      <c r="O301" s="44" t="s">
        <v>178</v>
      </c>
      <c r="Q301" s="45"/>
      <c r="T301" s="46"/>
      <c r="U301" s="47">
        <v>5</v>
      </c>
      <c r="V301" s="178" t="str">
        <f>IF(OR('1ª FASE  - ELIMINATÓRIAS'!I78="",'1ª FASE  - ELIMINATÓRIAS'!I78=""),"",'1ª FASE  - ELIMINATÓRIAS'!C78)</f>
        <v>VascoPaulo F.C.</v>
      </c>
      <c r="W301" s="45">
        <f>SUM(C313,C321,C329,C337,Q342,Q351,Q359)</f>
        <v>10</v>
      </c>
      <c r="X301" s="45">
        <f>SUM(F313,F321,F329,F337,H342,H351,H359)</f>
        <v>466</v>
      </c>
      <c r="Y301" s="45">
        <f>SUM(H313,H321,H329,H337,F342,F351,F359)</f>
        <v>428</v>
      </c>
      <c r="Z301" s="45">
        <f t="shared" si="41"/>
        <v>38</v>
      </c>
      <c r="AA301" s="178">
        <f t="shared" si="42"/>
        <v>105038004665</v>
      </c>
      <c r="AB301" s="45">
        <f t="shared" si="43"/>
        <v>94947002981</v>
      </c>
      <c r="AC301" s="178">
        <f t="shared" si="44"/>
        <v>1</v>
      </c>
    </row>
    <row r="302" spans="3:29">
      <c r="C302" s="45"/>
      <c r="D302" s="54" t="s">
        <v>9</v>
      </c>
      <c r="E302" s="171" t="str">
        <f t="shared" si="36"/>
        <v>ADVEC FUTEBOL CLUBE</v>
      </c>
      <c r="F302" s="238">
        <f t="shared" si="37"/>
        <v>8</v>
      </c>
      <c r="G302" s="238"/>
      <c r="H302" s="238">
        <f t="shared" si="38"/>
        <v>435</v>
      </c>
      <c r="I302" s="238"/>
      <c r="J302" s="238">
        <f t="shared" si="39"/>
        <v>393</v>
      </c>
      <c r="K302" s="238"/>
      <c r="L302" s="238">
        <f t="shared" si="40"/>
        <v>42</v>
      </c>
      <c r="M302" s="306"/>
      <c r="Q302" s="45"/>
      <c r="T302" s="46"/>
      <c r="U302" s="47">
        <v>6</v>
      </c>
      <c r="V302" s="178" t="str">
        <f>IF(OR('1ª FASE  - ELIMINATÓRIAS'!I62="",'1ª FASE  - ELIMINATÓRIAS'!I62=""),"",'1ª FASE  - ELIMINATÓRIAS'!C62)</f>
        <v>MagoLitos F.C</v>
      </c>
      <c r="W302" s="45">
        <f>SUM(C312,C320,C328,C336,Q343,Q350,C359)</f>
        <v>17</v>
      </c>
      <c r="X302" s="45">
        <f>SUM(F312,F320,F328,F336,H343,H350,F359)</f>
        <v>494</v>
      </c>
      <c r="Y302" s="45">
        <f>SUM(H312,H320,H328,H336,F343,F350,H359)</f>
        <v>380</v>
      </c>
      <c r="Z302" s="45">
        <f t="shared" si="41"/>
        <v>114</v>
      </c>
      <c r="AA302" s="178">
        <f t="shared" si="42"/>
        <v>175114004946</v>
      </c>
      <c r="AB302" s="45">
        <f t="shared" si="43"/>
        <v>85042004358</v>
      </c>
      <c r="AC302" s="178">
        <f t="shared" si="44"/>
        <v>8</v>
      </c>
    </row>
    <row r="303" spans="3:29">
      <c r="C303" s="45"/>
      <c r="D303" s="54" t="s">
        <v>10</v>
      </c>
      <c r="E303" s="171" t="str">
        <f t="shared" si="36"/>
        <v>Botafogo do HG</v>
      </c>
      <c r="F303" s="238">
        <f t="shared" si="37"/>
        <v>8</v>
      </c>
      <c r="G303" s="238"/>
      <c r="H303" s="238">
        <f t="shared" si="38"/>
        <v>396</v>
      </c>
      <c r="I303" s="238"/>
      <c r="J303" s="238">
        <f t="shared" si="39"/>
        <v>429</v>
      </c>
      <c r="K303" s="238"/>
      <c r="L303" s="238">
        <f t="shared" si="40"/>
        <v>-33</v>
      </c>
      <c r="M303" s="306"/>
      <c r="Q303" s="45"/>
      <c r="T303" s="46"/>
      <c r="U303" s="47">
        <v>7</v>
      </c>
      <c r="V303" s="178" t="str">
        <f>IF(OR('1ª FASE  - ELIMINATÓRIAS'!I46="",'1ª FASE  - ELIMINATÓRIAS'!I46=""),"",'1ª FASE  - ELIMINATÓRIAS'!C46)</f>
        <v>Botafogo do HG</v>
      </c>
      <c r="W303" s="45">
        <f>SUM(C311,C319,C327,C335,C343,C351,Q358)</f>
        <v>8</v>
      </c>
      <c r="X303" s="45">
        <f>SUM(F311,F319,F327,F335,F343,F351,H358)</f>
        <v>396</v>
      </c>
      <c r="Y303" s="45">
        <f>SUM(H311,H319,H327,H335,H343,H351,F358)</f>
        <v>429</v>
      </c>
      <c r="Z303" s="45">
        <f t="shared" si="41"/>
        <v>-33</v>
      </c>
      <c r="AA303" s="178">
        <f t="shared" si="42"/>
        <v>84967003967</v>
      </c>
      <c r="AB303" s="45">
        <f t="shared" si="43"/>
        <v>84967003967</v>
      </c>
      <c r="AC303" s="178">
        <f t="shared" si="44"/>
        <v>7</v>
      </c>
    </row>
    <row r="304" spans="3:29" ht="15.75" thickBot="1">
      <c r="C304" s="45"/>
      <c r="D304" s="74" t="s">
        <v>11</v>
      </c>
      <c r="E304" s="175" t="str">
        <f t="shared" si="36"/>
        <v>xMastersFC</v>
      </c>
      <c r="F304" s="229">
        <f t="shared" si="37"/>
        <v>0</v>
      </c>
      <c r="G304" s="229"/>
      <c r="H304" s="229">
        <f t="shared" si="38"/>
        <v>264</v>
      </c>
      <c r="I304" s="229"/>
      <c r="J304" s="229">
        <f t="shared" si="39"/>
        <v>445</v>
      </c>
      <c r="K304" s="229"/>
      <c r="L304" s="229">
        <f t="shared" si="40"/>
        <v>-181</v>
      </c>
      <c r="M304" s="307"/>
      <c r="Q304" s="45"/>
      <c r="T304" s="46"/>
      <c r="U304" s="47">
        <v>8</v>
      </c>
      <c r="V304" s="178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8</v>
      </c>
      <c r="X304" s="45">
        <f>SUM(F310,F318,F326,F334,F342,F350,F358)</f>
        <v>435</v>
      </c>
      <c r="Y304" s="45">
        <f>SUM(H310,H318,H326,H334,H342,H350,H358)</f>
        <v>393</v>
      </c>
      <c r="Z304" s="45">
        <f t="shared" si="41"/>
        <v>42</v>
      </c>
      <c r="AA304" s="178">
        <f t="shared" si="42"/>
        <v>85042004358</v>
      </c>
      <c r="AB304" s="45">
        <f t="shared" si="43"/>
        <v>4819002642</v>
      </c>
      <c r="AC304" s="178">
        <f t="shared" si="44"/>
        <v>2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78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78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32" t="s">
        <v>133</v>
      </c>
      <c r="E307" s="233"/>
      <c r="F307" s="233"/>
      <c r="G307" s="233"/>
      <c r="H307" s="233"/>
      <c r="I307" s="233"/>
      <c r="J307" s="233"/>
      <c r="K307" s="233"/>
      <c r="L307" s="233"/>
      <c r="M307" s="233"/>
      <c r="N307" s="233"/>
      <c r="O307" s="233"/>
      <c r="P307" s="234"/>
      <c r="Q307" s="45" t="str">
        <f>IF(OR(H307="",F307=""),"",IF(H307=F307,1,IF(H307&lt;F307,0,IF(H307-F307&lt;10,2,IF(H307&gt;F307,3,SE)))))</f>
        <v/>
      </c>
      <c r="T307" s="46"/>
      <c r="U307" s="45"/>
      <c r="V307" s="178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35"/>
      <c r="E308" s="236"/>
      <c r="F308" s="236"/>
      <c r="G308" s="236"/>
      <c r="H308" s="236"/>
      <c r="I308" s="236"/>
      <c r="J308" s="236"/>
      <c r="K308" s="236"/>
      <c r="L308" s="236"/>
      <c r="M308" s="236"/>
      <c r="N308" s="236"/>
      <c r="O308" s="236"/>
      <c r="P308" s="237"/>
      <c r="Q308" s="45" t="str">
        <f>IF(OR(H308="",F308=""),"",IF(H308=F308,1,IF(H308&lt;F308,0,IF(H308-F308&lt;10,2,IF(H308&gt;F308,3,SE)))))</f>
        <v/>
      </c>
      <c r="T308" s="45"/>
      <c r="U308" s="47"/>
      <c r="V308" s="178"/>
      <c r="W308" s="45"/>
      <c r="X308" s="45"/>
      <c r="Y308" s="71"/>
      <c r="Z308" s="71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78"/>
      <c r="W309" s="45"/>
      <c r="X309" s="45"/>
      <c r="Y309" s="45"/>
      <c r="Z309" s="45"/>
      <c r="AA309" s="45"/>
      <c r="AB309" s="45"/>
      <c r="AC309" s="45"/>
    </row>
    <row r="310" spans="3:29">
      <c r="C310" s="45">
        <f>IF(OR(F310="",H310=""),"",IF(F310=H310,1,IF(F310&lt;H310,0,IF(F310-H310&lt;10,2,IF(F310&gt;H310,3,SE)))))</f>
        <v>0</v>
      </c>
      <c r="D310" s="222" t="str">
        <f>V304</f>
        <v>ADVEC FUTEBOL CLUBE</v>
      </c>
      <c r="E310" s="222"/>
      <c r="F310" s="76">
        <v>41</v>
      </c>
      <c r="G310" s="170" t="s">
        <v>17</v>
      </c>
      <c r="H310" s="77">
        <v>48</v>
      </c>
      <c r="I310" s="222" t="str">
        <f>V300</f>
        <v>Engenheirense</v>
      </c>
      <c r="J310" s="222"/>
      <c r="K310" s="222"/>
      <c r="L310" s="222"/>
      <c r="M310" s="222"/>
      <c r="N310" s="222"/>
      <c r="O310" s="222"/>
      <c r="P310" s="222"/>
      <c r="Q310" s="45">
        <f>IF(OR(H310="",F310=""),"",IF(H310=F310,1,IF(H310&lt;F310,0,IF(H310-F310&lt;10,2,IF(H310&gt;F310,3,SE)))))</f>
        <v>2</v>
      </c>
      <c r="U310" s="47"/>
      <c r="V310" s="178"/>
      <c r="W310" s="45"/>
      <c r="X310" s="45"/>
      <c r="Y310" s="45"/>
      <c r="Z310" s="45"/>
      <c r="AA310" s="45"/>
      <c r="AB310" s="45"/>
      <c r="AC310" s="45"/>
    </row>
    <row r="311" spans="3:29">
      <c r="C311" s="45">
        <f>IF(OR(F311="",H311=""),"",IF(F311=H311,1,IF(F311&lt;H311,0,IF(F311-H311&lt;10,2,IF(F311&gt;H311,3,SE)))))</f>
        <v>2</v>
      </c>
      <c r="D311" s="222" t="str">
        <f>V303</f>
        <v>Botafogo do HG</v>
      </c>
      <c r="E311" s="222"/>
      <c r="F311" s="77">
        <v>43</v>
      </c>
      <c r="G311" s="170" t="s">
        <v>17</v>
      </c>
      <c r="H311" s="76">
        <v>38</v>
      </c>
      <c r="I311" s="222" t="str">
        <f>V299</f>
        <v>DIDICAFE FC</v>
      </c>
      <c r="J311" s="222"/>
      <c r="K311" s="222"/>
      <c r="L311" s="222"/>
      <c r="M311" s="222"/>
      <c r="N311" s="222"/>
      <c r="O311" s="222"/>
      <c r="P311" s="222"/>
      <c r="Q311" s="45">
        <f>IF(OR(H311="",F311=""),"",IF(H311=F311,1,IF(H311&lt;F311,0,IF(H311-F311&lt;10,2,IF(H311&gt;F311,3,SE)))))</f>
        <v>0</v>
      </c>
      <c r="U311" s="47"/>
      <c r="V311" s="178"/>
      <c r="W311" s="45"/>
      <c r="X311" s="45"/>
      <c r="Y311" s="45"/>
      <c r="Z311" s="45"/>
      <c r="AA311" s="45"/>
      <c r="AB311" s="45"/>
      <c r="AC311" s="45"/>
    </row>
    <row r="312" spans="3:29">
      <c r="C312" s="45">
        <f>IF(OR(F312="",H312=""),"",IF(F312=H312,1,IF(F312&lt;H312,0,IF(F312-H312&lt;10,2,IF(F312&gt;H312,3,SE)))))</f>
        <v>3</v>
      </c>
      <c r="D312" s="222" t="str">
        <f>V302</f>
        <v>MagoLitos F.C</v>
      </c>
      <c r="E312" s="222"/>
      <c r="F312" s="77">
        <v>54</v>
      </c>
      <c r="G312" s="170" t="s">
        <v>17</v>
      </c>
      <c r="H312" s="76">
        <v>24</v>
      </c>
      <c r="I312" s="222" t="str">
        <f>V298</f>
        <v>xMastersFC</v>
      </c>
      <c r="J312" s="222"/>
      <c r="K312" s="222"/>
      <c r="L312" s="222"/>
      <c r="M312" s="222"/>
      <c r="N312" s="222"/>
      <c r="O312" s="222"/>
      <c r="P312" s="222"/>
      <c r="Q312" s="45">
        <f>IF(OR(H312="",F312=""),"",IF(H312=F312,1,IF(H312&lt;F312,0,IF(H312-F312&lt;10,2,IF(H312&gt;F312,3,SE)))))</f>
        <v>0</v>
      </c>
      <c r="U312" s="47"/>
      <c r="V312" s="178"/>
      <c r="W312" s="45"/>
      <c r="X312" s="45"/>
      <c r="Y312" s="45"/>
      <c r="Z312" s="45"/>
      <c r="AA312" s="45"/>
      <c r="AB312" s="45"/>
      <c r="AC312" s="45"/>
    </row>
    <row r="313" spans="3:29">
      <c r="C313" s="45">
        <f>IF(OR(F313="",H313=""),"",IF(F313=H313,1,IF(F313&lt;H313,0,IF(F313-H313&lt;10,2,IF(F313&gt;H313,3,SE)))))</f>
        <v>0</v>
      </c>
      <c r="D313" s="222" t="str">
        <f>V301</f>
        <v>VascoPaulo F.C.</v>
      </c>
      <c r="E313" s="222"/>
      <c r="F313" s="76">
        <v>19</v>
      </c>
      <c r="G313" s="170" t="s">
        <v>17</v>
      </c>
      <c r="H313" s="77">
        <v>37</v>
      </c>
      <c r="I313" s="222" t="str">
        <f>V297</f>
        <v>FC Casablanca</v>
      </c>
      <c r="J313" s="222"/>
      <c r="K313" s="222"/>
      <c r="L313" s="222"/>
      <c r="M313" s="222"/>
      <c r="N313" s="222"/>
      <c r="O313" s="222"/>
      <c r="P313" s="222"/>
      <c r="Q313" s="45">
        <f>IF(OR(H313="",F313=""),"",IF(H313=F313,1,IF(H313&lt;F313,0,IF(H313-F313&lt;10,2,IF(H313&gt;F313,3,SE)))))</f>
        <v>3</v>
      </c>
      <c r="U313" s="47"/>
      <c r="V313" s="178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78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23" t="s">
        <v>135</v>
      </c>
      <c r="E315" s="224"/>
      <c r="F315" s="224"/>
      <c r="G315" s="224"/>
      <c r="H315" s="224"/>
      <c r="I315" s="224"/>
      <c r="J315" s="224"/>
      <c r="K315" s="224"/>
      <c r="L315" s="224"/>
      <c r="M315" s="224"/>
      <c r="N315" s="224"/>
      <c r="O315" s="224"/>
      <c r="P315" s="225"/>
      <c r="Q315" s="45" t="str">
        <f>IF(OR(H315="",F315=""),"",IF(H315=F315,1,IF(H315&lt;F315,0,IF(H315-F315&lt;10,2,IF(H315&gt;F315,3,SE)))))</f>
        <v/>
      </c>
      <c r="U315" s="47"/>
      <c r="V315" s="178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26"/>
      <c r="E316" s="227"/>
      <c r="F316" s="227"/>
      <c r="G316" s="227"/>
      <c r="H316" s="227"/>
      <c r="I316" s="227"/>
      <c r="J316" s="227"/>
      <c r="K316" s="227"/>
      <c r="L316" s="227"/>
      <c r="M316" s="227"/>
      <c r="N316" s="227"/>
      <c r="O316" s="227"/>
      <c r="P316" s="228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>
      <c r="C318" s="45">
        <f>IF(OR(F318="",H318=""),"",IF(F318=H318,1,IF(F318&lt;H318,0,IF(F318-H318&lt;10,2,IF(F318&gt;H318,3,SE)))))</f>
        <v>2</v>
      </c>
      <c r="D318" s="222" t="str">
        <f>V304</f>
        <v>ADVEC FUTEBOL CLUBE</v>
      </c>
      <c r="E318" s="222"/>
      <c r="F318" s="77">
        <v>58</v>
      </c>
      <c r="G318" s="58" t="s">
        <v>17</v>
      </c>
      <c r="H318" s="76">
        <v>52</v>
      </c>
      <c r="I318" s="222" t="str">
        <f>V297</f>
        <v>FC Casablanca</v>
      </c>
      <c r="J318" s="222"/>
      <c r="K318" s="222"/>
      <c r="L318" s="222"/>
      <c r="M318" s="222"/>
      <c r="N318" s="222"/>
      <c r="O318" s="222"/>
      <c r="P318" s="222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>
        <f>IF(OR(F319="",H319=""),"",IF(F319=H319,1,IF(F319&lt;H319,0,IF(F319-H319&lt;10,2,IF(F319&gt;H319,3,SE)))))</f>
        <v>3</v>
      </c>
      <c r="D319" s="222" t="str">
        <f>V303</f>
        <v>Botafogo do HG</v>
      </c>
      <c r="E319" s="222"/>
      <c r="F319" s="77">
        <v>68</v>
      </c>
      <c r="G319" s="58" t="s">
        <v>17</v>
      </c>
      <c r="H319" s="76">
        <v>28</v>
      </c>
      <c r="I319" s="222" t="str">
        <f>V298</f>
        <v>xMastersFC</v>
      </c>
      <c r="J319" s="222"/>
      <c r="K319" s="222"/>
      <c r="L319" s="222"/>
      <c r="M319" s="222"/>
      <c r="N319" s="222"/>
      <c r="O319" s="222"/>
      <c r="P319" s="222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>
        <f>IF(OR(F320="",H320=""),"",IF(F320=H320,1,IF(F320&lt;H320,0,IF(F320-H320&lt;10,2,IF(F320&gt;H320,3,SE)))))</f>
        <v>3</v>
      </c>
      <c r="D320" s="222" t="str">
        <f>V302</f>
        <v>MagoLitos F.C</v>
      </c>
      <c r="E320" s="222"/>
      <c r="F320" s="77">
        <v>57</v>
      </c>
      <c r="G320" s="58" t="s">
        <v>17</v>
      </c>
      <c r="H320" s="76">
        <v>44</v>
      </c>
      <c r="I320" s="222" t="str">
        <f>V299</f>
        <v>DIDICAFE FC</v>
      </c>
      <c r="J320" s="222"/>
      <c r="K320" s="222"/>
      <c r="L320" s="222"/>
      <c r="M320" s="222"/>
      <c r="N320" s="222"/>
      <c r="O320" s="222"/>
      <c r="P320" s="222"/>
      <c r="Q320" s="45">
        <f>IF(OR(H320="",F320=""),"",IF(H320=F320,1,IF(H320&lt;F320,0,IF(H320-F320&lt;10,2,IF(H320&gt;F320,3,SE)))))</f>
        <v>0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>
        <f>IF(OR(F321="",H321=""),"",IF(F321=H321,1,IF(F321&lt;H321,0,IF(F321-H321&lt;10,2,IF(F321&gt;H321,3,SE)))))</f>
        <v>3</v>
      </c>
      <c r="D321" s="222" t="str">
        <f>V301</f>
        <v>VascoPaulo F.C.</v>
      </c>
      <c r="E321" s="222"/>
      <c r="F321" s="77">
        <v>111</v>
      </c>
      <c r="G321" s="58" t="s">
        <v>17</v>
      </c>
      <c r="H321" s="76">
        <v>100</v>
      </c>
      <c r="I321" s="222" t="str">
        <f>V300</f>
        <v>Engenheirense</v>
      </c>
      <c r="J321" s="222"/>
      <c r="K321" s="222"/>
      <c r="L321" s="222"/>
      <c r="M321" s="222"/>
      <c r="N321" s="222"/>
      <c r="O321" s="222"/>
      <c r="P321" s="222"/>
      <c r="Q321" s="45">
        <f>IF(OR(H321="",F321=""),"",IF(H321=F321,1,IF(H321&lt;F321,0,IF(H321-F321&lt;10,2,IF(H321&gt;F321,3,SE)))))</f>
        <v>0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23" t="s">
        <v>134</v>
      </c>
      <c r="E323" s="224"/>
      <c r="F323" s="224"/>
      <c r="G323" s="224"/>
      <c r="H323" s="224"/>
      <c r="I323" s="224"/>
      <c r="J323" s="224"/>
      <c r="K323" s="224"/>
      <c r="L323" s="224"/>
      <c r="M323" s="224"/>
      <c r="N323" s="224"/>
      <c r="O323" s="224"/>
      <c r="P323" s="225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26"/>
      <c r="E324" s="227"/>
      <c r="F324" s="227"/>
      <c r="G324" s="227"/>
      <c r="H324" s="227"/>
      <c r="I324" s="227"/>
      <c r="J324" s="227"/>
      <c r="K324" s="227"/>
      <c r="L324" s="227"/>
      <c r="M324" s="227"/>
      <c r="N324" s="227"/>
      <c r="O324" s="227"/>
      <c r="P324" s="228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>
        <f>IF(OR(F326="",H326=""),"",IF(F326=H326,1,IF(F326&lt;H326,0,IF(F326-H326&lt;10,2,IF(F326&gt;H326,3,SE)))))</f>
        <v>3</v>
      </c>
      <c r="D326" s="222" t="str">
        <f>V304</f>
        <v>ADVEC FUTEBOL CLUBE</v>
      </c>
      <c r="E326" s="222"/>
      <c r="F326" s="77">
        <v>86</v>
      </c>
      <c r="G326" s="170" t="s">
        <v>17</v>
      </c>
      <c r="H326" s="76">
        <v>22</v>
      </c>
      <c r="I326" s="222" t="str">
        <f>V298</f>
        <v>xMastersFC</v>
      </c>
      <c r="J326" s="222"/>
      <c r="K326" s="222"/>
      <c r="L326" s="222"/>
      <c r="M326" s="222"/>
      <c r="N326" s="222"/>
      <c r="O326" s="222"/>
      <c r="P326" s="222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>
        <f>IF(OR(F327="",H327=""),"",IF(F327=H327,1,IF(F327&lt;H327,0,IF(F327-H327&lt;10,2,IF(F327&gt;H327,3,SE)))))</f>
        <v>0</v>
      </c>
      <c r="D327" s="222" t="str">
        <f>V303</f>
        <v>Botafogo do HG</v>
      </c>
      <c r="E327" s="222"/>
      <c r="F327" s="76">
        <v>45</v>
      </c>
      <c r="G327" s="170" t="s">
        <v>17</v>
      </c>
      <c r="H327" s="77">
        <v>65</v>
      </c>
      <c r="I327" s="222" t="str">
        <f>V297</f>
        <v>FC Casablanca</v>
      </c>
      <c r="J327" s="222"/>
      <c r="K327" s="222"/>
      <c r="L327" s="222"/>
      <c r="M327" s="222"/>
      <c r="N327" s="222"/>
      <c r="O327" s="222"/>
      <c r="P327" s="222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>
        <f>IF(OR(F328="",H328=""),"",IF(F328=H328,1,IF(F328&lt;H328,0,IF(F328-H328&lt;10,2,IF(F328&gt;H328,3,SE)))))</f>
        <v>0</v>
      </c>
      <c r="D328" s="222" t="str">
        <f>V302</f>
        <v>MagoLitos F.C</v>
      </c>
      <c r="E328" s="222"/>
      <c r="F328" s="76">
        <v>69</v>
      </c>
      <c r="G328" s="170" t="s">
        <v>17</v>
      </c>
      <c r="H328" s="77">
        <v>83</v>
      </c>
      <c r="I328" s="222" t="str">
        <f>V300</f>
        <v>Engenheirense</v>
      </c>
      <c r="J328" s="222"/>
      <c r="K328" s="222"/>
      <c r="L328" s="222"/>
      <c r="M328" s="222"/>
      <c r="N328" s="222"/>
      <c r="O328" s="222"/>
      <c r="P328" s="222"/>
      <c r="Q328" s="45">
        <f>IF(OR(H328="",F328=""),"",IF(H328=F328,1,IF(H328&lt;F328,0,IF(H328-F328&lt;10,2,IF(H328&gt;F328,3,SE)))))</f>
        <v>3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>
        <f>IF(OR(F329="",H329=""),"",IF(F329=H329,1,IF(F329&lt;H329,0,IF(F329-H329&lt;10,2,IF(F329&gt;H329,3,SE)))))</f>
        <v>2</v>
      </c>
      <c r="D329" s="222" t="str">
        <f>V301</f>
        <v>VascoPaulo F.C.</v>
      </c>
      <c r="E329" s="222"/>
      <c r="F329" s="77">
        <v>41</v>
      </c>
      <c r="G329" s="170" t="s">
        <v>17</v>
      </c>
      <c r="H329" s="76">
        <v>36</v>
      </c>
      <c r="I329" s="222" t="str">
        <f>V299</f>
        <v>DIDICAFE FC</v>
      </c>
      <c r="J329" s="222"/>
      <c r="K329" s="222"/>
      <c r="L329" s="222"/>
      <c r="M329" s="222"/>
      <c r="N329" s="222"/>
      <c r="O329" s="222"/>
      <c r="P329" s="222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23" t="s">
        <v>136</v>
      </c>
      <c r="E331" s="224"/>
      <c r="F331" s="224"/>
      <c r="G331" s="224"/>
      <c r="H331" s="224"/>
      <c r="I331" s="224"/>
      <c r="J331" s="224"/>
      <c r="K331" s="224"/>
      <c r="L331" s="224"/>
      <c r="M331" s="224"/>
      <c r="N331" s="224"/>
      <c r="O331" s="224"/>
      <c r="P331" s="225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26"/>
      <c r="E332" s="227"/>
      <c r="F332" s="227"/>
      <c r="G332" s="227"/>
      <c r="H332" s="227"/>
      <c r="I332" s="227"/>
      <c r="J332" s="227"/>
      <c r="K332" s="227"/>
      <c r="L332" s="227"/>
      <c r="M332" s="227"/>
      <c r="N332" s="227"/>
      <c r="O332" s="227"/>
      <c r="P332" s="228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F333" s="201"/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>
        <f>IF(OR(F334="",H334=""),"",IF(F334=H334,1,IF(F334&lt;H334,0,IF(F334-H334&lt;10,2,IF(F334&gt;H334,3,SE)))))</f>
        <v>0</v>
      </c>
      <c r="D334" s="222" t="str">
        <f>V304</f>
        <v>ADVEC FUTEBOL CLUBE</v>
      </c>
      <c r="E334" s="222"/>
      <c r="F334" s="76">
        <v>44</v>
      </c>
      <c r="G334" s="170" t="s">
        <v>17</v>
      </c>
      <c r="H334" s="77">
        <v>48</v>
      </c>
      <c r="I334" s="222" t="str">
        <f>V299</f>
        <v>DIDICAFE FC</v>
      </c>
      <c r="J334" s="222"/>
      <c r="K334" s="222"/>
      <c r="L334" s="222"/>
      <c r="M334" s="222"/>
      <c r="N334" s="222"/>
      <c r="O334" s="222"/>
      <c r="P334" s="222"/>
      <c r="Q334" s="45">
        <f>IF(OR(H334="",F334=""),"",IF(H334=F334,1,IF(H334&lt;F334,0,IF(H334-F334&lt;10,2,IF(H334&gt;F334,3,SE)))))</f>
        <v>2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>
        <f>IF(OR(F335="",H335=""),"",IF(F335=H335,1,IF(F335&lt;H335,0,IF(F335-H335&lt;10,2,IF(F335&gt;H335,3,SE)))))</f>
        <v>2</v>
      </c>
      <c r="D335" s="222" t="str">
        <f>V303</f>
        <v>Botafogo do HG</v>
      </c>
      <c r="E335" s="222"/>
      <c r="F335" s="77">
        <v>46</v>
      </c>
      <c r="G335" s="170" t="s">
        <v>17</v>
      </c>
      <c r="H335" s="76">
        <v>41</v>
      </c>
      <c r="I335" s="222" t="str">
        <f>V300</f>
        <v>Engenheirense</v>
      </c>
      <c r="J335" s="222"/>
      <c r="K335" s="222"/>
      <c r="L335" s="222"/>
      <c r="M335" s="222"/>
      <c r="N335" s="222"/>
      <c r="O335" s="222"/>
      <c r="P335" s="222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>
        <f>IF(OR(F336="",H336=""),"",IF(F336=H336,1,IF(F336&lt;H336,0,IF(F336-H336&lt;10,2,IF(F336&gt;H336,3,SE)))))</f>
        <v>3</v>
      </c>
      <c r="D336" s="222" t="str">
        <f>V302</f>
        <v>MagoLitos F.C</v>
      </c>
      <c r="E336" s="222"/>
      <c r="F336" s="77">
        <v>70</v>
      </c>
      <c r="G336" s="170" t="s">
        <v>17</v>
      </c>
      <c r="H336" s="76">
        <v>29</v>
      </c>
      <c r="I336" s="222" t="str">
        <f>V297</f>
        <v>FC Casablanca</v>
      </c>
      <c r="J336" s="222"/>
      <c r="K336" s="222"/>
      <c r="L336" s="222"/>
      <c r="M336" s="222"/>
      <c r="N336" s="222"/>
      <c r="O336" s="222"/>
      <c r="P336" s="222"/>
      <c r="Q336" s="45">
        <f>IF(OR(H336="",F336=""),"",IF(H336=F336,1,IF(H336&lt;F336,0,IF(H336-F336&lt;10,2,IF(H336&gt;F336,3,SE)))))</f>
        <v>0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>
        <f>IF(OR(F337="",H337=""),"",IF(F337=H337,1,IF(F337&lt;H337,0,IF(F337-H337&lt;10,2,IF(F337&gt;H337,3,SE)))))</f>
        <v>2</v>
      </c>
      <c r="D337" s="222" t="str">
        <f>V301</f>
        <v>VascoPaulo F.C.</v>
      </c>
      <c r="E337" s="222"/>
      <c r="F337" s="77">
        <v>45</v>
      </c>
      <c r="G337" s="170" t="s">
        <v>17</v>
      </c>
      <c r="H337" s="76">
        <v>41</v>
      </c>
      <c r="I337" s="222" t="str">
        <f>V298</f>
        <v>xMastersFC</v>
      </c>
      <c r="J337" s="222"/>
      <c r="K337" s="222"/>
      <c r="L337" s="222"/>
      <c r="M337" s="222"/>
      <c r="N337" s="222"/>
      <c r="O337" s="222"/>
      <c r="P337" s="222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23" t="s">
        <v>137</v>
      </c>
      <c r="E339" s="224"/>
      <c r="F339" s="224"/>
      <c r="G339" s="224"/>
      <c r="H339" s="224"/>
      <c r="I339" s="224"/>
      <c r="J339" s="224"/>
      <c r="K339" s="224"/>
      <c r="L339" s="224"/>
      <c r="M339" s="224"/>
      <c r="N339" s="224"/>
      <c r="O339" s="224"/>
      <c r="P339" s="225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26"/>
      <c r="E340" s="227"/>
      <c r="F340" s="227"/>
      <c r="G340" s="227"/>
      <c r="H340" s="227"/>
      <c r="I340" s="227"/>
      <c r="J340" s="227"/>
      <c r="K340" s="227"/>
      <c r="L340" s="227"/>
      <c r="M340" s="227"/>
      <c r="N340" s="227"/>
      <c r="O340" s="227"/>
      <c r="P340" s="228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>
        <f>IF(OR(F342="",H342=""),"",IF(F342=H342,1,IF(F342&lt;H342,0,IF(F342-H342&lt;10,2,IF(F342&gt;H342,3,SE)))))</f>
        <v>2</v>
      </c>
      <c r="D342" s="222" t="str">
        <f>V304</f>
        <v>ADVEC FUTEBOL CLUBE</v>
      </c>
      <c r="E342" s="222"/>
      <c r="F342" s="77">
        <v>76</v>
      </c>
      <c r="G342" s="170" t="s">
        <v>17</v>
      </c>
      <c r="H342" s="76">
        <v>69</v>
      </c>
      <c r="I342" s="222" t="str">
        <f>V301</f>
        <v>VascoPaulo F.C.</v>
      </c>
      <c r="J342" s="222"/>
      <c r="K342" s="222"/>
      <c r="L342" s="222"/>
      <c r="M342" s="222"/>
      <c r="N342" s="222"/>
      <c r="O342" s="222"/>
      <c r="P342" s="222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>
        <f>IF(OR(F343="",H343=""),"",IF(F343=H343,1,IF(F343&lt;H343,0,IF(F343-H343&lt;10,2,IF(F343&gt;H343,3,SE)))))</f>
        <v>0</v>
      </c>
      <c r="D343" s="222" t="str">
        <f>V303</f>
        <v>Botafogo do HG</v>
      </c>
      <c r="E343" s="222"/>
      <c r="F343" s="76">
        <v>66</v>
      </c>
      <c r="G343" s="170" t="s">
        <v>17</v>
      </c>
      <c r="H343" s="77">
        <v>80</v>
      </c>
      <c r="I343" s="222" t="str">
        <f>V302</f>
        <v>MagoLitos F.C</v>
      </c>
      <c r="J343" s="222"/>
      <c r="K343" s="222"/>
      <c r="L343" s="222"/>
      <c r="M343" s="222"/>
      <c r="N343" s="222"/>
      <c r="O343" s="222"/>
      <c r="P343" s="222"/>
      <c r="Q343" s="45">
        <f>IF(OR(H343="",F343=""),"",IF(H343=F343,1,IF(H343&lt;F343,0,IF(H343-F343&lt;10,2,IF(H343&gt;F343,3,SE)))))</f>
        <v>3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>
        <f>IF(OR(F344="",H344=""),"",IF(F344=H344,1,IF(F344&lt;H344,0,IF(F344-H344&lt;10,2,IF(F344&gt;H344,3,SE)))))</f>
        <v>3</v>
      </c>
      <c r="D344" s="222" t="str">
        <f>V300</f>
        <v>Engenheirense</v>
      </c>
      <c r="E344" s="222"/>
      <c r="F344" s="77">
        <v>56</v>
      </c>
      <c r="G344" s="170" t="s">
        <v>17</v>
      </c>
      <c r="H344" s="76">
        <v>41</v>
      </c>
      <c r="I344" s="222" t="str">
        <f>V297</f>
        <v>FC Casablanca</v>
      </c>
      <c r="J344" s="222"/>
      <c r="K344" s="222"/>
      <c r="L344" s="222"/>
      <c r="M344" s="222"/>
      <c r="N344" s="222"/>
      <c r="O344" s="222"/>
      <c r="P344" s="222"/>
      <c r="Q344" s="45">
        <f>IF(OR(H344="",F344=""),"",IF(H344=F344,1,IF(H344&lt;F344,0,IF(H344-F344&lt;10,2,IF(H344&gt;F344,3,SE)))))</f>
        <v>0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>
        <f>IF(OR(F345="",H345=""),"",IF(F345=H345,1,IF(F345&lt;H345,0,IF(F345-H345&lt;10,2,IF(F345&gt;H345,3,SE)))))</f>
        <v>3</v>
      </c>
      <c r="D345" s="222" t="str">
        <f>V299</f>
        <v>DIDICAFE FC</v>
      </c>
      <c r="E345" s="222"/>
      <c r="F345" s="77">
        <v>66</v>
      </c>
      <c r="G345" s="170" t="s">
        <v>17</v>
      </c>
      <c r="H345" s="76">
        <v>42</v>
      </c>
      <c r="I345" s="222" t="str">
        <f>V298</f>
        <v>xMastersFC</v>
      </c>
      <c r="J345" s="222"/>
      <c r="K345" s="222"/>
      <c r="L345" s="222"/>
      <c r="M345" s="222"/>
      <c r="N345" s="222"/>
      <c r="O345" s="222"/>
      <c r="P345" s="222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23" t="s">
        <v>138</v>
      </c>
      <c r="E347" s="224"/>
      <c r="F347" s="224"/>
      <c r="G347" s="224"/>
      <c r="H347" s="224"/>
      <c r="I347" s="224"/>
      <c r="J347" s="224"/>
      <c r="K347" s="224"/>
      <c r="L347" s="224"/>
      <c r="M347" s="224"/>
      <c r="N347" s="224"/>
      <c r="O347" s="224"/>
      <c r="P347" s="225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26"/>
      <c r="E348" s="227"/>
      <c r="F348" s="227"/>
      <c r="G348" s="227"/>
      <c r="H348" s="227"/>
      <c r="I348" s="227"/>
      <c r="J348" s="227"/>
      <c r="K348" s="227"/>
      <c r="L348" s="227"/>
      <c r="M348" s="227"/>
      <c r="N348" s="227"/>
      <c r="O348" s="227"/>
      <c r="P348" s="228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>
        <f>IF(OR(F350="",H350=""),"",IF(F350=H350,1,IF(F350&lt;H350,0,IF(F350-H350&lt;10,2,IF(F350&gt;H350,3,SE)))))</f>
        <v>0</v>
      </c>
      <c r="D350" s="222" t="str">
        <f>V304</f>
        <v>ADVEC FUTEBOL CLUBE</v>
      </c>
      <c r="E350" s="222"/>
      <c r="F350" s="76">
        <v>80</v>
      </c>
      <c r="G350" s="58" t="s">
        <v>17</v>
      </c>
      <c r="H350" s="77">
        <v>104</v>
      </c>
      <c r="I350" s="222" t="str">
        <f>V302</f>
        <v>MagoLitos F.C</v>
      </c>
      <c r="J350" s="222"/>
      <c r="K350" s="222"/>
      <c r="L350" s="222"/>
      <c r="M350" s="222"/>
      <c r="N350" s="222"/>
      <c r="O350" s="222"/>
      <c r="P350" s="222"/>
      <c r="Q350" s="45">
        <f>IF(OR(H350="",F350=""),"",IF(H350=F350,1,IF(H350&lt;F350,0,IF(H350-F350&lt;10,2,IF(H350&gt;F350,3,SE)))))</f>
        <v>3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>
        <f>IF(OR(F351="",H351=""),"",IF(F351=H351,1,IF(F351&lt;H351,0,IF(F351-H351&lt;10,2,IF(F351&gt;H351,3,SE)))))</f>
        <v>0</v>
      </c>
      <c r="D351" s="222" t="str">
        <f>V303</f>
        <v>Botafogo do HG</v>
      </c>
      <c r="E351" s="222"/>
      <c r="F351" s="77">
        <v>78</v>
      </c>
      <c r="G351" s="58" t="s">
        <v>17</v>
      </c>
      <c r="H351" s="76">
        <v>127</v>
      </c>
      <c r="I351" s="222" t="str">
        <f>V301</f>
        <v>VascoPaulo F.C.</v>
      </c>
      <c r="J351" s="222"/>
      <c r="K351" s="222"/>
      <c r="L351" s="222"/>
      <c r="M351" s="222"/>
      <c r="N351" s="222"/>
      <c r="O351" s="222"/>
      <c r="P351" s="222"/>
      <c r="Q351" s="45">
        <f>IF(OR(H351="",F351=""),"",IF(H351=F351,1,IF(H351&lt;F351,0,IF(H351-F351&lt;10,2,IF(H351&gt;F351,3,SE)))))</f>
        <v>3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>
        <f>IF(OR(F352="",H352=""),"",IF(F352=H352,1,IF(F352&lt;H352,0,IF(F352-H352&lt;10,2,IF(F352&gt;H352,3,SE)))))</f>
        <v>2</v>
      </c>
      <c r="D352" s="222" t="str">
        <f>V300</f>
        <v>Engenheirense</v>
      </c>
      <c r="E352" s="222"/>
      <c r="F352" s="77">
        <v>85</v>
      </c>
      <c r="G352" s="58" t="s">
        <v>17</v>
      </c>
      <c r="H352" s="76">
        <v>80</v>
      </c>
      <c r="I352" s="222" t="str">
        <f>V298</f>
        <v>xMastersFC</v>
      </c>
      <c r="J352" s="222"/>
      <c r="K352" s="222"/>
      <c r="L352" s="222"/>
      <c r="M352" s="222"/>
      <c r="N352" s="222"/>
      <c r="O352" s="222"/>
      <c r="P352" s="222"/>
      <c r="Q352" s="45">
        <f>IF(OR(H352="",F352=""),"",IF(H352=F352,1,IF(H352&lt;F352,0,IF(H352-F352&lt;10,2,IF(H352&gt;F352,3,SE)))))</f>
        <v>0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>
        <f>IF(OR(F353="",H353=""),"",IF(F353=H353,1,IF(F353&lt;H353,0,IF(F353-H353&lt;10,2,IF(F353&gt;H353,3,SE)))))</f>
        <v>3</v>
      </c>
      <c r="D353" s="222" t="str">
        <f>V299</f>
        <v>DIDICAFE FC</v>
      </c>
      <c r="E353" s="222"/>
      <c r="F353" s="77">
        <v>76</v>
      </c>
      <c r="G353" s="58" t="s">
        <v>17</v>
      </c>
      <c r="H353" s="76">
        <v>33</v>
      </c>
      <c r="I353" s="222" t="str">
        <f>V297</f>
        <v>FC Casablanca</v>
      </c>
      <c r="J353" s="222"/>
      <c r="K353" s="222"/>
      <c r="L353" s="222"/>
      <c r="M353" s="222"/>
      <c r="N353" s="222"/>
      <c r="O353" s="222"/>
      <c r="P353" s="222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23" t="s">
        <v>139</v>
      </c>
      <c r="E355" s="224"/>
      <c r="F355" s="224"/>
      <c r="G355" s="224"/>
      <c r="H355" s="224"/>
      <c r="I355" s="224"/>
      <c r="J355" s="224"/>
      <c r="K355" s="224"/>
      <c r="L355" s="224"/>
      <c r="M355" s="224"/>
      <c r="N355" s="224"/>
      <c r="O355" s="224"/>
      <c r="P355" s="225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26"/>
      <c r="E356" s="227"/>
      <c r="F356" s="227"/>
      <c r="G356" s="227"/>
      <c r="H356" s="227"/>
      <c r="I356" s="227"/>
      <c r="J356" s="227"/>
      <c r="K356" s="227"/>
      <c r="L356" s="227"/>
      <c r="M356" s="227"/>
      <c r="N356" s="227"/>
      <c r="O356" s="227"/>
      <c r="P356" s="228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>
      <c r="C358" s="45">
        <f>IF(OR(F358="",H358=""),"",IF(F358=H358,1,IF(F358&lt;H358,0,IF(F358-H358&lt;10,2,IF(F358&gt;H358,3,SE)))))</f>
        <v>1</v>
      </c>
      <c r="D358" s="222" t="str">
        <f>V304</f>
        <v>ADVEC FUTEBOL CLUBE</v>
      </c>
      <c r="E358" s="222"/>
      <c r="F358" s="76">
        <v>50</v>
      </c>
      <c r="G358" s="170" t="s">
        <v>17</v>
      </c>
      <c r="H358" s="76">
        <v>50</v>
      </c>
      <c r="I358" s="222" t="str">
        <f>V303</f>
        <v>Botafogo do HG</v>
      </c>
      <c r="J358" s="222"/>
      <c r="K358" s="222"/>
      <c r="L358" s="222"/>
      <c r="M358" s="222"/>
      <c r="N358" s="222"/>
      <c r="O358" s="222"/>
      <c r="P358" s="222"/>
      <c r="Q358" s="45">
        <f>IF(OR(H358="",F358=""),"",IF(H358=F358,1,IF(H358&lt;F358,0,IF(H358-F358&lt;10,2,IF(H358&gt;F358,3,SE)))))</f>
        <v>1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>
        <f>IF(OR(F359="",H359=""),"",IF(F359=H359,1,IF(F359&lt;H359,0,IF(F359-H359&lt;10,2,IF(F359&gt;H359,3,SE)))))</f>
        <v>2</v>
      </c>
      <c r="D359" s="222" t="str">
        <f>V302</f>
        <v>MagoLitos F.C</v>
      </c>
      <c r="E359" s="222"/>
      <c r="F359" s="77">
        <v>60</v>
      </c>
      <c r="G359" s="170" t="s">
        <v>17</v>
      </c>
      <c r="H359" s="76">
        <v>54</v>
      </c>
      <c r="I359" s="222" t="str">
        <f>V301</f>
        <v>VascoPaulo F.C.</v>
      </c>
      <c r="J359" s="222"/>
      <c r="K359" s="222"/>
      <c r="L359" s="222"/>
      <c r="M359" s="222"/>
      <c r="N359" s="222"/>
      <c r="O359" s="222"/>
      <c r="P359" s="222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>
        <f>IF(OR(F360="",H360=""),"",IF(F360=H360,1,IF(F360&lt;H360,0,IF(F360-H360&lt;10,2,IF(F360&gt;H360,3,SE)))))</f>
        <v>0</v>
      </c>
      <c r="D360" s="222" t="str">
        <f>V300</f>
        <v>Engenheirense</v>
      </c>
      <c r="E360" s="222"/>
      <c r="F360" s="76">
        <v>25</v>
      </c>
      <c r="G360" s="170" t="s">
        <v>17</v>
      </c>
      <c r="H360" s="77">
        <v>35</v>
      </c>
      <c r="I360" s="222" t="str">
        <f>V299</f>
        <v>DIDICAFE FC</v>
      </c>
      <c r="J360" s="222"/>
      <c r="K360" s="222"/>
      <c r="L360" s="222"/>
      <c r="M360" s="222"/>
      <c r="N360" s="222"/>
      <c r="O360" s="222"/>
      <c r="P360" s="222"/>
      <c r="Q360" s="45">
        <f>IF(OR(H360="",F360=""),"",IF(H360=F360,1,IF(H360&lt;F360,0,IF(H360-F360&lt;10,2,IF(H360&gt;F360,3,SE)))))</f>
        <v>3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>
        <f>IF(OR(F361="",H361=""),"",IF(F361=H361,1,IF(F361&lt;H361,0,IF(F361-H361&lt;10,2,IF(F361&gt;H361,3,SE)))))</f>
        <v>0</v>
      </c>
      <c r="D361" s="222" t="str">
        <f>V298</f>
        <v>xMastersFC</v>
      </c>
      <c r="E361" s="222"/>
      <c r="F361" s="76">
        <v>27</v>
      </c>
      <c r="G361" s="170" t="s">
        <v>17</v>
      </c>
      <c r="H361" s="77">
        <v>41</v>
      </c>
      <c r="I361" s="222" t="str">
        <f>V297</f>
        <v>FC Casablanca</v>
      </c>
      <c r="J361" s="222"/>
      <c r="K361" s="222"/>
      <c r="L361" s="222"/>
      <c r="M361" s="222"/>
      <c r="N361" s="222"/>
      <c r="O361" s="222"/>
      <c r="P361" s="222"/>
      <c r="Q361" s="45">
        <f>IF(OR(H361="",F361=""),"",IF(H361=F361,1,IF(H361&lt;F361,0,IF(H361-F361&lt;10,2,IF(H361&gt;F361,3,SE)))))</f>
        <v>3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44" t="s">
        <v>119</v>
      </c>
      <c r="E363" s="245"/>
      <c r="F363" s="245"/>
      <c r="G363" s="245"/>
      <c r="H363" s="245"/>
      <c r="I363" s="245"/>
      <c r="J363" s="245"/>
      <c r="K363" s="245"/>
      <c r="L363" s="245"/>
      <c r="M363" s="246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47"/>
      <c r="E364" s="248"/>
      <c r="F364" s="248"/>
      <c r="G364" s="248"/>
      <c r="H364" s="248"/>
      <c r="I364" s="248"/>
      <c r="J364" s="248"/>
      <c r="K364" s="248"/>
      <c r="L364" s="248"/>
      <c r="M364" s="249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88" t="s">
        <v>3</v>
      </c>
      <c r="E365" s="176" t="s">
        <v>21</v>
      </c>
      <c r="F365" s="256" t="s">
        <v>12</v>
      </c>
      <c r="G365" s="256"/>
      <c r="H365" s="250" t="s">
        <v>309</v>
      </c>
      <c r="I365" s="250"/>
      <c r="J365" s="250" t="s">
        <v>310</v>
      </c>
      <c r="K365" s="250"/>
      <c r="L365" s="256" t="s">
        <v>174</v>
      </c>
      <c r="M365" s="257"/>
      <c r="Q365" s="45"/>
      <c r="T365" s="46"/>
      <c r="U365" s="45" t="s">
        <v>3</v>
      </c>
      <c r="V365" s="87" t="s">
        <v>2</v>
      </c>
      <c r="W365" s="178" t="s">
        <v>12</v>
      </c>
      <c r="X365" s="178" t="s">
        <v>13</v>
      </c>
      <c r="Y365" s="178" t="s">
        <v>14</v>
      </c>
      <c r="Z365" s="87" t="s">
        <v>15</v>
      </c>
      <c r="AA365" s="178" t="s">
        <v>18</v>
      </c>
      <c r="AB365" s="178" t="s">
        <v>19</v>
      </c>
      <c r="AC365" s="87" t="s">
        <v>20</v>
      </c>
    </row>
    <row r="366" spans="3:29">
      <c r="C366" s="45">
        <f>IF(OR(F366="",H366=""),"",IF(F366=H366,1,IF(F366&lt;H366,0,IF(F366-H366&lt;10,2,IF(F366&gt;H366,3,SE)))))</f>
        <v>0</v>
      </c>
      <c r="D366" s="52" t="s">
        <v>4</v>
      </c>
      <c r="E366" s="177" t="str">
        <f>VLOOKUP(AC366,$U$365:$AB$373,2)</f>
        <v>PIERCE34-CRUEL FC</v>
      </c>
      <c r="F366" s="252">
        <f>VLOOKUP(AC366,$U$365:$AB$373,3)</f>
        <v>15</v>
      </c>
      <c r="G366" s="252"/>
      <c r="H366" s="253">
        <f>VLOOKUP(AC366,$U$365:$AB$373,4)</f>
        <v>411</v>
      </c>
      <c r="I366" s="253"/>
      <c r="J366" s="253">
        <f>VLOOKUP(AC366,$U$365:$AB$373,5)</f>
        <v>280</v>
      </c>
      <c r="K366" s="253"/>
      <c r="L366" s="253">
        <f>VLOOKUP(AC366,$U$365:$AB$373,6)</f>
        <v>131</v>
      </c>
      <c r="M366" s="254"/>
      <c r="O366" s="44" t="s">
        <v>179</v>
      </c>
      <c r="Q366" s="45"/>
      <c r="T366" s="46"/>
      <c r="U366" s="47">
        <v>1</v>
      </c>
      <c r="V366" s="178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6</v>
      </c>
      <c r="X366" s="45">
        <f>SUM(H382,H387,H396,H405,H413,H422,H430)</f>
        <v>331</v>
      </c>
      <c r="Y366" s="45">
        <f>SUM(F382,F387,F396,F405,F413,F422,F430)</f>
        <v>327</v>
      </c>
      <c r="Z366" s="45">
        <f>X366-Y366</f>
        <v>4</v>
      </c>
      <c r="AA366" s="178">
        <f>(W366*10^10)+((Z366+5000)*10^6)+(X366*10)+U366</f>
        <v>65004003311</v>
      </c>
      <c r="AB366" s="45">
        <f>LARGE($AA$366:$AA$373,U366)</f>
        <v>155131004117</v>
      </c>
      <c r="AC366" s="178">
        <f>MATCH(AB366,$AA$366:$AA$373,0)</f>
        <v>7</v>
      </c>
    </row>
    <row r="367" spans="3:29">
      <c r="C367" s="45">
        <f>IF(OR(F367="",H367=""),"",IF(F367=H367,1,IF(F367&lt;H367,0,IF(F367-H367&lt;10,2,IF(F367&gt;H367,3,SE)))))</f>
        <v>0</v>
      </c>
      <c r="D367" s="53" t="s">
        <v>5</v>
      </c>
      <c r="E367" s="172" t="str">
        <f t="shared" ref="E367:E373" si="45">VLOOKUP(AC367,$U$365:$AB$373,2)</f>
        <v>Só Merdinha FC</v>
      </c>
      <c r="F367" s="241">
        <f t="shared" ref="F367:F373" si="46">VLOOKUP(AC367,$U$365:$AB$373,3)</f>
        <v>14</v>
      </c>
      <c r="G367" s="241"/>
      <c r="H367" s="242">
        <f t="shared" ref="H367:H373" si="47">VLOOKUP(AC367,$U$365:$AB$373,4)</f>
        <v>444</v>
      </c>
      <c r="I367" s="242"/>
      <c r="J367" s="242">
        <f t="shared" ref="J367:J373" si="48">VLOOKUP(AC367,$U$365:$AB$373,5)</f>
        <v>246</v>
      </c>
      <c r="K367" s="242"/>
      <c r="L367" s="242">
        <f t="shared" ref="L367:L373" si="49">VLOOKUP(AC367,$U$365:$AB$373,6)</f>
        <v>198</v>
      </c>
      <c r="M367" s="243"/>
      <c r="O367" s="44" t="s">
        <v>175</v>
      </c>
      <c r="Q367" s="45"/>
      <c r="T367" s="46"/>
      <c r="U367" s="47">
        <v>2</v>
      </c>
      <c r="V367" s="178" t="str">
        <f>IF(OR('1ª FASE  - ELIMINATÓRIAS'!I125="",'1ª FASE  - ELIMINATÓRIAS'!I125=""),"",'1ª FASE  - ELIMINATÓRIAS'!C125)</f>
        <v>Só Merdinha FC</v>
      </c>
      <c r="W367" s="45">
        <f>SUM(Q381,Q388,Q395,Q406,Q414,Q421)</f>
        <v>14</v>
      </c>
      <c r="X367" s="45">
        <f>SUM(H381,H388,H395,H406,H414,H421,F430)</f>
        <v>444</v>
      </c>
      <c r="Y367" s="45">
        <f>SUM(F381,F388,F395,F406,F414,F421,H430)</f>
        <v>246</v>
      </c>
      <c r="Z367" s="45">
        <f t="shared" ref="Z367:Z373" si="50">X367-Y367</f>
        <v>198</v>
      </c>
      <c r="AA367" s="178">
        <f t="shared" ref="AA367:AA373" si="51">(W367*10^10)+((Z367+5000)*10^6)+(X367*10)+U367</f>
        <v>145198004442</v>
      </c>
      <c r="AB367" s="45">
        <f t="shared" ref="AB367:AB373" si="52">LARGE($AA$366:$AA$373,U367)</f>
        <v>145198004442</v>
      </c>
      <c r="AC367" s="178">
        <f t="shared" ref="AC367:AC373" si="53">MATCH(AB367,$AA$366:$AA$373,0)</f>
        <v>2</v>
      </c>
    </row>
    <row r="368" spans="3:29">
      <c r="C368" s="45">
        <f>IF(OR(F368="",H368=""),"",IF(F368=H368,1,IF(F368&lt;H368,0,IF(F368-H368&lt;10,2,IF(F368&gt;H368,3,SE)))))</f>
        <v>0</v>
      </c>
      <c r="D368" s="53" t="s">
        <v>6</v>
      </c>
      <c r="E368" s="172" t="str">
        <f t="shared" si="45"/>
        <v>BLR F. C.</v>
      </c>
      <c r="F368" s="241">
        <f t="shared" si="46"/>
        <v>14</v>
      </c>
      <c r="G368" s="241"/>
      <c r="H368" s="242">
        <f t="shared" si="47"/>
        <v>351</v>
      </c>
      <c r="I368" s="242"/>
      <c r="J368" s="242">
        <f t="shared" si="48"/>
        <v>300</v>
      </c>
      <c r="K368" s="242"/>
      <c r="L368" s="242">
        <f t="shared" si="49"/>
        <v>51</v>
      </c>
      <c r="M368" s="243"/>
      <c r="O368" s="44" t="s">
        <v>307</v>
      </c>
      <c r="Q368" s="45"/>
      <c r="T368" s="46"/>
      <c r="U368" s="47">
        <v>3</v>
      </c>
      <c r="V368" s="178" t="str">
        <f>IF(OR('1ª FASE  - ELIMINATÓRIAS'!I109="",'1ª FASE  - ELIMINATÓRIAS'!I109=""),"",'1ª FASE  - ELIMINATÓRIAS'!C109)</f>
        <v>BLR F. C.</v>
      </c>
      <c r="W368" s="45">
        <f>SUM(Q380,Q389,Q398,Q403,C414,C422,Q429)</f>
        <v>14</v>
      </c>
      <c r="X368" s="45">
        <f>SUM(H380,H389,H398,H403,F414,F422,H429)</f>
        <v>351</v>
      </c>
      <c r="Y368" s="45">
        <f>SUM(F380,F389,F398,F403,H414,H422,F429)</f>
        <v>300</v>
      </c>
      <c r="Z368" s="45">
        <f t="shared" si="50"/>
        <v>51</v>
      </c>
      <c r="AA368" s="178">
        <f t="shared" si="51"/>
        <v>145051003513</v>
      </c>
      <c r="AB368" s="45">
        <f t="shared" si="52"/>
        <v>145051003513</v>
      </c>
      <c r="AC368" s="178">
        <f t="shared" si="53"/>
        <v>3</v>
      </c>
    </row>
    <row r="369" spans="3:29">
      <c r="C369" s="45">
        <f>IF(OR(F369="",H369=""),"",IF(F369=H369,1,IF(F369&lt;H369,0,IF(F369-H369&lt;10,2,IF(F369&gt;H369,3,SE)))))</f>
        <v>0</v>
      </c>
      <c r="D369" s="53" t="s">
        <v>7</v>
      </c>
      <c r="E369" s="172" t="str">
        <f t="shared" si="45"/>
        <v>GUZMAN F.C.</v>
      </c>
      <c r="F369" s="241">
        <f t="shared" si="46"/>
        <v>11</v>
      </c>
      <c r="G369" s="241"/>
      <c r="H369" s="242">
        <f t="shared" si="47"/>
        <v>333</v>
      </c>
      <c r="I369" s="242"/>
      <c r="J369" s="242">
        <f t="shared" si="48"/>
        <v>314</v>
      </c>
      <c r="K369" s="242"/>
      <c r="L369" s="242">
        <f t="shared" si="49"/>
        <v>19</v>
      </c>
      <c r="M369" s="243"/>
      <c r="O369" s="44" t="s">
        <v>308</v>
      </c>
      <c r="Q369" s="45"/>
      <c r="T369" s="46"/>
      <c r="U369" s="47">
        <v>4</v>
      </c>
      <c r="V369" s="178" t="str">
        <f>IF(OR('1ª FASE  - ELIMINATÓRIAS'!I93="",'1ª FASE  - ELIMINATÓRIAS'!I93=""),"",'1ª FASE  - ELIMINATÓRIAS'!C93)</f>
        <v>Real Aboli F.C</v>
      </c>
      <c r="W369" s="45">
        <f>SUM(Q379,Q390,Q397,Q404,C413,C421,C429)</f>
        <v>9</v>
      </c>
      <c r="X369" s="45">
        <f>SUM(H379,H390,H397,H404,F413,F421,F429)</f>
        <v>172</v>
      </c>
      <c r="Y369" s="45">
        <f>SUM(F379,H390,F397,F404,H413,H421,H429)</f>
        <v>362</v>
      </c>
      <c r="Z369" s="45">
        <f t="shared" si="50"/>
        <v>-190</v>
      </c>
      <c r="AA369" s="178">
        <f t="shared" si="51"/>
        <v>94810001724</v>
      </c>
      <c r="AB369" s="45">
        <f t="shared" si="52"/>
        <v>115019003336</v>
      </c>
      <c r="AC369" s="178">
        <f t="shared" si="53"/>
        <v>6</v>
      </c>
    </row>
    <row r="370" spans="3:29">
      <c r="C370" s="45">
        <f>IF(OR(F370="",H370=""),"",IF(F370=H370,1,IF(F370&lt;H370,0,IF(F370-H370&lt;10,2,IF(F370&gt;H370,3,SE)))))</f>
        <v>0</v>
      </c>
      <c r="D370" s="54" t="s">
        <v>8</v>
      </c>
      <c r="E370" s="171" t="str">
        <f t="shared" si="45"/>
        <v>Real Aboli F.C</v>
      </c>
      <c r="F370" s="238">
        <f t="shared" si="46"/>
        <v>9</v>
      </c>
      <c r="G370" s="238"/>
      <c r="H370" s="239">
        <f t="shared" si="47"/>
        <v>172</v>
      </c>
      <c r="I370" s="239"/>
      <c r="J370" s="239">
        <f t="shared" si="48"/>
        <v>362</v>
      </c>
      <c r="K370" s="239"/>
      <c r="L370" s="239">
        <f t="shared" si="49"/>
        <v>-190</v>
      </c>
      <c r="M370" s="240"/>
      <c r="O370" s="44" t="s">
        <v>178</v>
      </c>
      <c r="Q370" s="45"/>
      <c r="T370" s="46"/>
      <c r="U370" s="47">
        <v>5</v>
      </c>
      <c r="V370" s="178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233</v>
      </c>
      <c r="Y370" s="45">
        <f>SUM(H382,H390,H398,H406,F411,F420,F428)</f>
        <v>363</v>
      </c>
      <c r="Z370" s="45">
        <f t="shared" si="50"/>
        <v>-130</v>
      </c>
      <c r="AA370" s="178">
        <f t="shared" si="51"/>
        <v>24870002335</v>
      </c>
      <c r="AB370" s="45">
        <f t="shared" si="52"/>
        <v>94810001724</v>
      </c>
      <c r="AC370" s="178">
        <f t="shared" si="53"/>
        <v>4</v>
      </c>
    </row>
    <row r="371" spans="3:29">
      <c r="C371" s="45">
        <f>IF(OR(F371="",H371=""),"",IF(F371=H371,1,IF(F371&lt;H371,0,IF(F371-H371&lt;10,2,IF(F371&gt;H371,3,SE)))))</f>
        <v>0</v>
      </c>
      <c r="D371" s="54" t="s">
        <v>9</v>
      </c>
      <c r="E371" s="171" t="str">
        <f t="shared" si="45"/>
        <v>Glorioso2014Football</v>
      </c>
      <c r="F371" s="238">
        <f t="shared" si="46"/>
        <v>6</v>
      </c>
      <c r="G371" s="238"/>
      <c r="H371" s="239">
        <f t="shared" si="47"/>
        <v>331</v>
      </c>
      <c r="I371" s="239"/>
      <c r="J371" s="239">
        <f t="shared" si="48"/>
        <v>327</v>
      </c>
      <c r="K371" s="239"/>
      <c r="L371" s="239">
        <f t="shared" si="49"/>
        <v>4</v>
      </c>
      <c r="M371" s="240"/>
      <c r="Q371" s="45"/>
      <c r="T371" s="46"/>
      <c r="U371" s="47">
        <v>6</v>
      </c>
      <c r="V371" s="178" t="str">
        <f>IF(OR('1ª FASE  - ELIMINATÓRIAS'!I61="",'1ª FASE  - ELIMINATÓRIAS'!I61=""),"",'1ª FASE  - ELIMINATÓRIAS'!C61)</f>
        <v>GUZMAN F.C.</v>
      </c>
      <c r="W371" s="45">
        <f>SUM(C381,C389,C397,C405,Q412,Q419,C428)</f>
        <v>11</v>
      </c>
      <c r="X371" s="45">
        <f>SUM(F381,F389,F397,F405,H412,H419,F428)</f>
        <v>333</v>
      </c>
      <c r="Y371" s="45">
        <f>SUM(H381,H389,H397,H405,F412,F419,H428)</f>
        <v>314</v>
      </c>
      <c r="Z371" s="45">
        <f t="shared" si="50"/>
        <v>19</v>
      </c>
      <c r="AA371" s="178">
        <f t="shared" si="51"/>
        <v>115019003336</v>
      </c>
      <c r="AB371" s="45">
        <f t="shared" si="52"/>
        <v>65004003311</v>
      </c>
      <c r="AC371" s="178">
        <f t="shared" si="53"/>
        <v>1</v>
      </c>
    </row>
    <row r="372" spans="3:29">
      <c r="C372" s="45">
        <f>IF(OR(F372="",H372=""),"",IF(F372=H372,1,IF(F372&lt;H372,0,IF(F372-H372&lt;10,2,IF(F372&gt;H372,3,SE)))))</f>
        <v>0</v>
      </c>
      <c r="D372" s="54" t="s">
        <v>10</v>
      </c>
      <c r="E372" s="171" t="str">
        <f t="shared" si="45"/>
        <v>Cou*us Football Art</v>
      </c>
      <c r="F372" s="238">
        <f t="shared" si="46"/>
        <v>6</v>
      </c>
      <c r="G372" s="238"/>
      <c r="H372" s="239">
        <f t="shared" si="47"/>
        <v>253</v>
      </c>
      <c r="I372" s="239"/>
      <c r="J372" s="239">
        <f t="shared" si="48"/>
        <v>362</v>
      </c>
      <c r="K372" s="239"/>
      <c r="L372" s="239">
        <f t="shared" si="49"/>
        <v>-109</v>
      </c>
      <c r="M372" s="240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78" t="str">
        <f>IF(OR('1ª FASE  - ELIMINATÓRIAS'!I45="",'1ª FASE  - ELIMINATÓRIAS'!I45=""),"",'1ª FASE  - ELIMINATÓRIAS'!C45)</f>
        <v>PIERCE34-CRUEL FC</v>
      </c>
      <c r="W372" s="45">
        <f>SUM(C380,C388,C396,C404,C412,C420,Q427)</f>
        <v>15</v>
      </c>
      <c r="X372" s="45">
        <f>SUM(F380,F388,F396,F404,F412,F420,H427)</f>
        <v>411</v>
      </c>
      <c r="Y372" s="45">
        <f>SUM(H380,H388,H396,H404,H412,H420,F427)</f>
        <v>280</v>
      </c>
      <c r="Z372" s="45">
        <f t="shared" si="50"/>
        <v>131</v>
      </c>
      <c r="AA372" s="178">
        <f t="shared" si="51"/>
        <v>155131004117</v>
      </c>
      <c r="AB372" s="45">
        <f t="shared" si="52"/>
        <v>64891002538</v>
      </c>
      <c r="AC372" s="178">
        <f t="shared" si="53"/>
        <v>8</v>
      </c>
    </row>
    <row r="373" spans="3:29" ht="15.75" thickBot="1">
      <c r="C373" s="45">
        <f>IF(OR(F373="",H373=""),"",IF(F373=H373,1,IF(F373&lt;H373,0,IF(F373-H373&lt;10,2,IF(F373&gt;H373,3,SE)))))</f>
        <v>0</v>
      </c>
      <c r="D373" s="74" t="s">
        <v>11</v>
      </c>
      <c r="E373" s="175" t="str">
        <f t="shared" si="45"/>
        <v>Nova time</v>
      </c>
      <c r="F373" s="229">
        <f t="shared" si="46"/>
        <v>2</v>
      </c>
      <c r="G373" s="229"/>
      <c r="H373" s="230">
        <f t="shared" si="47"/>
        <v>233</v>
      </c>
      <c r="I373" s="230"/>
      <c r="J373" s="230">
        <f t="shared" si="48"/>
        <v>363</v>
      </c>
      <c r="K373" s="230"/>
      <c r="L373" s="230">
        <f t="shared" si="49"/>
        <v>-130</v>
      </c>
      <c r="M373" s="231"/>
      <c r="Q373" s="45">
        <f>IF(OR(H373="",F373=""),"",IF(H373=F373,1,IF(H373&lt;F373,0,IF(H373-F373&lt;10,2,IF(H373&gt;F373,3,SE)))))</f>
        <v>3</v>
      </c>
      <c r="T373" s="46"/>
      <c r="U373" s="47">
        <v>8</v>
      </c>
      <c r="V373" s="178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6</v>
      </c>
      <c r="X373" s="45">
        <f>SUM(F379,F387,F395,F403,F411,F419,F427)</f>
        <v>253</v>
      </c>
      <c r="Y373" s="45">
        <f>SUM(H379,H387,H395,H403,H411,H419,H427)</f>
        <v>362</v>
      </c>
      <c r="Z373" s="45">
        <f t="shared" si="50"/>
        <v>-109</v>
      </c>
      <c r="AA373" s="178">
        <f t="shared" si="51"/>
        <v>64891002538</v>
      </c>
      <c r="AB373" s="45">
        <f t="shared" si="52"/>
        <v>24870002335</v>
      </c>
      <c r="AC373" s="178">
        <f t="shared" si="53"/>
        <v>5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78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78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32" t="s">
        <v>133</v>
      </c>
      <c r="E376" s="233"/>
      <c r="F376" s="233"/>
      <c r="G376" s="233"/>
      <c r="H376" s="233"/>
      <c r="I376" s="233"/>
      <c r="J376" s="233"/>
      <c r="K376" s="233"/>
      <c r="L376" s="233"/>
      <c r="M376" s="233"/>
      <c r="N376" s="233"/>
      <c r="O376" s="233"/>
      <c r="P376" s="234"/>
      <c r="Q376" s="45" t="str">
        <f>IF(OR(H376="",F376=""),"",IF(H376=F376,1,IF(H376&lt;F376,0,IF(H376-F376&lt;10,2,IF(H376&gt;F376,3,SE)))))</f>
        <v/>
      </c>
      <c r="T376" s="46"/>
      <c r="U376" s="45"/>
      <c r="V376" s="178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35"/>
      <c r="E377" s="236"/>
      <c r="F377" s="236"/>
      <c r="G377" s="236"/>
      <c r="H377" s="236"/>
      <c r="I377" s="236"/>
      <c r="J377" s="236"/>
      <c r="K377" s="236"/>
      <c r="L377" s="236"/>
      <c r="M377" s="236"/>
      <c r="N377" s="236"/>
      <c r="O377" s="236"/>
      <c r="P377" s="237"/>
      <c r="Q377" s="45" t="str">
        <f>IF(OR(H377="",F377=""),"",IF(H377=F377,1,IF(H377&lt;F377,0,IF(H377-F377&lt;10,2,IF(H377&gt;F377,3,SE)))))</f>
        <v/>
      </c>
      <c r="T377" s="45"/>
      <c r="U377" s="47"/>
      <c r="V377" s="178"/>
      <c r="W377" s="45"/>
      <c r="X377" s="45"/>
      <c r="Y377" s="71"/>
      <c r="Z377" s="71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78"/>
      <c r="W378" s="45"/>
      <c r="X378" s="45"/>
      <c r="Y378" s="45"/>
      <c r="Z378" s="45"/>
      <c r="AA378" s="45"/>
      <c r="AB378" s="45"/>
      <c r="AC378" s="45"/>
    </row>
    <row r="379" spans="3:29">
      <c r="C379" s="45">
        <f>IF(OR(F379="",H379=""),"",IF(F379=H379,1,IF(F379&lt;H379,0,IF(F379-H379&lt;10,2,IF(F379&gt;H379,3,SE)))))</f>
        <v>0</v>
      </c>
      <c r="D379" s="222" t="str">
        <f>V373</f>
        <v>Cou*us Football Art</v>
      </c>
      <c r="E379" s="222"/>
      <c r="F379" s="76">
        <v>9</v>
      </c>
      <c r="G379" s="170" t="s">
        <v>17</v>
      </c>
      <c r="H379" s="77">
        <v>44</v>
      </c>
      <c r="I379" s="222" t="str">
        <f>V369</f>
        <v>Real Aboli F.C</v>
      </c>
      <c r="J379" s="222"/>
      <c r="K379" s="222"/>
      <c r="L379" s="222"/>
      <c r="M379" s="222"/>
      <c r="N379" s="222"/>
      <c r="O379" s="222"/>
      <c r="P379" s="222"/>
      <c r="Q379" s="45">
        <f>IF(OR(H379="",F379=""),"",IF(H379=F379,1,IF(H379&lt;F379,0,IF(H379-F379&lt;10,2,IF(H379&gt;F379,3,SE)))))</f>
        <v>3</v>
      </c>
      <c r="U379" s="47"/>
      <c r="V379" s="178"/>
      <c r="W379" s="45"/>
      <c r="X379" s="45"/>
      <c r="Y379" s="45"/>
      <c r="Z379" s="45"/>
      <c r="AA379" s="45"/>
      <c r="AB379" s="45"/>
      <c r="AC379" s="45"/>
    </row>
    <row r="380" spans="3:29">
      <c r="C380" s="45">
        <f>IF(OR(F380="",H380=""),"",IF(F380=H380,1,IF(F380&lt;H380,0,IF(F380-H380&lt;10,2,IF(F380&gt;H380,3,SE)))))</f>
        <v>0</v>
      </c>
      <c r="D380" s="222" t="str">
        <f>V372</f>
        <v>PIERCE34-CRUEL FC</v>
      </c>
      <c r="E380" s="222"/>
      <c r="F380" s="76">
        <v>47</v>
      </c>
      <c r="G380" s="170" t="s">
        <v>17</v>
      </c>
      <c r="H380" s="77">
        <v>80</v>
      </c>
      <c r="I380" s="222" t="str">
        <f>V368</f>
        <v>BLR F. C.</v>
      </c>
      <c r="J380" s="222"/>
      <c r="K380" s="222"/>
      <c r="L380" s="222"/>
      <c r="M380" s="222"/>
      <c r="N380" s="222"/>
      <c r="O380" s="222"/>
      <c r="P380" s="222"/>
      <c r="Q380" s="45">
        <f>IF(OR(H380="",F380=""),"",IF(H380=F380,1,IF(H380&lt;F380,0,IF(H380-F380&lt;10,2,IF(H380&gt;F380,3,SE)))))</f>
        <v>3</v>
      </c>
      <c r="U380" s="47"/>
      <c r="V380" s="178"/>
      <c r="W380" s="45"/>
      <c r="X380" s="45"/>
      <c r="Y380" s="45"/>
      <c r="Z380" s="45"/>
      <c r="AA380" s="45"/>
      <c r="AB380" s="45"/>
      <c r="AC380" s="45"/>
    </row>
    <row r="381" spans="3:29">
      <c r="C381" s="45">
        <f>IF(OR(F381="",H381=""),"",IF(F381=H381,1,IF(F381&lt;H381,0,IF(F381-H381&lt;10,2,IF(F381&gt;H381,3,SE)))))</f>
        <v>0</v>
      </c>
      <c r="D381" s="222" t="str">
        <f>V371</f>
        <v>GUZMAN F.C.</v>
      </c>
      <c r="E381" s="222"/>
      <c r="F381" s="76">
        <v>31</v>
      </c>
      <c r="G381" s="170" t="s">
        <v>17</v>
      </c>
      <c r="H381" s="77">
        <v>34</v>
      </c>
      <c r="I381" s="222" t="str">
        <f>V367</f>
        <v>Só Merdinha FC</v>
      </c>
      <c r="J381" s="222"/>
      <c r="K381" s="222"/>
      <c r="L381" s="222"/>
      <c r="M381" s="222"/>
      <c r="N381" s="222"/>
      <c r="O381" s="222"/>
      <c r="P381" s="222"/>
      <c r="Q381" s="45">
        <f>IF(OR(H381="",F381=""),"",IF(H381=F381,1,IF(H381&lt;F381,0,IF(H381-F381&lt;10,2,IF(H381&gt;F381,3,SE)))))</f>
        <v>2</v>
      </c>
      <c r="U381" s="47"/>
      <c r="V381" s="178"/>
      <c r="W381" s="45"/>
      <c r="X381" s="45"/>
      <c r="Y381" s="45"/>
      <c r="Z381" s="45"/>
      <c r="AA381" s="45"/>
      <c r="AB381" s="45"/>
      <c r="AC381" s="45"/>
    </row>
    <row r="382" spans="3:29">
      <c r="C382" s="45">
        <f>IF(OR(F382="",H382=""),"",IF(F382=H382,1,IF(F382&lt;H382,0,IF(F382-H382&lt;10,2,IF(F382&gt;H382,3,SE)))))</f>
        <v>2</v>
      </c>
      <c r="D382" s="222" t="str">
        <f>V370</f>
        <v>Nova time</v>
      </c>
      <c r="E382" s="222"/>
      <c r="F382" s="77">
        <v>33</v>
      </c>
      <c r="G382" s="170" t="s">
        <v>17</v>
      </c>
      <c r="H382" s="76">
        <v>27</v>
      </c>
      <c r="I382" s="222" t="str">
        <f>V366</f>
        <v>Glorioso2014Football</v>
      </c>
      <c r="J382" s="222"/>
      <c r="K382" s="222"/>
      <c r="L382" s="222"/>
      <c r="M382" s="222"/>
      <c r="N382" s="222"/>
      <c r="O382" s="222"/>
      <c r="P382" s="222"/>
      <c r="Q382" s="45">
        <f>IF(OR(H382="",F382=""),"",IF(H382=F382,1,IF(H382&lt;F382,0,IF(H382-F382&lt;10,2,IF(H382&gt;F382,3,SE)))))</f>
        <v>0</v>
      </c>
      <c r="U382" s="47"/>
      <c r="V382" s="178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78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23" t="s">
        <v>135</v>
      </c>
      <c r="E384" s="224"/>
      <c r="F384" s="224"/>
      <c r="G384" s="224"/>
      <c r="H384" s="224"/>
      <c r="I384" s="224"/>
      <c r="J384" s="224"/>
      <c r="K384" s="224"/>
      <c r="L384" s="224"/>
      <c r="M384" s="224"/>
      <c r="N384" s="224"/>
      <c r="O384" s="224"/>
      <c r="P384" s="225"/>
      <c r="Q384" s="45" t="str">
        <f>IF(OR(H384="",F384=""),"",IF(H384=F384,1,IF(H384&lt;F384,0,IF(H384-F384&lt;10,2,IF(H384&gt;F384,3,SE)))))</f>
        <v/>
      </c>
      <c r="U384" s="47"/>
      <c r="V384" s="178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26"/>
      <c r="E385" s="227"/>
      <c r="F385" s="227"/>
      <c r="G385" s="227"/>
      <c r="H385" s="227"/>
      <c r="I385" s="227"/>
      <c r="J385" s="227"/>
      <c r="K385" s="227"/>
      <c r="L385" s="227"/>
      <c r="M385" s="227"/>
      <c r="N385" s="227"/>
      <c r="O385" s="227"/>
      <c r="P385" s="228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>
      <c r="C387" s="45">
        <f>IF(OR(F387="",H387=""),"",IF(F387=H387,1,IF(F387&lt;H387,0,IF(F387-H387&lt;10,2,IF(F387&gt;H387,3,SE)))))</f>
        <v>3</v>
      </c>
      <c r="D387" s="222" t="str">
        <f>V373</f>
        <v>Cou*us Football Art</v>
      </c>
      <c r="E387" s="222"/>
      <c r="F387" s="77">
        <v>71</v>
      </c>
      <c r="G387" s="58" t="s">
        <v>17</v>
      </c>
      <c r="H387" s="76">
        <v>48</v>
      </c>
      <c r="I387" s="222" t="str">
        <f>V366</f>
        <v>Glorioso2014Football</v>
      </c>
      <c r="J387" s="222"/>
      <c r="K387" s="222"/>
      <c r="L387" s="222"/>
      <c r="M387" s="222"/>
      <c r="N387" s="222"/>
      <c r="O387" s="222"/>
      <c r="P387" s="222"/>
      <c r="Q387" s="45">
        <f>IF(OR(H387="",F387=""),"",IF(H387=F387,1,IF(H387&lt;F387,0,IF(H387-F387&lt;10,2,IF(H387&gt;F387,3,SE)))))</f>
        <v>0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>
        <f>IF(OR(F388="",H388=""),"",IF(F388=H388,1,IF(F388&lt;H388,0,IF(F388-H388&lt;10,2,IF(F388&gt;H388,3,SE)))))</f>
        <v>0</v>
      </c>
      <c r="D388" s="222" t="str">
        <f>V372</f>
        <v>PIERCE34-CRUEL FC</v>
      </c>
      <c r="E388" s="222"/>
      <c r="F388" s="76">
        <v>55</v>
      </c>
      <c r="G388" s="58" t="s">
        <v>17</v>
      </c>
      <c r="H388" s="77">
        <v>96</v>
      </c>
      <c r="I388" s="222" t="str">
        <f>V367</f>
        <v>Só Merdinha FC</v>
      </c>
      <c r="J388" s="222"/>
      <c r="K388" s="222"/>
      <c r="L388" s="222"/>
      <c r="M388" s="222"/>
      <c r="N388" s="222"/>
      <c r="O388" s="222"/>
      <c r="P388" s="222"/>
      <c r="Q388" s="45">
        <f>IF(OR(H388="",F388=""),"",IF(H388=F388,1,IF(H388&lt;F388,0,IF(H388-F388&lt;10,2,IF(H388&gt;F388,3,SE)))))</f>
        <v>3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>
        <f>IF(OR(F389="",H389=""),"",IF(F389=H389,1,IF(F389&lt;H389,0,IF(F389-H389&lt;10,2,IF(F389&gt;H389,3,SE)))))</f>
        <v>3</v>
      </c>
      <c r="D389" s="222" t="str">
        <f>V371</f>
        <v>GUZMAN F.C.</v>
      </c>
      <c r="E389" s="222"/>
      <c r="F389" s="77">
        <v>63</v>
      </c>
      <c r="G389" s="58" t="s">
        <v>17</v>
      </c>
      <c r="H389" s="76">
        <v>45</v>
      </c>
      <c r="I389" s="222" t="str">
        <f>V368</f>
        <v>BLR F. C.</v>
      </c>
      <c r="J389" s="222"/>
      <c r="K389" s="222"/>
      <c r="L389" s="222"/>
      <c r="M389" s="222"/>
      <c r="N389" s="222"/>
      <c r="O389" s="222"/>
      <c r="P389" s="222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>
        <f>IF(OR(F390="",H390=""),"",IF(F390=H390,1,IF(F390&lt;H390,0,IF(F390-H390&lt;10,2,IF(F390&gt;H390,3,SE)))))</f>
        <v>0</v>
      </c>
      <c r="D390" s="222" t="str">
        <f>V370</f>
        <v>Nova time</v>
      </c>
      <c r="E390" s="222"/>
      <c r="F390" s="76">
        <v>32</v>
      </c>
      <c r="G390" s="58" t="s">
        <v>17</v>
      </c>
      <c r="H390" s="77">
        <v>58</v>
      </c>
      <c r="I390" s="222" t="str">
        <f>V369</f>
        <v>Real Aboli F.C</v>
      </c>
      <c r="J390" s="222"/>
      <c r="K390" s="222"/>
      <c r="L390" s="222"/>
      <c r="M390" s="222"/>
      <c r="N390" s="222"/>
      <c r="O390" s="222"/>
      <c r="P390" s="222"/>
      <c r="Q390" s="45">
        <f>IF(OR(H390="",F390=""),"",IF(H390=F390,1,IF(H390&lt;F390,0,IF(H390-F390&lt;10,2,IF(H390&gt;F390,3,SE)))))</f>
        <v>3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23" t="s">
        <v>134</v>
      </c>
      <c r="E392" s="224"/>
      <c r="F392" s="224"/>
      <c r="G392" s="224"/>
      <c r="H392" s="224"/>
      <c r="I392" s="224"/>
      <c r="J392" s="224"/>
      <c r="K392" s="224"/>
      <c r="L392" s="224"/>
      <c r="M392" s="224"/>
      <c r="N392" s="224"/>
      <c r="O392" s="224"/>
      <c r="P392" s="225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26"/>
      <c r="E393" s="227"/>
      <c r="F393" s="227"/>
      <c r="G393" s="227"/>
      <c r="H393" s="227"/>
      <c r="I393" s="227"/>
      <c r="J393" s="227"/>
      <c r="K393" s="227"/>
      <c r="L393" s="227"/>
      <c r="M393" s="227"/>
      <c r="N393" s="227"/>
      <c r="O393" s="227"/>
      <c r="P393" s="228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>
        <f>IF(OR(F395="",H395=""),"",IF(F395=H395,1,IF(F395&lt;H395,0,IF(F395-H395&lt;10,2,IF(F395&gt;H395,3,SE)))))</f>
        <v>0</v>
      </c>
      <c r="D395" s="222" t="str">
        <f>V373</f>
        <v>Cou*us Football Art</v>
      </c>
      <c r="E395" s="222"/>
      <c r="F395" s="76">
        <v>28</v>
      </c>
      <c r="G395" s="170" t="s">
        <v>17</v>
      </c>
      <c r="H395" s="77">
        <v>77</v>
      </c>
      <c r="I395" s="222" t="str">
        <f>V367</f>
        <v>Só Merdinha FC</v>
      </c>
      <c r="J395" s="222"/>
      <c r="K395" s="222"/>
      <c r="L395" s="222"/>
      <c r="M395" s="222"/>
      <c r="N395" s="222"/>
      <c r="O395" s="222"/>
      <c r="P395" s="222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>
        <f>IF(OR(F396="",H396=""),"",IF(F396=H396,1,IF(F396&lt;H396,0,IF(F396-H396&lt;10,2,IF(F396&gt;H396,3,SE)))))</f>
        <v>3</v>
      </c>
      <c r="D396" s="222" t="str">
        <f>V372</f>
        <v>PIERCE34-CRUEL FC</v>
      </c>
      <c r="E396" s="222"/>
      <c r="F396" s="77">
        <v>76</v>
      </c>
      <c r="G396" s="170" t="s">
        <v>17</v>
      </c>
      <c r="H396" s="76">
        <v>34</v>
      </c>
      <c r="I396" s="222" t="str">
        <f>V366</f>
        <v>Glorioso2014Football</v>
      </c>
      <c r="J396" s="222"/>
      <c r="K396" s="222"/>
      <c r="L396" s="222"/>
      <c r="M396" s="222"/>
      <c r="N396" s="222"/>
      <c r="O396" s="222"/>
      <c r="P396" s="222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>
        <f>IF(OR(F397="",H397=""),"",IF(F397=H397,1,IF(F397&lt;H397,0,IF(F397-H397&lt;10,2,IF(F397&gt;H397,3,SE)))))</f>
        <v>0</v>
      </c>
      <c r="D397" s="222" t="str">
        <f>V371</f>
        <v>GUZMAN F.C.</v>
      </c>
      <c r="E397" s="222"/>
      <c r="F397" s="76">
        <v>48</v>
      </c>
      <c r="G397" s="170" t="s">
        <v>17</v>
      </c>
      <c r="H397" s="77">
        <v>70</v>
      </c>
      <c r="I397" s="222" t="str">
        <f>V369</f>
        <v>Real Aboli F.C</v>
      </c>
      <c r="J397" s="222"/>
      <c r="K397" s="222"/>
      <c r="L397" s="222"/>
      <c r="M397" s="222"/>
      <c r="N397" s="222"/>
      <c r="O397" s="222"/>
      <c r="P397" s="222"/>
      <c r="Q397" s="45">
        <f>IF(OR(H397="",F397=""),"",IF(H397=F397,1,IF(H397&lt;F397,0,IF(H397-F397&lt;10,2,IF(H397&gt;F397,3,SE)))))</f>
        <v>3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>
        <f>IF(OR(F398="",H398=""),"",IF(F398=H398,1,IF(F398&lt;H398,0,IF(F398-H398&lt;10,2,IF(F398&gt;H398,3,SE)))))</f>
        <v>0</v>
      </c>
      <c r="D398" s="222" t="str">
        <f>V370</f>
        <v>Nova time</v>
      </c>
      <c r="E398" s="222"/>
      <c r="F398" s="76">
        <v>36</v>
      </c>
      <c r="G398" s="170" t="s">
        <v>17</v>
      </c>
      <c r="H398" s="77">
        <v>42</v>
      </c>
      <c r="I398" s="222" t="str">
        <f>V368</f>
        <v>BLR F. C.</v>
      </c>
      <c r="J398" s="222"/>
      <c r="K398" s="222"/>
      <c r="L398" s="222"/>
      <c r="M398" s="222"/>
      <c r="N398" s="222"/>
      <c r="O398" s="222"/>
      <c r="P398" s="222"/>
      <c r="Q398" s="45">
        <f>IF(OR(H398="",F398=""),"",IF(H398=F398,1,IF(H398&lt;F398,0,IF(H398-F398&lt;10,2,IF(H398&gt;F398,3,SE)))))</f>
        <v>2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23" t="s">
        <v>136</v>
      </c>
      <c r="E400" s="224"/>
      <c r="F400" s="224"/>
      <c r="G400" s="224"/>
      <c r="H400" s="224"/>
      <c r="I400" s="224"/>
      <c r="J400" s="224"/>
      <c r="K400" s="224"/>
      <c r="L400" s="224"/>
      <c r="M400" s="224"/>
      <c r="N400" s="224"/>
      <c r="O400" s="224"/>
      <c r="P400" s="225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26"/>
      <c r="E401" s="227"/>
      <c r="F401" s="227"/>
      <c r="G401" s="227"/>
      <c r="H401" s="227"/>
      <c r="I401" s="227"/>
      <c r="J401" s="227"/>
      <c r="K401" s="227"/>
      <c r="L401" s="227"/>
      <c r="M401" s="227"/>
      <c r="N401" s="227"/>
      <c r="O401" s="227"/>
      <c r="P401" s="228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>
        <f>IF(OR(F403="",H403=""),"",IF(F403=H403,1,IF(F403&lt;H403,0,IF(F403-H403&lt;10,2,IF(F403&gt;H403,3,SE)))))</f>
        <v>0</v>
      </c>
      <c r="D403" s="222" t="str">
        <f>V373</f>
        <v>Cou*us Football Art</v>
      </c>
      <c r="E403" s="222"/>
      <c r="F403" s="76">
        <v>39</v>
      </c>
      <c r="G403" s="58" t="s">
        <v>17</v>
      </c>
      <c r="H403" s="77">
        <v>54</v>
      </c>
      <c r="I403" s="222" t="str">
        <f>V368</f>
        <v>BLR F. C.</v>
      </c>
      <c r="J403" s="222"/>
      <c r="K403" s="222"/>
      <c r="L403" s="222"/>
      <c r="M403" s="222"/>
      <c r="N403" s="222"/>
      <c r="O403" s="222"/>
      <c r="P403" s="222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>
        <f>IF(OR(F404="",H404=""),"",IF(F404=H404,1,IF(F404&lt;H404,0,IF(F404-H404&lt;10,2,IF(F404&gt;H404,3,SE)))))</f>
        <v>3</v>
      </c>
      <c r="D404" s="222" t="str">
        <f>V372</f>
        <v>PIERCE34-CRUEL FC</v>
      </c>
      <c r="E404" s="222"/>
      <c r="F404" s="77">
        <v>44</v>
      </c>
      <c r="G404" s="58" t="s">
        <v>17</v>
      </c>
      <c r="H404" s="76">
        <v>0</v>
      </c>
      <c r="I404" s="222" t="str">
        <f>V369</f>
        <v>Real Aboli F.C</v>
      </c>
      <c r="J404" s="222"/>
      <c r="K404" s="222"/>
      <c r="L404" s="222"/>
      <c r="M404" s="222"/>
      <c r="N404" s="222"/>
      <c r="O404" s="222"/>
      <c r="P404" s="222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>
        <f>IF(OR(F405="",H405=""),"",IF(F405=H405,1,IF(F405&lt;H405,0,IF(F405-H405&lt;10,2,IF(F405&gt;H405,3,SE)))))</f>
        <v>3</v>
      </c>
      <c r="D405" s="222" t="str">
        <f>V371</f>
        <v>GUZMAN F.C.</v>
      </c>
      <c r="E405" s="222"/>
      <c r="F405" s="77">
        <v>66</v>
      </c>
      <c r="G405" s="58" t="s">
        <v>17</v>
      </c>
      <c r="H405" s="76">
        <v>40</v>
      </c>
      <c r="I405" s="222" t="str">
        <f>V366</f>
        <v>Glorioso2014Football</v>
      </c>
      <c r="J405" s="222"/>
      <c r="K405" s="222"/>
      <c r="L405" s="222"/>
      <c r="M405" s="222"/>
      <c r="N405" s="222"/>
      <c r="O405" s="222"/>
      <c r="P405" s="222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>
        <f>IF(OR(F406="",H406=""),"",IF(F406=H406,1,IF(F406&lt;H406,0,IF(F406-H406&lt;10,2,IF(F406&gt;H406,3,SE)))))</f>
        <v>0</v>
      </c>
      <c r="D406" s="222" t="str">
        <f>V370</f>
        <v>Nova time</v>
      </c>
      <c r="E406" s="222"/>
      <c r="F406" s="76">
        <v>52</v>
      </c>
      <c r="G406" s="58" t="s">
        <v>17</v>
      </c>
      <c r="H406" s="77">
        <v>70</v>
      </c>
      <c r="I406" s="222" t="str">
        <f>V367</f>
        <v>Só Merdinha FC</v>
      </c>
      <c r="J406" s="222"/>
      <c r="K406" s="222"/>
      <c r="L406" s="222"/>
      <c r="M406" s="222"/>
      <c r="N406" s="222"/>
      <c r="O406" s="222"/>
      <c r="P406" s="222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23" t="s">
        <v>137</v>
      </c>
      <c r="E408" s="224"/>
      <c r="F408" s="224"/>
      <c r="G408" s="224"/>
      <c r="H408" s="224"/>
      <c r="I408" s="224"/>
      <c r="J408" s="224"/>
      <c r="K408" s="224"/>
      <c r="L408" s="224"/>
      <c r="M408" s="224"/>
      <c r="N408" s="224"/>
      <c r="O408" s="224"/>
      <c r="P408" s="225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26"/>
      <c r="E409" s="227"/>
      <c r="F409" s="227"/>
      <c r="G409" s="227"/>
      <c r="H409" s="227"/>
      <c r="I409" s="227"/>
      <c r="J409" s="227"/>
      <c r="K409" s="227"/>
      <c r="L409" s="227"/>
      <c r="M409" s="227"/>
      <c r="N409" s="227"/>
      <c r="O409" s="227"/>
      <c r="P409" s="228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>
        <f>IF(OR(F411="",H411=""),"",IF(F411=H411,1,IF(F411&lt;H411,0,IF(F411-H411&lt;10,2,IF(F411&gt;H411,3,SE)))))</f>
        <v>3</v>
      </c>
      <c r="D411" s="222" t="str">
        <f>V373</f>
        <v>Cou*us Football Art</v>
      </c>
      <c r="E411" s="222"/>
      <c r="F411" s="76">
        <v>43</v>
      </c>
      <c r="G411" s="170" t="s">
        <v>17</v>
      </c>
      <c r="H411" s="77">
        <v>30</v>
      </c>
      <c r="I411" s="222" t="str">
        <f>V370</f>
        <v>Nova time</v>
      </c>
      <c r="J411" s="222"/>
      <c r="K411" s="222"/>
      <c r="L411" s="222"/>
      <c r="M411" s="222"/>
      <c r="N411" s="222"/>
      <c r="O411" s="222"/>
      <c r="P411" s="222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>
        <f>IF(OR(F412="",H412=""),"",IF(F412=H412,1,IF(F412&lt;H412,0,IF(F412-H412&lt;10,2,IF(F412&gt;H412,3,SE)))))</f>
        <v>3</v>
      </c>
      <c r="D412" s="222" t="str">
        <f>V372</f>
        <v>PIERCE34-CRUEL FC</v>
      </c>
      <c r="E412" s="222"/>
      <c r="F412" s="77">
        <v>51</v>
      </c>
      <c r="G412" s="170" t="s">
        <v>17</v>
      </c>
      <c r="H412" s="76">
        <v>31</v>
      </c>
      <c r="I412" s="222" t="str">
        <f>V371</f>
        <v>GUZMAN F.C.</v>
      </c>
      <c r="J412" s="222"/>
      <c r="K412" s="222"/>
      <c r="L412" s="222"/>
      <c r="M412" s="222"/>
      <c r="N412" s="222"/>
      <c r="O412" s="222"/>
      <c r="P412" s="222"/>
      <c r="Q412" s="45">
        <f>IF(OR(H412="",F412=""),"",IF(H412=F412,1,IF(H412&lt;F412,0,IF(H412-F412&lt;10,2,IF(H412&gt;F412,3,SE)))))</f>
        <v>0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>
        <f>IF(OR(F413="",H413=""),"",IF(F413=H413,1,IF(F413&lt;H413,0,IF(F413-H413&lt;10,2,IF(F413&gt;H413,3,SE)))))</f>
        <v>0</v>
      </c>
      <c r="D413" s="222" t="str">
        <f>V369</f>
        <v>Real Aboli F.C</v>
      </c>
      <c r="E413" s="222"/>
      <c r="F413" s="76">
        <v>0</v>
      </c>
      <c r="G413" s="170" t="s">
        <v>17</v>
      </c>
      <c r="H413" s="77">
        <v>57</v>
      </c>
      <c r="I413" s="222" t="str">
        <f>V366</f>
        <v>Glorioso2014Football</v>
      </c>
      <c r="J413" s="222"/>
      <c r="K413" s="222"/>
      <c r="L413" s="222"/>
      <c r="M413" s="222"/>
      <c r="N413" s="222"/>
      <c r="O413" s="222"/>
      <c r="P413" s="222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>
        <f>IF(OR(F414="",H414=""),"",IF(F414=H414,1,IF(F414&lt;H414,0,IF(F414-H414&lt;10,2,IF(F414&gt;H414,3,SE)))))</f>
        <v>3</v>
      </c>
      <c r="D414" s="222" t="str">
        <f>V368</f>
        <v>BLR F. C.</v>
      </c>
      <c r="E414" s="222"/>
      <c r="F414" s="77">
        <v>40</v>
      </c>
      <c r="G414" s="170" t="s">
        <v>17</v>
      </c>
      <c r="H414" s="76">
        <v>30</v>
      </c>
      <c r="I414" s="222" t="str">
        <f>V367</f>
        <v>Só Merdinha FC</v>
      </c>
      <c r="J414" s="222"/>
      <c r="K414" s="222"/>
      <c r="L414" s="222"/>
      <c r="M414" s="222"/>
      <c r="N414" s="222"/>
      <c r="O414" s="222"/>
      <c r="P414" s="222"/>
      <c r="Q414" s="45">
        <f>IF(OR(H414="",F414=""),"",IF(H414=F414,1,IF(H414&lt;F414,0,IF(H414-F414&lt;10,2,IF(H414&gt;F414,3,SE)))))</f>
        <v>0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23" t="s">
        <v>138</v>
      </c>
      <c r="E416" s="224"/>
      <c r="F416" s="224"/>
      <c r="G416" s="224"/>
      <c r="H416" s="224"/>
      <c r="I416" s="224"/>
      <c r="J416" s="224"/>
      <c r="K416" s="224"/>
      <c r="L416" s="224"/>
      <c r="M416" s="224"/>
      <c r="N416" s="224"/>
      <c r="O416" s="224"/>
      <c r="P416" s="225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26"/>
      <c r="E417" s="227"/>
      <c r="F417" s="227"/>
      <c r="G417" s="227"/>
      <c r="H417" s="227"/>
      <c r="I417" s="227"/>
      <c r="J417" s="227"/>
      <c r="K417" s="227"/>
      <c r="L417" s="227"/>
      <c r="M417" s="227"/>
      <c r="N417" s="227"/>
      <c r="O417" s="227"/>
      <c r="P417" s="228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>
        <f>IF(OR(F419="",H419=""),"",IF(F419=H419,1,IF(F419&lt;H419,0,IF(F419-H419&lt;10,2,IF(F419&gt;H419,3,SE)))))</f>
        <v>0</v>
      </c>
      <c r="D419" s="222" t="str">
        <f>V373</f>
        <v>Cou*us Football Art</v>
      </c>
      <c r="E419" s="222"/>
      <c r="F419" s="76">
        <v>43</v>
      </c>
      <c r="G419" s="170" t="s">
        <v>17</v>
      </c>
      <c r="H419" s="77">
        <v>57</v>
      </c>
      <c r="I419" s="222" t="str">
        <f>V371</f>
        <v>GUZMAN F.C.</v>
      </c>
      <c r="J419" s="222"/>
      <c r="K419" s="222"/>
      <c r="L419" s="222"/>
      <c r="M419" s="222"/>
      <c r="N419" s="222"/>
      <c r="O419" s="222"/>
      <c r="P419" s="222"/>
      <c r="Q419" s="45">
        <f>IF(OR(H419="",F419=""),"",IF(H419=F419,1,IF(H419&lt;F419,0,IF(H419-F419&lt;10,2,IF(H419&gt;F419,3,SE)))))</f>
        <v>3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>
        <f>IF(OR(F420="",H420=""),"",IF(F420=H420,1,IF(F420&lt;H420,0,IF(F420-H420&lt;10,2,IF(F420&gt;H420,3,SE)))))</f>
        <v>3</v>
      </c>
      <c r="D420" s="222" t="str">
        <f>V372</f>
        <v>PIERCE34-CRUEL FC</v>
      </c>
      <c r="E420" s="222"/>
      <c r="F420" s="77">
        <v>86</v>
      </c>
      <c r="G420" s="170" t="s">
        <v>17</v>
      </c>
      <c r="H420" s="76">
        <v>19</v>
      </c>
      <c r="I420" s="222" t="str">
        <f>V370</f>
        <v>Nova time</v>
      </c>
      <c r="J420" s="222"/>
      <c r="K420" s="222"/>
      <c r="L420" s="222"/>
      <c r="M420" s="222"/>
      <c r="N420" s="222"/>
      <c r="O420" s="222"/>
      <c r="P420" s="222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>
        <f>IF(OR(F421="",H421=""),"",IF(F421=H421,1,IF(F421&lt;H421,0,IF(F421-H421&lt;10,2,IF(F421&gt;H421,3,SE)))))</f>
        <v>0</v>
      </c>
      <c r="D421" s="222" t="str">
        <f>V369</f>
        <v>Real Aboli F.C</v>
      </c>
      <c r="E421" s="222"/>
      <c r="F421" s="76">
        <v>0</v>
      </c>
      <c r="G421" s="170" t="s">
        <v>17</v>
      </c>
      <c r="H421" s="77">
        <v>95</v>
      </c>
      <c r="I421" s="222" t="str">
        <f>V367</f>
        <v>Só Merdinha FC</v>
      </c>
      <c r="J421" s="222"/>
      <c r="K421" s="222"/>
      <c r="L421" s="222"/>
      <c r="M421" s="222"/>
      <c r="N421" s="222"/>
      <c r="O421" s="222"/>
      <c r="P421" s="222"/>
      <c r="Q421" s="45">
        <f>IF(OR(H421="",F421=""),"",IF(H421=F421,1,IF(H421&lt;F421,0,IF(H421-F421&lt;10,2,IF(H421&gt;F421,3,SE)))))</f>
        <v>3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>
        <f>IF(OR(F422="",H422=""),"",IF(F422=H422,1,IF(F422&lt;H422,0,IF(F422-H422&lt;10,2,IF(F422&gt;H422,3,SE)))))</f>
        <v>0</v>
      </c>
      <c r="D422" s="222" t="str">
        <f>V368</f>
        <v>BLR F. C.</v>
      </c>
      <c r="E422" s="222"/>
      <c r="F422" s="76">
        <v>39</v>
      </c>
      <c r="G422" s="170" t="s">
        <v>17</v>
      </c>
      <c r="H422" s="77">
        <v>85</v>
      </c>
      <c r="I422" s="222" t="str">
        <f>V366</f>
        <v>Glorioso2014Football</v>
      </c>
      <c r="J422" s="222"/>
      <c r="K422" s="222"/>
      <c r="L422" s="222"/>
      <c r="M422" s="222"/>
      <c r="N422" s="222"/>
      <c r="O422" s="222"/>
      <c r="P422" s="222"/>
      <c r="Q422" s="45">
        <f>IF(OR(H422="",F422=""),"",IF(H422=F422,1,IF(H422&lt;F422,0,IF(H422-F422&lt;10,2,IF(H422&gt;F422,3,SE)))))</f>
        <v>3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23" t="s">
        <v>139</v>
      </c>
      <c r="E424" s="224"/>
      <c r="F424" s="224"/>
      <c r="G424" s="224"/>
      <c r="H424" s="224"/>
      <c r="I424" s="224"/>
      <c r="J424" s="224"/>
      <c r="K424" s="224"/>
      <c r="L424" s="224"/>
      <c r="M424" s="224"/>
      <c r="N424" s="224"/>
      <c r="O424" s="224"/>
      <c r="P424" s="225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26"/>
      <c r="E425" s="227"/>
      <c r="F425" s="227"/>
      <c r="G425" s="227"/>
      <c r="H425" s="227"/>
      <c r="I425" s="227"/>
      <c r="J425" s="227"/>
      <c r="K425" s="227"/>
      <c r="L425" s="227"/>
      <c r="M425" s="227"/>
      <c r="N425" s="227"/>
      <c r="O425" s="227"/>
      <c r="P425" s="228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>
      <c r="C427" s="45">
        <f>IF(OR(F427="",H427=""),"",IF(F427=H427,1,IF(F427&lt;H427,0,IF(F427-H427&lt;10,2,IF(F427&gt;H427,3,SE)))))</f>
        <v>0</v>
      </c>
      <c r="D427" s="222" t="str">
        <f>V373</f>
        <v>Cou*us Football Art</v>
      </c>
      <c r="E427" s="222"/>
      <c r="F427" s="76">
        <v>20</v>
      </c>
      <c r="G427" s="170" t="s">
        <v>17</v>
      </c>
      <c r="H427" s="77">
        <v>52</v>
      </c>
      <c r="I427" s="222" t="str">
        <f>V372</f>
        <v>PIERCE34-CRUEL FC</v>
      </c>
      <c r="J427" s="222"/>
      <c r="K427" s="222"/>
      <c r="L427" s="222"/>
      <c r="M427" s="222"/>
      <c r="N427" s="222"/>
      <c r="O427" s="222"/>
      <c r="P427" s="222"/>
      <c r="Q427" s="45">
        <f>IF(OR(H427="",F427=""),"",IF(H427=F427,1,IF(H427&lt;F427,0,IF(H427-F427&lt;10,2,IF(H427&gt;F427,3,SE)))))</f>
        <v>3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>
        <f>IF(OR(F428="",H428=""),"",IF(F428=H428,1,IF(F428&lt;H428,0,IF(F428-H428&lt;10,2,IF(F428&gt;H428,3,SE)))))</f>
        <v>2</v>
      </c>
      <c r="D428" s="222" t="str">
        <f>V371</f>
        <v>GUZMAN F.C.</v>
      </c>
      <c r="E428" s="222"/>
      <c r="F428" s="77">
        <v>37</v>
      </c>
      <c r="G428" s="170" t="s">
        <v>17</v>
      </c>
      <c r="H428" s="76">
        <v>31</v>
      </c>
      <c r="I428" s="222" t="str">
        <f>V370</f>
        <v>Nova time</v>
      </c>
      <c r="J428" s="222"/>
      <c r="K428" s="222"/>
      <c r="L428" s="222"/>
      <c r="M428" s="222"/>
      <c r="N428" s="222"/>
      <c r="O428" s="222"/>
      <c r="P428" s="222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>
        <f>IF(OR(F429="",H429=""),"",IF(F429=H429,1,IF(F429&lt;H429,0,IF(F429-H429&lt;10,2,IF(F429&gt;H429,3,SE)))))</f>
        <v>0</v>
      </c>
      <c r="D429" s="222" t="str">
        <f>V369</f>
        <v>Real Aboli F.C</v>
      </c>
      <c r="E429" s="222"/>
      <c r="F429" s="76">
        <v>0</v>
      </c>
      <c r="G429" s="170" t="s">
        <v>17</v>
      </c>
      <c r="H429" s="77">
        <v>51</v>
      </c>
      <c r="I429" s="222" t="str">
        <f>V368</f>
        <v>BLR F. C.</v>
      </c>
      <c r="J429" s="222"/>
      <c r="K429" s="222"/>
      <c r="L429" s="222"/>
      <c r="M429" s="222"/>
      <c r="N429" s="222"/>
      <c r="O429" s="222"/>
      <c r="P429" s="222"/>
      <c r="Q429" s="45">
        <f>IF(OR(H429="",F429=""),"",IF(H429=F429,1,IF(H429&lt;F429,0,IF(H429-F429&lt;10,2,IF(H429&gt;F429,3,SE)))))</f>
        <v>3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>
        <f>IF(OR(F430="",H430=""),"",IF(F430=H430,1,IF(F430&lt;H430,0,IF(F430-H430&lt;10,2,IF(F430&gt;H430,3,SE)))))</f>
        <v>2</v>
      </c>
      <c r="D430" s="222" t="str">
        <f>V367</f>
        <v>Só Merdinha FC</v>
      </c>
      <c r="E430" s="222"/>
      <c r="F430" s="77">
        <v>42</v>
      </c>
      <c r="G430" s="170" t="s">
        <v>17</v>
      </c>
      <c r="H430" s="76">
        <v>40</v>
      </c>
      <c r="I430" s="222" t="str">
        <f>V366</f>
        <v>Glorioso2014Football</v>
      </c>
      <c r="J430" s="222"/>
      <c r="K430" s="222"/>
      <c r="L430" s="222"/>
      <c r="M430" s="222"/>
      <c r="N430" s="222"/>
      <c r="O430" s="222"/>
      <c r="P430" s="222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44" t="s">
        <v>120</v>
      </c>
      <c r="E432" s="245"/>
      <c r="F432" s="245"/>
      <c r="G432" s="245"/>
      <c r="H432" s="245"/>
      <c r="I432" s="245"/>
      <c r="J432" s="245"/>
      <c r="K432" s="245"/>
      <c r="L432" s="245"/>
      <c r="M432" s="246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47"/>
      <c r="E433" s="248"/>
      <c r="F433" s="248"/>
      <c r="G433" s="248"/>
      <c r="H433" s="248"/>
      <c r="I433" s="248"/>
      <c r="J433" s="248"/>
      <c r="K433" s="248"/>
      <c r="L433" s="248"/>
      <c r="M433" s="249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88" t="s">
        <v>3</v>
      </c>
      <c r="E434" s="176" t="s">
        <v>21</v>
      </c>
      <c r="F434" s="256" t="s">
        <v>12</v>
      </c>
      <c r="G434" s="256"/>
      <c r="H434" s="250" t="s">
        <v>309</v>
      </c>
      <c r="I434" s="250"/>
      <c r="J434" s="250" t="s">
        <v>310</v>
      </c>
      <c r="K434" s="250"/>
      <c r="L434" s="256" t="s">
        <v>174</v>
      </c>
      <c r="M434" s="257"/>
      <c r="Q434" s="45"/>
      <c r="T434" s="46"/>
      <c r="U434" s="45" t="s">
        <v>3</v>
      </c>
      <c r="V434" s="87" t="s">
        <v>2</v>
      </c>
      <c r="W434" s="178" t="s">
        <v>12</v>
      </c>
      <c r="X434" s="178" t="s">
        <v>13</v>
      </c>
      <c r="Y434" s="178" t="s">
        <v>14</v>
      </c>
      <c r="Z434" s="87" t="s">
        <v>15</v>
      </c>
      <c r="AA434" s="178" t="s">
        <v>18</v>
      </c>
      <c r="AB434" s="178" t="s">
        <v>19</v>
      </c>
      <c r="AC434" s="87" t="s">
        <v>20</v>
      </c>
    </row>
    <row r="435" spans="3:29">
      <c r="C435" s="45">
        <f>IF(OR(F435="",H435=""),"",IF(F435=H435,1,IF(F435&lt;H435,0,IF(F435-H435&lt;10,2,IF(F435&gt;H435,3,SE)))))</f>
        <v>0</v>
      </c>
      <c r="D435" s="52" t="s">
        <v>4</v>
      </c>
      <c r="E435" s="177" t="str">
        <f>VLOOKUP(AC435,$U$434:$AB$442,2)</f>
        <v>Qualker F.C</v>
      </c>
      <c r="F435" s="252">
        <f>VLOOKUP(AC435,$U$434:$AB$442,3)</f>
        <v>18</v>
      </c>
      <c r="G435" s="252"/>
      <c r="H435" s="253">
        <f>VLOOKUP(AC435,$U$434:$AB$442,4)</f>
        <v>413</v>
      </c>
      <c r="I435" s="253"/>
      <c r="J435" s="253">
        <f>VLOOKUP(AC435,$U$434:$AB$442,5)</f>
        <v>287</v>
      </c>
      <c r="K435" s="253"/>
      <c r="L435" s="253">
        <f>VLOOKUP(AC435,$U$434:$AB$442,6)</f>
        <v>126</v>
      </c>
      <c r="M435" s="254"/>
      <c r="O435" s="44" t="s">
        <v>179</v>
      </c>
      <c r="Q435" s="45"/>
      <c r="T435" s="46"/>
      <c r="U435" s="47">
        <v>1</v>
      </c>
      <c r="V435" s="178" t="str">
        <f>IF(OR('1ª FASE  - ELIMINATÓRIAS'!I140="",'1ª FASE  - ELIMINATÓRIAS'!I140=""),"",'1ª FASE  - ELIMINATÓRIAS'!C140)</f>
        <v>Strenght a.L</v>
      </c>
      <c r="W435" s="45">
        <f>SUM(Q451,Q456,Q465,Q474,Q482,Q491,Q499)</f>
        <v>8</v>
      </c>
      <c r="X435" s="45">
        <f>SUM(H451,H456,H465,H474,H482,H491,H499)</f>
        <v>294</v>
      </c>
      <c r="Y435" s="45">
        <f>SUM(F451,F456,F465,F474,F482,F491,F499)</f>
        <v>345</v>
      </c>
      <c r="Z435" s="45">
        <f>X435-Y435</f>
        <v>-51</v>
      </c>
      <c r="AA435" s="178">
        <f>(W435*10^10)+((Z435+5000)*10^6)+(X435*10)+U435</f>
        <v>84949002941</v>
      </c>
      <c r="AB435" s="45">
        <f>LARGE($AA$435:$AA$442,U435)</f>
        <v>185126004137</v>
      </c>
      <c r="AC435" s="178">
        <f>MATCH(AB435,$AA$435:$AA$442,0)</f>
        <v>7</v>
      </c>
    </row>
    <row r="436" spans="3:29">
      <c r="C436" s="45">
        <f>IF(OR(F436="",H436=""),"",IF(F436=H436,1,IF(F436&lt;H436,0,IF(F436-H436&lt;10,2,IF(F436&gt;H436,3,SE)))))</f>
        <v>0</v>
      </c>
      <c r="D436" s="53" t="s">
        <v>5</v>
      </c>
      <c r="E436" s="172" t="str">
        <f t="shared" ref="E436:E442" si="54">VLOOKUP(AC436,$U$434:$AB$442,2)</f>
        <v>Brum DAngelo F.C.</v>
      </c>
      <c r="F436" s="241">
        <f t="shared" ref="F436:F442" si="55">VLOOKUP(AC436,$U$434:$AB$442,3)</f>
        <v>16</v>
      </c>
      <c r="G436" s="241"/>
      <c r="H436" s="242">
        <f t="shared" ref="H436:H442" si="56">VLOOKUP(AC436,$U$434:$AB$442,4)</f>
        <v>373</v>
      </c>
      <c r="I436" s="242"/>
      <c r="J436" s="242">
        <f t="shared" ref="J436:J442" si="57">VLOOKUP(AC436,$U$434:$AB$442,5)</f>
        <v>281</v>
      </c>
      <c r="K436" s="242"/>
      <c r="L436" s="242">
        <f t="shared" ref="L436:L442" si="58">VLOOKUP(AC436,$U$434:$AB$442,6)</f>
        <v>92</v>
      </c>
      <c r="M436" s="243"/>
      <c r="O436" s="44" t="s">
        <v>175</v>
      </c>
      <c r="Q436" s="45"/>
      <c r="T436" s="46"/>
      <c r="U436" s="47">
        <v>2</v>
      </c>
      <c r="V436" s="178" t="str">
        <f>IF(OR('1ª FASE  - ELIMINATÓRIAS'!I124="",'1ª FASE  - ELIMINATÓRIAS'!I124=""),"",'1ª FASE  - ELIMINATÓRIAS'!C124)</f>
        <v>louro 43 fc</v>
      </c>
      <c r="W436" s="45">
        <f>SUM(Q450,Q457,Q464,Q475,Q483,Q490)</f>
        <v>7</v>
      </c>
      <c r="X436" s="45">
        <f>SUM(H450,H457,H464,H475,H483,H490,F499)</f>
        <v>274</v>
      </c>
      <c r="Y436" s="45">
        <f>SUM(F450,F457,F464,F475,F483,F490,H499)</f>
        <v>308</v>
      </c>
      <c r="Z436" s="45">
        <f t="shared" ref="Z436:Z442" si="59">X436-Y436</f>
        <v>-34</v>
      </c>
      <c r="AA436" s="178">
        <f t="shared" ref="AA436:AA442" si="60">(W436*10^10)+((Z436+5000)*10^6)+(X436*10)+U436</f>
        <v>74966002742</v>
      </c>
      <c r="AB436" s="45">
        <f t="shared" ref="AB436:AB442" si="61">LARGE($AA$435:$AA$442,U436)</f>
        <v>165092003738</v>
      </c>
      <c r="AC436" s="178">
        <f t="shared" ref="AC436:AC442" si="62">MATCH(AB436,$AA$435:$AA$442,0)</f>
        <v>8</v>
      </c>
    </row>
    <row r="437" spans="3:29">
      <c r="C437" s="45">
        <f>IF(OR(F437="",H437=""),"",IF(F437=H437,1,IF(F437&lt;H437,0,IF(F437-H437&lt;10,2,IF(F437&gt;H437,3,SE)))))</f>
        <v>0</v>
      </c>
      <c r="D437" s="53" t="s">
        <v>6</v>
      </c>
      <c r="E437" s="172" t="str">
        <f t="shared" si="54"/>
        <v>Diabos Vermelhos SE</v>
      </c>
      <c r="F437" s="241">
        <f t="shared" si="55"/>
        <v>12</v>
      </c>
      <c r="G437" s="241"/>
      <c r="H437" s="242">
        <f t="shared" si="56"/>
        <v>386</v>
      </c>
      <c r="I437" s="242"/>
      <c r="J437" s="242">
        <f t="shared" si="57"/>
        <v>336</v>
      </c>
      <c r="K437" s="242"/>
      <c r="L437" s="242">
        <f t="shared" si="58"/>
        <v>50</v>
      </c>
      <c r="M437" s="243"/>
      <c r="O437" s="44" t="s">
        <v>307</v>
      </c>
      <c r="Q437" s="45"/>
      <c r="T437" s="46"/>
      <c r="U437" s="47">
        <v>3</v>
      </c>
      <c r="V437" s="178" t="str">
        <f>IF(OR('1ª FASE  - ELIMINATÓRIAS'!I108="",'1ª FASE  - ELIMINATÓRIAS'!I108=""),"",'1ª FASE  - ELIMINATÓRIAS'!C108)</f>
        <v>XANDYBBMP F.C</v>
      </c>
      <c r="W437" s="45">
        <f>SUM(Q449,Q458,Q467,Q472,C483,C491,Q498)</f>
        <v>6</v>
      </c>
      <c r="X437" s="45">
        <f>SUM(H449,H458,H467,H472,F483,F491,H498)</f>
        <v>337</v>
      </c>
      <c r="Y437" s="45">
        <f>SUM(F449,F458,F467,F472,H483,H491,F498)</f>
        <v>426</v>
      </c>
      <c r="Z437" s="45">
        <f t="shared" si="59"/>
        <v>-89</v>
      </c>
      <c r="AA437" s="178">
        <f t="shared" si="60"/>
        <v>64911003373</v>
      </c>
      <c r="AB437" s="45">
        <f t="shared" si="61"/>
        <v>125050003865</v>
      </c>
      <c r="AC437" s="178">
        <f t="shared" si="62"/>
        <v>5</v>
      </c>
    </row>
    <row r="438" spans="3:29">
      <c r="C438" s="45">
        <f>IF(OR(F438="",H438=""),"",IF(F438=H438,1,IF(F438&lt;H438,0,IF(F438-H438&lt;10,2,IF(F438&gt;H438,3,SE)))))</f>
        <v>0</v>
      </c>
      <c r="D438" s="53" t="s">
        <v>7</v>
      </c>
      <c r="E438" s="172" t="str">
        <f t="shared" si="54"/>
        <v>Siri assassino</v>
      </c>
      <c r="F438" s="241">
        <f t="shared" si="55"/>
        <v>9</v>
      </c>
      <c r="G438" s="241"/>
      <c r="H438" s="242">
        <f t="shared" si="56"/>
        <v>392</v>
      </c>
      <c r="I438" s="242"/>
      <c r="J438" s="242">
        <f t="shared" si="57"/>
        <v>409</v>
      </c>
      <c r="K438" s="242"/>
      <c r="L438" s="242">
        <f t="shared" si="58"/>
        <v>-17</v>
      </c>
      <c r="M438" s="243"/>
      <c r="O438" s="44" t="s">
        <v>308</v>
      </c>
      <c r="Q438" s="45"/>
      <c r="T438" s="46"/>
      <c r="U438" s="47">
        <v>4</v>
      </c>
      <c r="V438" s="178" t="str">
        <f>IF(OR('1ª FASE  - ELIMINATÓRIAS'!I92="",'1ª FASE  - ELIMINATÓRIAS'!I92=""),"",'1ª FASE  - ELIMINATÓRIAS'!C92)</f>
        <v>Alisando Cresce</v>
      </c>
      <c r="W438" s="45">
        <f>SUM(Q448,Q459,Q466,Q473,C482,C490,C498)</f>
        <v>5</v>
      </c>
      <c r="X438" s="45">
        <f>SUM(H448,H459,H466,H473,F482,F490,F498)</f>
        <v>286</v>
      </c>
      <c r="Y438" s="45">
        <f>SUM(F448,H459,F466,F473,H482,H490,H498)</f>
        <v>348</v>
      </c>
      <c r="Z438" s="45">
        <f t="shared" si="59"/>
        <v>-62</v>
      </c>
      <c r="AA438" s="178">
        <f t="shared" si="60"/>
        <v>54938002864</v>
      </c>
      <c r="AB438" s="45">
        <f t="shared" si="61"/>
        <v>94983003926</v>
      </c>
      <c r="AC438" s="178">
        <f t="shared" si="62"/>
        <v>6</v>
      </c>
    </row>
    <row r="439" spans="3:29">
      <c r="C439" s="45">
        <f>IF(OR(F439="",H439=""),"",IF(F439=H439,1,IF(F439&lt;H439,0,IF(F439-H439&lt;10,2,IF(F439&gt;H439,3,SE)))))</f>
        <v>0</v>
      </c>
      <c r="D439" s="54" t="s">
        <v>8</v>
      </c>
      <c r="E439" s="171" t="str">
        <f t="shared" si="54"/>
        <v>Strenght a.L</v>
      </c>
      <c r="F439" s="238">
        <f t="shared" si="55"/>
        <v>8</v>
      </c>
      <c r="G439" s="238"/>
      <c r="H439" s="239">
        <f t="shared" si="56"/>
        <v>294</v>
      </c>
      <c r="I439" s="239"/>
      <c r="J439" s="239">
        <f t="shared" si="57"/>
        <v>345</v>
      </c>
      <c r="K439" s="239"/>
      <c r="L439" s="239">
        <f t="shared" si="58"/>
        <v>-51</v>
      </c>
      <c r="M439" s="240"/>
      <c r="O439" s="44" t="s">
        <v>178</v>
      </c>
      <c r="Q439" s="45"/>
      <c r="T439" s="46"/>
      <c r="U439" s="47">
        <v>5</v>
      </c>
      <c r="V439" s="178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12</v>
      </c>
      <c r="X439" s="45">
        <f>SUM(F451,F459,F467,F475,H480,H489,H497)</f>
        <v>386</v>
      </c>
      <c r="Y439" s="45">
        <f>SUM(H451,H459,H467,H475,F480,F489,F497)</f>
        <v>336</v>
      </c>
      <c r="Z439" s="45">
        <f t="shared" si="59"/>
        <v>50</v>
      </c>
      <c r="AA439" s="178">
        <f t="shared" si="60"/>
        <v>125050003865</v>
      </c>
      <c r="AB439" s="45">
        <f t="shared" si="61"/>
        <v>84949002941</v>
      </c>
      <c r="AC439" s="178">
        <f t="shared" si="62"/>
        <v>1</v>
      </c>
    </row>
    <row r="440" spans="3:29">
      <c r="C440" s="45">
        <f>IF(OR(F440="",H440=""),"",IF(F440=H440,1,IF(F440&lt;H440,0,IF(F440-H440&lt;10,2,IF(F440&gt;H440,3,SE)))))</f>
        <v>0</v>
      </c>
      <c r="D440" s="54" t="s">
        <v>9</v>
      </c>
      <c r="E440" s="171" t="str">
        <f t="shared" si="54"/>
        <v>louro 43 fc</v>
      </c>
      <c r="F440" s="238">
        <f t="shared" si="55"/>
        <v>7</v>
      </c>
      <c r="G440" s="238"/>
      <c r="H440" s="239">
        <f t="shared" si="56"/>
        <v>274</v>
      </c>
      <c r="I440" s="239"/>
      <c r="J440" s="239">
        <f t="shared" si="57"/>
        <v>308</v>
      </c>
      <c r="K440" s="239"/>
      <c r="L440" s="239">
        <f t="shared" si="58"/>
        <v>-34</v>
      </c>
      <c r="M440" s="240"/>
      <c r="Q440" s="45">
        <f>IF(OR(H440="",F440=""),"",IF(H440=F440,1,IF(H440&lt;F440,0,IF(H440-F440&lt;10,2,IF(H440&gt;F440,3,SE)))))</f>
        <v>3</v>
      </c>
      <c r="T440" s="46"/>
      <c r="U440" s="47">
        <v>6</v>
      </c>
      <c r="V440" s="178" t="str">
        <f>IF(OR('1ª FASE  - ELIMINATÓRIAS'!I60="",'1ª FASE  - ELIMINATÓRIAS'!I60=""),"",'1ª FASE  - ELIMINATÓRIAS'!C60)</f>
        <v>Siri assassino</v>
      </c>
      <c r="W440" s="45">
        <f>SUM(C450,C458,C466,C474,Q481,Q488,C497)</f>
        <v>9</v>
      </c>
      <c r="X440" s="45">
        <f>SUM(F450,F458,F466,F474,H481,H488,F497)</f>
        <v>392</v>
      </c>
      <c r="Y440" s="45">
        <f>SUM(H450,H458,H466,H474,F481,F488,H497)</f>
        <v>409</v>
      </c>
      <c r="Z440" s="45">
        <f t="shared" si="59"/>
        <v>-17</v>
      </c>
      <c r="AA440" s="178">
        <f t="shared" si="60"/>
        <v>94983003926</v>
      </c>
      <c r="AB440" s="45">
        <f t="shared" si="61"/>
        <v>74966002742</v>
      </c>
      <c r="AC440" s="178">
        <f t="shared" si="62"/>
        <v>2</v>
      </c>
    </row>
    <row r="441" spans="3:29">
      <c r="C441" s="45">
        <f>IF(OR(F441="",H441=""),"",IF(F441=H441,1,IF(F441&lt;H441,0,IF(F441-H441&lt;10,2,IF(F441&gt;H441,3,SE)))))</f>
        <v>0</v>
      </c>
      <c r="D441" s="54" t="s">
        <v>10</v>
      </c>
      <c r="E441" s="171" t="str">
        <f t="shared" si="54"/>
        <v>XANDYBBMP F.C</v>
      </c>
      <c r="F441" s="238">
        <f t="shared" si="55"/>
        <v>6</v>
      </c>
      <c r="G441" s="238"/>
      <c r="H441" s="239">
        <f t="shared" si="56"/>
        <v>337</v>
      </c>
      <c r="I441" s="239"/>
      <c r="J441" s="239">
        <f t="shared" si="57"/>
        <v>426</v>
      </c>
      <c r="K441" s="239"/>
      <c r="L441" s="239">
        <f t="shared" si="58"/>
        <v>-89</v>
      </c>
      <c r="M441" s="240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78" t="str">
        <f>IF(OR('1ª FASE  - ELIMINATÓRIAS'!I44="",'1ª FASE  - ELIMINATÓRIAS'!I44=""),"",'1ª FASE  - ELIMINATÓRIAS'!C44)</f>
        <v>Qualker F.C</v>
      </c>
      <c r="W441" s="45">
        <f>SUM(C449,C457,C465,C473,C481,C489,Q496)</f>
        <v>18</v>
      </c>
      <c r="X441" s="45">
        <f>SUM(F449,F457,F465,F473,F481,F489,H496)</f>
        <v>413</v>
      </c>
      <c r="Y441" s="45">
        <f>SUM(H449,H457,H465,H473,H481,H489,F496)</f>
        <v>287</v>
      </c>
      <c r="Z441" s="45">
        <f t="shared" si="59"/>
        <v>126</v>
      </c>
      <c r="AA441" s="178">
        <f t="shared" si="60"/>
        <v>185126004137</v>
      </c>
      <c r="AB441" s="45">
        <f t="shared" si="61"/>
        <v>64911003373</v>
      </c>
      <c r="AC441" s="178">
        <f t="shared" si="62"/>
        <v>3</v>
      </c>
    </row>
    <row r="442" spans="3:29" ht="15.75" thickBot="1">
      <c r="C442" s="45">
        <f>IF(OR(F442="",H442=""),"",IF(F442=H442,1,IF(F442&lt;H442,0,IF(F442-H442&lt;10,2,IF(F442&gt;H442,3,SE)))))</f>
        <v>0</v>
      </c>
      <c r="D442" s="74" t="s">
        <v>11</v>
      </c>
      <c r="E442" s="175" t="str">
        <f t="shared" si="54"/>
        <v>Alisando Cresce</v>
      </c>
      <c r="F442" s="229">
        <f t="shared" si="55"/>
        <v>5</v>
      </c>
      <c r="G442" s="229"/>
      <c r="H442" s="230">
        <f t="shared" si="56"/>
        <v>286</v>
      </c>
      <c r="I442" s="230"/>
      <c r="J442" s="230">
        <f t="shared" si="57"/>
        <v>348</v>
      </c>
      <c r="K442" s="230"/>
      <c r="L442" s="230">
        <f t="shared" si="58"/>
        <v>-62</v>
      </c>
      <c r="M442" s="231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78" t="str">
        <f>IF(OR('1ª FASE  - ELIMINATÓRIAS'!I25="",'1ª FASE  - ELIMINATÓRIAS'!I25=""),"",'1ª FASE  - ELIMINATÓRIAS'!C25)</f>
        <v>Brum DAngelo F.C.</v>
      </c>
      <c r="W442" s="45">
        <f>SUM(C448,C456,C464,C472,C480,C488,C496)</f>
        <v>16</v>
      </c>
      <c r="X442" s="45">
        <f>SUM(F448,F456,F464,F472,F480,F488,F496)</f>
        <v>373</v>
      </c>
      <c r="Y442" s="45">
        <f>SUM(H448,H456,H464,H472,H480,H488,H496)</f>
        <v>281</v>
      </c>
      <c r="Z442" s="45">
        <f t="shared" si="59"/>
        <v>92</v>
      </c>
      <c r="AA442" s="178">
        <f t="shared" si="60"/>
        <v>165092003738</v>
      </c>
      <c r="AB442" s="45">
        <f t="shared" si="61"/>
        <v>54938002864</v>
      </c>
      <c r="AC442" s="178">
        <f t="shared" si="62"/>
        <v>4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78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78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32" t="s">
        <v>133</v>
      </c>
      <c r="E445" s="233"/>
      <c r="F445" s="233"/>
      <c r="G445" s="233"/>
      <c r="H445" s="233"/>
      <c r="I445" s="233"/>
      <c r="J445" s="233"/>
      <c r="K445" s="233"/>
      <c r="L445" s="233"/>
      <c r="M445" s="233"/>
      <c r="N445" s="233"/>
      <c r="O445" s="233"/>
      <c r="P445" s="234"/>
      <c r="Q445" s="45" t="str">
        <f>IF(OR(H445="",F445=""),"",IF(H445=F445,1,IF(H445&lt;F445,0,IF(H445-F445&lt;10,2,IF(H445&gt;F445,3,SE)))))</f>
        <v/>
      </c>
      <c r="T445" s="46"/>
      <c r="U445" s="45"/>
      <c r="V445" s="178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35"/>
      <c r="E446" s="236"/>
      <c r="F446" s="236"/>
      <c r="G446" s="236"/>
      <c r="H446" s="236"/>
      <c r="I446" s="236"/>
      <c r="J446" s="236"/>
      <c r="K446" s="236"/>
      <c r="L446" s="236"/>
      <c r="M446" s="236"/>
      <c r="N446" s="236"/>
      <c r="O446" s="236"/>
      <c r="P446" s="237"/>
      <c r="Q446" s="45" t="str">
        <f>IF(OR(H446="",F446=""),"",IF(H446=F446,1,IF(H446&lt;F446,0,IF(H446-F446&lt;10,2,IF(H446&gt;F446,3,SE)))))</f>
        <v/>
      </c>
      <c r="T446" s="45"/>
      <c r="U446" s="47"/>
      <c r="V446" s="178"/>
      <c r="W446" s="45"/>
      <c r="X446" s="45"/>
      <c r="Y446" s="71"/>
      <c r="Z446" s="71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78"/>
      <c r="W447" s="45"/>
      <c r="X447" s="45"/>
      <c r="Y447" s="45"/>
      <c r="Z447" s="45"/>
      <c r="AA447" s="45"/>
      <c r="AB447" s="45"/>
      <c r="AC447" s="45"/>
    </row>
    <row r="448" spans="3:29">
      <c r="C448" s="45">
        <f>IF(OR(F448="",H448=""),"",IF(F448=H448,1,IF(F448&lt;H448,0,IF(F448-H448&lt;10,2,IF(F448&gt;H448,3,SE)))))</f>
        <v>3</v>
      </c>
      <c r="D448" s="222" t="str">
        <f>V442</f>
        <v>Brum DAngelo F.C.</v>
      </c>
      <c r="E448" s="222"/>
      <c r="F448" s="77">
        <v>39</v>
      </c>
      <c r="G448" s="170" t="s">
        <v>17</v>
      </c>
      <c r="H448" s="76">
        <v>27</v>
      </c>
      <c r="I448" s="222" t="str">
        <f>V438</f>
        <v>Alisando Cresce</v>
      </c>
      <c r="J448" s="222"/>
      <c r="K448" s="222"/>
      <c r="L448" s="222"/>
      <c r="M448" s="222"/>
      <c r="N448" s="222"/>
      <c r="O448" s="222"/>
      <c r="P448" s="222"/>
      <c r="Q448" s="45">
        <f>IF(OR(H448="",F448=""),"",IF(H448=F448,1,IF(H448&lt;F448,0,IF(H448-F448&lt;10,2,IF(H448&gt;F448,3,SE)))))</f>
        <v>0</v>
      </c>
      <c r="U448" s="47"/>
      <c r="V448" s="178"/>
      <c r="W448" s="45"/>
      <c r="X448" s="45"/>
      <c r="Y448" s="45"/>
      <c r="Z448" s="45"/>
      <c r="AA448" s="45"/>
      <c r="AB448" s="45"/>
      <c r="AC448" s="45"/>
    </row>
    <row r="449" spans="3:29">
      <c r="C449" s="45">
        <f>IF(OR(F449="",H449=""),"",IF(F449=H449,1,IF(F449&lt;H449,0,IF(F449-H449&lt;10,2,IF(F449&gt;H449,3,SE)))))</f>
        <v>3</v>
      </c>
      <c r="D449" s="222" t="str">
        <f>V441</f>
        <v>Qualker F.C</v>
      </c>
      <c r="E449" s="222"/>
      <c r="F449" s="77">
        <v>44</v>
      </c>
      <c r="G449" s="170" t="s">
        <v>17</v>
      </c>
      <c r="H449" s="76">
        <v>24</v>
      </c>
      <c r="I449" s="222" t="str">
        <f>V437</f>
        <v>XANDYBBMP F.C</v>
      </c>
      <c r="J449" s="222"/>
      <c r="K449" s="222"/>
      <c r="L449" s="222"/>
      <c r="M449" s="222"/>
      <c r="N449" s="222"/>
      <c r="O449" s="222"/>
      <c r="P449" s="222"/>
      <c r="Q449" s="45">
        <f>IF(OR(H449="",F449=""),"",IF(H449=F449,1,IF(H449&lt;F449,0,IF(H449-F449&lt;10,2,IF(H449&gt;F449,3,SE)))))</f>
        <v>0</v>
      </c>
      <c r="U449" s="47"/>
      <c r="V449" s="178"/>
      <c r="W449" s="45"/>
      <c r="X449" s="45"/>
      <c r="Y449" s="45"/>
      <c r="Z449" s="45"/>
      <c r="AA449" s="45"/>
      <c r="AB449" s="45"/>
      <c r="AC449" s="45"/>
    </row>
    <row r="450" spans="3:29">
      <c r="C450" s="45">
        <f>IF(OR(F450="",H450=""),"",IF(F450=H450,1,IF(F450&lt;H450,0,IF(F450-H450&lt;10,2,IF(F450&gt;H450,3,SE)))))</f>
        <v>3</v>
      </c>
      <c r="D450" s="222" t="str">
        <f>V440</f>
        <v>Siri assassino</v>
      </c>
      <c r="E450" s="222"/>
      <c r="F450" s="77">
        <v>58</v>
      </c>
      <c r="G450" s="170" t="s">
        <v>17</v>
      </c>
      <c r="H450" s="76">
        <v>29</v>
      </c>
      <c r="I450" s="222" t="str">
        <f>V436</f>
        <v>louro 43 fc</v>
      </c>
      <c r="J450" s="222"/>
      <c r="K450" s="222"/>
      <c r="L450" s="222"/>
      <c r="M450" s="222"/>
      <c r="N450" s="222"/>
      <c r="O450" s="222"/>
      <c r="P450" s="222"/>
      <c r="Q450" s="45">
        <f>IF(OR(H450="",F450=""),"",IF(H450=F450,1,IF(H450&lt;F450,0,IF(H450-F450&lt;10,2,IF(H450&gt;F450,3,SE)))))</f>
        <v>0</v>
      </c>
      <c r="U450" s="47"/>
      <c r="V450" s="178"/>
      <c r="W450" s="45"/>
      <c r="X450" s="45"/>
      <c r="Y450" s="45"/>
      <c r="Z450" s="45"/>
      <c r="AA450" s="45"/>
      <c r="AB450" s="45"/>
      <c r="AC450" s="45"/>
    </row>
    <row r="451" spans="3:29">
      <c r="C451" s="45">
        <f>IF(OR(F451="",H451=""),"",IF(F451=H451,1,IF(F451&lt;H451,0,IF(F451-H451&lt;10,2,IF(F451&gt;H451,3,SE)))))</f>
        <v>0</v>
      </c>
      <c r="D451" s="222" t="str">
        <f>V439</f>
        <v>Diabos Vermelhos SE</v>
      </c>
      <c r="E451" s="222"/>
      <c r="F451" s="76">
        <v>6</v>
      </c>
      <c r="G451" s="170" t="s">
        <v>17</v>
      </c>
      <c r="H451" s="77">
        <v>25</v>
      </c>
      <c r="I451" s="222" t="str">
        <f>V435</f>
        <v>Strenght a.L</v>
      </c>
      <c r="J451" s="222"/>
      <c r="K451" s="222"/>
      <c r="L451" s="222"/>
      <c r="M451" s="222"/>
      <c r="N451" s="222"/>
      <c r="O451" s="222"/>
      <c r="P451" s="222"/>
      <c r="Q451" s="45">
        <f>IF(OR(H451="",F451=""),"",IF(H451=F451,1,IF(H451&lt;F451,0,IF(H451-F451&lt;10,2,IF(H451&gt;F451,3,SE)))))</f>
        <v>3</v>
      </c>
      <c r="U451" s="47"/>
      <c r="V451" s="178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78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23" t="s">
        <v>135</v>
      </c>
      <c r="E453" s="224"/>
      <c r="F453" s="224"/>
      <c r="G453" s="224"/>
      <c r="H453" s="224"/>
      <c r="I453" s="224"/>
      <c r="J453" s="224"/>
      <c r="K453" s="224"/>
      <c r="L453" s="224"/>
      <c r="M453" s="224"/>
      <c r="N453" s="224"/>
      <c r="O453" s="224"/>
      <c r="P453" s="225"/>
      <c r="Q453" s="45" t="str">
        <f>IF(OR(H453="",F453=""),"",IF(H453=F453,1,IF(H453&lt;F453,0,IF(H453-F453&lt;10,2,IF(H453&gt;F453,3,SE)))))</f>
        <v/>
      </c>
      <c r="U453" s="47"/>
      <c r="V453" s="178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26"/>
      <c r="E454" s="227"/>
      <c r="F454" s="227"/>
      <c r="G454" s="227"/>
      <c r="H454" s="227"/>
      <c r="I454" s="227"/>
      <c r="J454" s="227"/>
      <c r="K454" s="227"/>
      <c r="L454" s="227"/>
      <c r="M454" s="227"/>
      <c r="N454" s="227"/>
      <c r="O454" s="227"/>
      <c r="P454" s="228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>
      <c r="C456" s="45">
        <f>IF(OR(F456="",H456=""),"",IF(F456=H456,1,IF(F456&lt;H456,0,IF(F456-H456&lt;10,2,IF(F456&gt;H456,3,SE)))))</f>
        <v>3</v>
      </c>
      <c r="D456" s="222" t="str">
        <f>V442</f>
        <v>Brum DAngelo F.C.</v>
      </c>
      <c r="E456" s="222"/>
      <c r="F456" s="77">
        <v>69</v>
      </c>
      <c r="G456" s="58" t="s">
        <v>17</v>
      </c>
      <c r="H456" s="76">
        <v>52</v>
      </c>
      <c r="I456" s="222" t="str">
        <f>V435</f>
        <v>Strenght a.L</v>
      </c>
      <c r="J456" s="222"/>
      <c r="K456" s="222"/>
      <c r="L456" s="222"/>
      <c r="M456" s="222"/>
      <c r="N456" s="222"/>
      <c r="O456" s="222"/>
      <c r="P456" s="222"/>
      <c r="Q456" s="45">
        <f>IF(OR(H456="",F456=""),"",IF(H456=F456,1,IF(H456&lt;F456,0,IF(H456-F456&lt;10,2,IF(H456&gt;F456,3,SE)))))</f>
        <v>0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>
        <f>IF(OR(F457="",H457=""),"",IF(F457=H457,1,IF(F457&lt;H457,0,IF(F457-H457&lt;10,2,IF(F457&gt;H457,3,SE)))))</f>
        <v>0</v>
      </c>
      <c r="D457" s="222" t="str">
        <f>V441</f>
        <v>Qualker F.C</v>
      </c>
      <c r="E457" s="222"/>
      <c r="F457" s="76">
        <v>32</v>
      </c>
      <c r="G457" s="58" t="s">
        <v>17</v>
      </c>
      <c r="H457" s="77">
        <v>47</v>
      </c>
      <c r="I457" s="222" t="str">
        <f>V436</f>
        <v>louro 43 fc</v>
      </c>
      <c r="J457" s="222"/>
      <c r="K457" s="222"/>
      <c r="L457" s="222"/>
      <c r="M457" s="222"/>
      <c r="N457" s="222"/>
      <c r="O457" s="222"/>
      <c r="P457" s="222"/>
      <c r="Q457" s="45">
        <f>IF(OR(H457="",F457=""),"",IF(H457=F457,1,IF(H457&lt;F457,0,IF(H457-F457&lt;10,2,IF(H457&gt;F457,3,SE)))))</f>
        <v>3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>
        <f>IF(OR(F458="",H458=""),"",IF(F458=H458,1,IF(F458&lt;H458,0,IF(F458-H458&lt;10,2,IF(F458&gt;H458,3,SE)))))</f>
        <v>3</v>
      </c>
      <c r="D458" s="222" t="str">
        <f>V440</f>
        <v>Siri assassino</v>
      </c>
      <c r="E458" s="222"/>
      <c r="F458" s="77">
        <v>102</v>
      </c>
      <c r="G458" s="58" t="s">
        <v>17</v>
      </c>
      <c r="H458" s="76">
        <v>71</v>
      </c>
      <c r="I458" s="222" t="str">
        <f>V437</f>
        <v>XANDYBBMP F.C</v>
      </c>
      <c r="J458" s="222"/>
      <c r="K458" s="222"/>
      <c r="L458" s="222"/>
      <c r="M458" s="222"/>
      <c r="N458" s="222"/>
      <c r="O458" s="222"/>
      <c r="P458" s="222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>
        <f>IF(OR(F459="",H459=""),"",IF(F459=H459,1,IF(F459&lt;H459,0,IF(F459-H459&lt;10,2,IF(F459&gt;H459,3,SE)))))</f>
        <v>3</v>
      </c>
      <c r="D459" s="222" t="str">
        <f>V439</f>
        <v>Diabos Vermelhos SE</v>
      </c>
      <c r="E459" s="222"/>
      <c r="F459" s="77">
        <v>75</v>
      </c>
      <c r="G459" s="58" t="s">
        <v>17</v>
      </c>
      <c r="H459" s="76">
        <v>60</v>
      </c>
      <c r="I459" s="222" t="str">
        <f>V438</f>
        <v>Alisando Cresce</v>
      </c>
      <c r="J459" s="222"/>
      <c r="K459" s="222"/>
      <c r="L459" s="222"/>
      <c r="M459" s="222"/>
      <c r="N459" s="222"/>
      <c r="O459" s="222"/>
      <c r="P459" s="222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89" customFormat="1">
      <c r="C461" s="45" t="str">
        <f>IF(OR(F461="",H461=""),"",IF(F461=H461,1,IF(F461&lt;H461,0,IF(F461-H461&lt;10,2,IF(F461&gt;H461,3,SE)))))</f>
        <v/>
      </c>
      <c r="D461" s="223" t="s">
        <v>134</v>
      </c>
      <c r="E461" s="224"/>
      <c r="F461" s="224"/>
      <c r="G461" s="224"/>
      <c r="H461" s="224"/>
      <c r="I461" s="224"/>
      <c r="J461" s="224"/>
      <c r="K461" s="224"/>
      <c r="L461" s="224"/>
      <c r="M461" s="224"/>
      <c r="N461" s="224"/>
      <c r="O461" s="224"/>
      <c r="P461" s="225"/>
      <c r="Q461" s="45" t="str">
        <f>IF(OR(H461="",F461=""),"",IF(H461=F461,1,IF(H461&lt;F461,0,IF(H461-F461&lt;10,2,IF(H461&gt;F461,3,SE)))))</f>
        <v/>
      </c>
      <c r="Y461" s="90"/>
      <c r="Z461" s="90"/>
    </row>
    <row r="462" spans="3:29" s="89" customFormat="1" ht="15.75" thickBot="1">
      <c r="C462" s="45" t="str">
        <f>IF(OR(F462="",H462=""),"",IF(F462=H462,1,IF(F462&lt;H462,0,IF(F462-H462&lt;10,2,IF(F462&gt;H462,3,SE)))))</f>
        <v/>
      </c>
      <c r="D462" s="226"/>
      <c r="E462" s="227"/>
      <c r="F462" s="227"/>
      <c r="G462" s="227"/>
      <c r="H462" s="227"/>
      <c r="I462" s="227"/>
      <c r="J462" s="227"/>
      <c r="K462" s="227"/>
      <c r="L462" s="227"/>
      <c r="M462" s="227"/>
      <c r="N462" s="227"/>
      <c r="O462" s="227"/>
      <c r="P462" s="228"/>
      <c r="Q462" s="45" t="str">
        <f>IF(OR(H462="",F462=""),"",IF(H462=F462,1,IF(H462&lt;F462,0,IF(H462-F462&lt;10,2,IF(H462&gt;F462,3,SE)))))</f>
        <v/>
      </c>
      <c r="Y462" s="90"/>
      <c r="Z462" s="90"/>
    </row>
    <row r="463" spans="3:29" s="89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89" customFormat="1">
      <c r="C464" s="45">
        <f>IF(OR(F464="",H464=""),"",IF(F464=H464,1,IF(F464&lt;H464,0,IF(F464-H464&lt;10,2,IF(F464&gt;H464,3,SE)))))</f>
        <v>1</v>
      </c>
      <c r="D464" s="255" t="str">
        <f>V442</f>
        <v>Brum DAngelo F.C.</v>
      </c>
      <c r="E464" s="255"/>
      <c r="F464" s="76">
        <v>48</v>
      </c>
      <c r="G464" s="174" t="s">
        <v>17</v>
      </c>
      <c r="H464" s="76">
        <v>48</v>
      </c>
      <c r="I464" s="255" t="str">
        <f>V436</f>
        <v>louro 43 fc</v>
      </c>
      <c r="J464" s="255"/>
      <c r="K464" s="255"/>
      <c r="L464" s="255"/>
      <c r="M464" s="255"/>
      <c r="N464" s="255"/>
      <c r="O464" s="255"/>
      <c r="P464" s="255"/>
      <c r="Q464" s="45">
        <f>IF(OR(H464="",F464=""),"",IF(H464=F464,1,IF(H464&lt;F464,0,IF(H464-F464&lt;10,2,IF(H464&gt;F464,3,SE)))))</f>
        <v>1</v>
      </c>
    </row>
    <row r="465" spans="3:26" s="89" customFormat="1">
      <c r="C465" s="45">
        <f>IF(OR(F465="",H465=""),"",IF(F465=H465,1,IF(F465&lt;H465,0,IF(F465-H465&lt;10,2,IF(F465&gt;H465,3,SE)))))</f>
        <v>3</v>
      </c>
      <c r="D465" s="255" t="str">
        <f>V441</f>
        <v>Qualker F.C</v>
      </c>
      <c r="E465" s="255"/>
      <c r="F465" s="77">
        <v>48</v>
      </c>
      <c r="G465" s="174" t="s">
        <v>17</v>
      </c>
      <c r="H465" s="76">
        <v>13</v>
      </c>
      <c r="I465" s="255" t="str">
        <f>V435</f>
        <v>Strenght a.L</v>
      </c>
      <c r="J465" s="255"/>
      <c r="K465" s="255"/>
      <c r="L465" s="255"/>
      <c r="M465" s="255"/>
      <c r="N465" s="255"/>
      <c r="O465" s="255"/>
      <c r="P465" s="255"/>
      <c r="Q465" s="45">
        <f>IF(OR(H465="",F465=""),"",IF(H465=F465,1,IF(H465&lt;F465,0,IF(H465-F465&lt;10,2,IF(H465&gt;F465,3,SE)))))</f>
        <v>0</v>
      </c>
    </row>
    <row r="466" spans="3:26" s="89" customFormat="1">
      <c r="C466" s="45">
        <f>IF(OR(F466="",H466=""),"",IF(F466=H466,1,IF(F466&lt;H466,0,IF(F466-H466&lt;10,2,IF(F466&gt;H466,3,SE)))))</f>
        <v>0</v>
      </c>
      <c r="D466" s="255" t="str">
        <f>V440</f>
        <v>Siri assassino</v>
      </c>
      <c r="E466" s="255"/>
      <c r="F466" s="76">
        <v>42</v>
      </c>
      <c r="G466" s="174" t="s">
        <v>17</v>
      </c>
      <c r="H466" s="77">
        <v>49</v>
      </c>
      <c r="I466" s="255" t="str">
        <f>V438</f>
        <v>Alisando Cresce</v>
      </c>
      <c r="J466" s="255"/>
      <c r="K466" s="255"/>
      <c r="L466" s="255"/>
      <c r="M466" s="255"/>
      <c r="N466" s="255"/>
      <c r="O466" s="255"/>
      <c r="P466" s="255"/>
      <c r="Q466" s="45">
        <f>IF(OR(H466="",F466=""),"",IF(H466=F466,1,IF(H466&lt;F466,0,IF(H466-F466&lt;10,2,IF(H466&gt;F466,3,SE)))))</f>
        <v>2</v>
      </c>
    </row>
    <row r="467" spans="3:26" s="89" customFormat="1">
      <c r="C467" s="45">
        <f>IF(OR(F467="",H467=""),"",IF(F467=H467,1,IF(F467&lt;H467,0,IF(F467-H467&lt;10,2,IF(F467&gt;H467,3,SE)))))</f>
        <v>3</v>
      </c>
      <c r="D467" s="255" t="str">
        <f>V439</f>
        <v>Diabos Vermelhos SE</v>
      </c>
      <c r="E467" s="255"/>
      <c r="F467" s="77">
        <v>60</v>
      </c>
      <c r="G467" s="174" t="s">
        <v>17</v>
      </c>
      <c r="H467" s="76">
        <v>31</v>
      </c>
      <c r="I467" s="255" t="str">
        <f>V437</f>
        <v>XANDYBBMP F.C</v>
      </c>
      <c r="J467" s="255"/>
      <c r="K467" s="255"/>
      <c r="L467" s="255"/>
      <c r="M467" s="255"/>
      <c r="N467" s="255"/>
      <c r="O467" s="255"/>
      <c r="P467" s="255"/>
      <c r="Q467" s="45">
        <f>IF(OR(H467="",F467=""),"",IF(H467=F467,1,IF(H467&lt;F467,0,IF(H467-F467&lt;10,2,IF(H467&gt;F467,3,SE)))))</f>
        <v>0</v>
      </c>
    </row>
    <row r="468" spans="3:26" s="89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89" customFormat="1">
      <c r="C469" s="45" t="str">
        <f>IF(OR(F469="",H469=""),"",IF(F469=H469,1,IF(F469&lt;H469,0,IF(F469-H469&lt;10,2,IF(F469&gt;H469,3,SE)))))</f>
        <v/>
      </c>
      <c r="D469" s="223" t="s">
        <v>136</v>
      </c>
      <c r="E469" s="224"/>
      <c r="F469" s="224"/>
      <c r="G469" s="224"/>
      <c r="H469" s="224"/>
      <c r="I469" s="224"/>
      <c r="J469" s="224"/>
      <c r="K469" s="224"/>
      <c r="L469" s="224"/>
      <c r="M469" s="224"/>
      <c r="N469" s="224"/>
      <c r="O469" s="224"/>
      <c r="P469" s="225"/>
      <c r="Q469" s="45" t="str">
        <f>IF(OR(H469="",F469=""),"",IF(H469=F469,1,IF(H469&lt;F469,0,IF(H469-F469&lt;10,2,IF(H469&gt;F469,3,SE)))))</f>
        <v/>
      </c>
    </row>
    <row r="470" spans="3:26" s="89" customFormat="1" ht="15.75" thickBot="1">
      <c r="C470" s="45" t="str">
        <f>IF(OR(F470="",H470=""),"",IF(F470=H470,1,IF(F470&lt;H470,0,IF(F470-H470&lt;10,2,IF(F470&gt;H470,3,SE)))))</f>
        <v/>
      </c>
      <c r="D470" s="226"/>
      <c r="E470" s="227"/>
      <c r="F470" s="227"/>
      <c r="G470" s="227"/>
      <c r="H470" s="227"/>
      <c r="I470" s="227"/>
      <c r="J470" s="227"/>
      <c r="K470" s="227"/>
      <c r="L470" s="227"/>
      <c r="M470" s="227"/>
      <c r="N470" s="227"/>
      <c r="O470" s="227"/>
      <c r="P470" s="228"/>
      <c r="Q470" s="45" t="str">
        <f>IF(OR(H470="",F470=""),"",IF(H470=F470,1,IF(H470&lt;F470,0,IF(H470-F470&lt;10,2,IF(H470&gt;F470,3,SE)))))</f>
        <v/>
      </c>
      <c r="Y470" s="90"/>
      <c r="Z470" s="90"/>
    </row>
    <row r="471" spans="3:26" s="89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89" customFormat="1">
      <c r="C472" s="45">
        <f>IF(OR(F472="",H472=""),"",IF(F472=H472,1,IF(F472&lt;H472,0,IF(F472-H472&lt;10,2,IF(F472&gt;H472,3,SE)))))</f>
        <v>3</v>
      </c>
      <c r="D472" s="255" t="str">
        <f>V442</f>
        <v>Brum DAngelo F.C.</v>
      </c>
      <c r="E472" s="255"/>
      <c r="F472" s="77">
        <v>57</v>
      </c>
      <c r="G472" s="92" t="s">
        <v>17</v>
      </c>
      <c r="H472" s="76">
        <v>28</v>
      </c>
      <c r="I472" s="255" t="str">
        <f>V437</f>
        <v>XANDYBBMP F.C</v>
      </c>
      <c r="J472" s="255"/>
      <c r="K472" s="255"/>
      <c r="L472" s="255"/>
      <c r="M472" s="255"/>
      <c r="N472" s="255"/>
      <c r="O472" s="255"/>
      <c r="P472" s="255"/>
      <c r="Q472" s="45">
        <f>IF(OR(H472="",F472=""),"",IF(H472=F472,1,IF(H472&lt;F472,0,IF(H472-F472&lt;10,2,IF(H472&gt;F472,3,SE)))))</f>
        <v>0</v>
      </c>
    </row>
    <row r="473" spans="3:26" s="89" customFormat="1">
      <c r="C473" s="45">
        <f>IF(OR(F473="",H473=""),"",IF(F473=H473,1,IF(F473&lt;H473,0,IF(F473-H473&lt;10,2,IF(F473&gt;H473,3,SE)))))</f>
        <v>3</v>
      </c>
      <c r="D473" s="255" t="str">
        <f>V441</f>
        <v>Qualker F.C</v>
      </c>
      <c r="E473" s="255"/>
      <c r="F473" s="77">
        <v>61</v>
      </c>
      <c r="G473" s="92" t="s">
        <v>17</v>
      </c>
      <c r="H473" s="76">
        <v>40</v>
      </c>
      <c r="I473" s="255" t="str">
        <f>V438</f>
        <v>Alisando Cresce</v>
      </c>
      <c r="J473" s="255"/>
      <c r="K473" s="255"/>
      <c r="L473" s="255"/>
      <c r="M473" s="255"/>
      <c r="N473" s="255"/>
      <c r="O473" s="255"/>
      <c r="P473" s="255"/>
      <c r="Q473" s="45">
        <f>IF(OR(H473="",F473=""),"",IF(H473=F473,1,IF(H473&lt;F473,0,IF(H473-F473&lt;10,2,IF(H473&gt;F473,3,SE)))))</f>
        <v>0</v>
      </c>
    </row>
    <row r="474" spans="3:26" s="89" customFormat="1">
      <c r="C474" s="45">
        <f>IF(OR(F474="",H474=""),"",IF(F474=H474,1,IF(F474&lt;H474,0,IF(F474-H474&lt;10,2,IF(F474&gt;H474,3,SE)))))</f>
        <v>3</v>
      </c>
      <c r="D474" s="255" t="str">
        <f>V440</f>
        <v>Siri assassino</v>
      </c>
      <c r="E474" s="255"/>
      <c r="F474" s="77">
        <v>49</v>
      </c>
      <c r="G474" s="92" t="s">
        <v>17</v>
      </c>
      <c r="H474" s="76">
        <v>36</v>
      </c>
      <c r="I474" s="255" t="str">
        <f>V435</f>
        <v>Strenght a.L</v>
      </c>
      <c r="J474" s="255"/>
      <c r="K474" s="255"/>
      <c r="L474" s="255"/>
      <c r="M474" s="255"/>
      <c r="N474" s="255"/>
      <c r="O474" s="255"/>
      <c r="P474" s="255"/>
      <c r="Q474" s="45">
        <f>IF(OR(H474="",F474=""),"",IF(H474=F474,1,IF(H474&lt;F474,0,IF(H474-F474&lt;10,2,IF(H474&gt;F474,3,SE)))))</f>
        <v>0</v>
      </c>
    </row>
    <row r="475" spans="3:26" s="89" customFormat="1">
      <c r="C475" s="45">
        <f>IF(OR(F475="",H475=""),"",IF(F475=H475,1,IF(F475&lt;H475,0,IF(F475-H475&lt;10,2,IF(F475&gt;H475,3,SE)))))</f>
        <v>3</v>
      </c>
      <c r="D475" s="255" t="str">
        <f>V439</f>
        <v>Diabos Vermelhos SE</v>
      </c>
      <c r="E475" s="255"/>
      <c r="F475" s="77">
        <v>62</v>
      </c>
      <c r="G475" s="92" t="s">
        <v>17</v>
      </c>
      <c r="H475" s="76">
        <v>21</v>
      </c>
      <c r="I475" s="255" t="str">
        <f>V436</f>
        <v>louro 43 fc</v>
      </c>
      <c r="J475" s="255"/>
      <c r="K475" s="255"/>
      <c r="L475" s="255"/>
      <c r="M475" s="255"/>
      <c r="N475" s="255"/>
      <c r="O475" s="255"/>
      <c r="P475" s="255"/>
      <c r="Q475" s="45">
        <f>IF(OR(H475="",F475=""),"",IF(H475=F475,1,IF(H475&lt;F475,0,IF(H475-F475&lt;10,2,IF(H475&gt;F475,3,SE)))))</f>
        <v>0</v>
      </c>
    </row>
    <row r="476" spans="3:26" s="89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89" customFormat="1">
      <c r="C477" s="45" t="str">
        <f>IF(OR(F477="",H477=""),"",IF(F477=H477,1,IF(F477&lt;H477,0,IF(F477-H477&lt;10,2,IF(F477&gt;H477,3,SE)))))</f>
        <v/>
      </c>
      <c r="D477" s="223" t="s">
        <v>137</v>
      </c>
      <c r="E477" s="224"/>
      <c r="F477" s="224"/>
      <c r="G477" s="224"/>
      <c r="H477" s="224"/>
      <c r="I477" s="224"/>
      <c r="J477" s="224"/>
      <c r="K477" s="224"/>
      <c r="L477" s="224"/>
      <c r="M477" s="224"/>
      <c r="N477" s="224"/>
      <c r="O477" s="224"/>
      <c r="P477" s="225"/>
      <c r="Q477" s="45" t="str">
        <f>IF(OR(H477="",F477=""),"",IF(H477=F477,1,IF(H477&lt;F477,0,IF(H477-F477&lt;10,2,IF(H477&gt;F477,3,SE)))))</f>
        <v/>
      </c>
      <c r="Y477" s="90"/>
      <c r="Z477" s="90"/>
    </row>
    <row r="478" spans="3:26" s="89" customFormat="1" ht="15.75" thickBot="1">
      <c r="C478" s="45" t="str">
        <f>IF(OR(F478="",H478=""),"",IF(F478=H478,1,IF(F478&lt;H478,0,IF(F478-H478&lt;10,2,IF(F478&gt;H478,3,SE)))))</f>
        <v/>
      </c>
      <c r="D478" s="226"/>
      <c r="E478" s="227"/>
      <c r="F478" s="227"/>
      <c r="G478" s="227"/>
      <c r="H478" s="227"/>
      <c r="I478" s="227"/>
      <c r="J478" s="227"/>
      <c r="K478" s="227"/>
      <c r="L478" s="227"/>
      <c r="M478" s="227"/>
      <c r="N478" s="227"/>
      <c r="O478" s="227"/>
      <c r="P478" s="228"/>
      <c r="Q478" s="45" t="str">
        <f>IF(OR(H478="",F478=""),"",IF(H478=F478,1,IF(H478&lt;F478,0,IF(H478-F478&lt;10,2,IF(H478&gt;F478,3,SE)))))</f>
        <v/>
      </c>
    </row>
    <row r="479" spans="3:26" s="89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89" customFormat="1">
      <c r="C480" s="45">
        <f>IF(OR(F480="",H480=""),"",IF(F480=H480,1,IF(F480&lt;H480,0,IF(F480-H480&lt;10,2,IF(F480&gt;H480,3,SE)))))</f>
        <v>3</v>
      </c>
      <c r="D480" s="255" t="str">
        <f>V442</f>
        <v>Brum DAngelo F.C.</v>
      </c>
      <c r="E480" s="255"/>
      <c r="F480" s="77">
        <v>55</v>
      </c>
      <c r="G480" s="92" t="s">
        <v>17</v>
      </c>
      <c r="H480" s="76">
        <v>29</v>
      </c>
      <c r="I480" s="255" t="str">
        <f>V439</f>
        <v>Diabos Vermelhos SE</v>
      </c>
      <c r="J480" s="255"/>
      <c r="K480" s="255"/>
      <c r="L480" s="255"/>
      <c r="M480" s="255"/>
      <c r="N480" s="255"/>
      <c r="O480" s="255"/>
      <c r="P480" s="255"/>
      <c r="Q480" s="45">
        <f>IF(OR(H480="",F480=""),"",IF(H480=F480,1,IF(H480&lt;F480,0,IF(H480-F480&lt;10,2,IF(H480&gt;F480,3,SE)))))</f>
        <v>0</v>
      </c>
    </row>
    <row r="481" spans="3:26" s="89" customFormat="1">
      <c r="C481" s="45">
        <f>IF(OR(F481="",H481=""),"",IF(F481=H481,1,IF(F481&lt;H481,0,IF(F481-H481&lt;10,2,IF(F481&gt;H481,3,SE)))))</f>
        <v>3</v>
      </c>
      <c r="D481" s="255" t="str">
        <f>V441</f>
        <v>Qualker F.C</v>
      </c>
      <c r="E481" s="255"/>
      <c r="F481" s="77">
        <v>79</v>
      </c>
      <c r="G481" s="92" t="s">
        <v>17</v>
      </c>
      <c r="H481" s="76">
        <v>49</v>
      </c>
      <c r="I481" s="255" t="str">
        <f>V440</f>
        <v>Siri assassino</v>
      </c>
      <c r="J481" s="255"/>
      <c r="K481" s="255"/>
      <c r="L481" s="255"/>
      <c r="M481" s="255"/>
      <c r="N481" s="255"/>
      <c r="O481" s="255"/>
      <c r="P481" s="255"/>
      <c r="Q481" s="45">
        <f>IF(OR(H481="",F481=""),"",IF(H481=F481,1,IF(H481&lt;F481,0,IF(H481-F481&lt;10,2,IF(H481&gt;F481,3,SE)))))</f>
        <v>0</v>
      </c>
    </row>
    <row r="482" spans="3:26" s="89" customFormat="1">
      <c r="C482" s="45">
        <f>IF(OR(F482="",H482=""),"",IF(F482=H482,1,IF(F482&lt;H482,0,IF(F482-H482&lt;10,2,IF(F482&gt;H482,3,SE)))))</f>
        <v>0</v>
      </c>
      <c r="D482" s="255" t="str">
        <f>V438</f>
        <v>Alisando Cresce</v>
      </c>
      <c r="E482" s="255"/>
      <c r="F482" s="76">
        <v>33</v>
      </c>
      <c r="G482" s="92" t="s">
        <v>17</v>
      </c>
      <c r="H482" s="77">
        <v>48</v>
      </c>
      <c r="I482" s="255" t="str">
        <f>V435</f>
        <v>Strenght a.L</v>
      </c>
      <c r="J482" s="255"/>
      <c r="K482" s="255"/>
      <c r="L482" s="255"/>
      <c r="M482" s="255"/>
      <c r="N482" s="255"/>
      <c r="O482" s="255"/>
      <c r="P482" s="255"/>
      <c r="Q482" s="45">
        <f>IF(OR(H482="",F482=""),"",IF(H482=F482,1,IF(H482&lt;F482,0,IF(H482-F482&lt;10,2,IF(H482&gt;F482,3,SE)))))</f>
        <v>3</v>
      </c>
    </row>
    <row r="483" spans="3:26" s="89" customFormat="1">
      <c r="C483" s="45">
        <f>IF(OR(F483="",H483=""),"",IF(F483=H483,1,IF(F483&lt;H483,0,IF(F483-H483&lt;10,2,IF(F483&gt;H483,3,SE)))))</f>
        <v>3</v>
      </c>
      <c r="D483" s="255" t="str">
        <f>V437</f>
        <v>XANDYBBMP F.C</v>
      </c>
      <c r="E483" s="255"/>
      <c r="F483" s="77">
        <v>45</v>
      </c>
      <c r="G483" s="92" t="s">
        <v>17</v>
      </c>
      <c r="H483" s="76">
        <v>29</v>
      </c>
      <c r="I483" s="255" t="str">
        <f>V436</f>
        <v>louro 43 fc</v>
      </c>
      <c r="J483" s="255"/>
      <c r="K483" s="255"/>
      <c r="L483" s="255"/>
      <c r="M483" s="255"/>
      <c r="N483" s="255"/>
      <c r="O483" s="255"/>
      <c r="P483" s="255"/>
      <c r="Q483" s="45">
        <f>IF(OR(H483="",F483=""),"",IF(H483=F483,1,IF(H483&lt;F483,0,IF(H483-F483&lt;10,2,IF(H483&gt;F483,3,SE)))))</f>
        <v>0</v>
      </c>
    </row>
    <row r="484" spans="3:26" s="89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89" customFormat="1">
      <c r="C485" s="45" t="str">
        <f>IF(OR(F485="",H485=""),"",IF(F485=H485,1,IF(F485&lt;H485,0,IF(F485-H485&lt;10,2,IF(F485&gt;H485,3,SE)))))</f>
        <v/>
      </c>
      <c r="D485" s="223" t="s">
        <v>138</v>
      </c>
      <c r="E485" s="224"/>
      <c r="F485" s="224"/>
      <c r="G485" s="224"/>
      <c r="H485" s="224"/>
      <c r="I485" s="224"/>
      <c r="J485" s="224"/>
      <c r="K485" s="224"/>
      <c r="L485" s="224"/>
      <c r="M485" s="224"/>
      <c r="N485" s="224"/>
      <c r="O485" s="224"/>
      <c r="P485" s="225"/>
      <c r="Q485" s="45" t="str">
        <f>IF(OR(H485="",F485=""),"",IF(H485=F485,1,IF(H485&lt;F485,0,IF(H485-F485&lt;10,2,IF(H485&gt;F485,3,SE)))))</f>
        <v/>
      </c>
    </row>
    <row r="486" spans="3:26" s="89" customFormat="1" ht="15.75" thickBot="1">
      <c r="C486" s="45" t="str">
        <f>IF(OR(F486="",H486=""),"",IF(F486=H486,1,IF(F486&lt;H486,0,IF(F486-H486&lt;10,2,IF(F486&gt;H486,3,SE)))))</f>
        <v/>
      </c>
      <c r="D486" s="226"/>
      <c r="E486" s="227"/>
      <c r="F486" s="227"/>
      <c r="G486" s="227"/>
      <c r="H486" s="227"/>
      <c r="I486" s="227"/>
      <c r="J486" s="227"/>
      <c r="K486" s="227"/>
      <c r="L486" s="227"/>
      <c r="M486" s="227"/>
      <c r="N486" s="227"/>
      <c r="O486" s="227"/>
      <c r="P486" s="228"/>
      <c r="Q486" s="45" t="str">
        <f>IF(OR(H486="",F486=""),"",IF(H486=F486,1,IF(H486&lt;F486,0,IF(H486-F486&lt;10,2,IF(H486&gt;F486,3,SE)))))</f>
        <v/>
      </c>
      <c r="Y486" s="90"/>
      <c r="Z486" s="90"/>
    </row>
    <row r="487" spans="3:26" s="89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89" customFormat="1">
      <c r="C488" s="45">
        <f>IF(OR(F488="",H488=""),"",IF(F488=H488,1,IF(F488&lt;H488,0,IF(F488-H488&lt;10,2,IF(F488&gt;H488,3,SE)))))</f>
        <v>3</v>
      </c>
      <c r="D488" s="255" t="str">
        <f>V442</f>
        <v>Brum DAngelo F.C.</v>
      </c>
      <c r="E488" s="255"/>
      <c r="F488" s="77">
        <v>78</v>
      </c>
      <c r="G488" s="92" t="s">
        <v>17</v>
      </c>
      <c r="H488" s="76">
        <v>47</v>
      </c>
      <c r="I488" s="255" t="str">
        <f>V440</f>
        <v>Siri assassino</v>
      </c>
      <c r="J488" s="255"/>
      <c r="K488" s="255"/>
      <c r="L488" s="255"/>
      <c r="M488" s="255"/>
      <c r="N488" s="255"/>
      <c r="O488" s="255"/>
      <c r="P488" s="255"/>
      <c r="Q488" s="45">
        <f>IF(OR(H488="",F488=""),"",IF(H488=F488,1,IF(H488&lt;F488,0,IF(H488-F488&lt;10,2,IF(H488&gt;F488,3,SE)))))</f>
        <v>0</v>
      </c>
    </row>
    <row r="489" spans="3:26" s="89" customFormat="1">
      <c r="C489" s="45">
        <f>IF(OR(F489="",H489=""),"",IF(F489=H489,1,IF(F489&lt;H489,0,IF(F489-H489&lt;10,2,IF(F489&gt;H489,3,SE)))))</f>
        <v>3</v>
      </c>
      <c r="D489" s="255" t="str">
        <f>V441</f>
        <v>Qualker F.C</v>
      </c>
      <c r="E489" s="255"/>
      <c r="F489" s="77">
        <v>99</v>
      </c>
      <c r="G489" s="92" t="s">
        <v>17</v>
      </c>
      <c r="H489" s="76">
        <v>87</v>
      </c>
      <c r="I489" s="255" t="str">
        <f>V439</f>
        <v>Diabos Vermelhos SE</v>
      </c>
      <c r="J489" s="255"/>
      <c r="K489" s="255"/>
      <c r="L489" s="255"/>
      <c r="M489" s="255"/>
      <c r="N489" s="255"/>
      <c r="O489" s="255"/>
      <c r="P489" s="255"/>
      <c r="Q489" s="45">
        <f>IF(OR(H489="",F489=""),"",IF(H489=F489,1,IF(H489&lt;F489,0,IF(H489-F489&lt;10,2,IF(H489&gt;F489,3,SE)))))</f>
        <v>0</v>
      </c>
    </row>
    <row r="490" spans="3:26" s="89" customFormat="1">
      <c r="C490" s="45">
        <f>IF(OR(F490="",H490=""),"",IF(F490=H490,1,IF(F490&lt;H490,0,IF(F490-H490&lt;10,2,IF(F490&gt;H490,3,SE)))))</f>
        <v>0</v>
      </c>
      <c r="D490" s="255" t="str">
        <f>V438</f>
        <v>Alisando Cresce</v>
      </c>
      <c r="E490" s="255"/>
      <c r="F490" s="76">
        <v>21</v>
      </c>
      <c r="G490" s="92" t="s">
        <v>17</v>
      </c>
      <c r="H490" s="77">
        <v>61</v>
      </c>
      <c r="I490" s="255" t="str">
        <f>V436</f>
        <v>louro 43 fc</v>
      </c>
      <c r="J490" s="255"/>
      <c r="K490" s="255"/>
      <c r="L490" s="255"/>
      <c r="M490" s="255"/>
      <c r="N490" s="255"/>
      <c r="O490" s="255"/>
      <c r="P490" s="255"/>
      <c r="Q490" s="45">
        <f>IF(OR(H490="",F490=""),"",IF(H490=F490,1,IF(H490&lt;F490,0,IF(H490-F490&lt;10,2,IF(H490&gt;F490,3,SE)))))</f>
        <v>3</v>
      </c>
    </row>
    <row r="491" spans="3:26" s="89" customFormat="1">
      <c r="C491" s="45">
        <f>IF(OR(F491="",H491=""),"",IF(F491=H491,1,IF(F491&lt;H491,0,IF(F491-H491&lt;10,2,IF(F491&gt;H491,3,SE)))))</f>
        <v>3</v>
      </c>
      <c r="D491" s="255" t="str">
        <f>V437</f>
        <v>XANDYBBMP F.C</v>
      </c>
      <c r="E491" s="255"/>
      <c r="F491" s="77">
        <v>101</v>
      </c>
      <c r="G491" s="92" t="s">
        <v>17</v>
      </c>
      <c r="H491" s="76">
        <v>78</v>
      </c>
      <c r="I491" s="255" t="str">
        <f>V435</f>
        <v>Strenght a.L</v>
      </c>
      <c r="J491" s="255"/>
      <c r="K491" s="255"/>
      <c r="L491" s="255"/>
      <c r="M491" s="255"/>
      <c r="N491" s="255"/>
      <c r="O491" s="255"/>
      <c r="P491" s="255"/>
      <c r="Q491" s="45">
        <f>IF(OR(H491="",F491=""),"",IF(H491=F491,1,IF(H491&lt;F491,0,IF(H491-F491&lt;10,2,IF(H491&gt;F491,3,SE)))))</f>
        <v>0</v>
      </c>
    </row>
    <row r="492" spans="3:26" s="89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89" customFormat="1">
      <c r="C493" s="45" t="str">
        <f>IF(OR(F493="",H493=""),"",IF(F493=H493,1,IF(F493&lt;H493,0,IF(F493-H493&lt;10,2,IF(F493&gt;H493,3,SE)))))</f>
        <v/>
      </c>
      <c r="D493" s="223" t="s">
        <v>139</v>
      </c>
      <c r="E493" s="224"/>
      <c r="F493" s="224"/>
      <c r="G493" s="224"/>
      <c r="H493" s="224"/>
      <c r="I493" s="224"/>
      <c r="J493" s="224"/>
      <c r="K493" s="224"/>
      <c r="L493" s="224"/>
      <c r="M493" s="224"/>
      <c r="N493" s="224"/>
      <c r="O493" s="224"/>
      <c r="P493" s="225"/>
      <c r="Q493" s="45" t="str">
        <f>IF(OR(H493="",F493=""),"",IF(H493=F493,1,IF(H493&lt;F493,0,IF(H493-F493&lt;10,2,IF(H493&gt;F493,3,SE)))))</f>
        <v/>
      </c>
    </row>
    <row r="494" spans="3:26" s="89" customFormat="1" ht="15.75" thickBot="1">
      <c r="C494" s="45" t="str">
        <f>IF(OR(F494="",H494=""),"",IF(F494=H494,1,IF(F494&lt;H494,0,IF(F494-H494&lt;10,2,IF(F494&gt;H494,3,SE)))))</f>
        <v/>
      </c>
      <c r="D494" s="226"/>
      <c r="E494" s="227"/>
      <c r="F494" s="227"/>
      <c r="G494" s="227"/>
      <c r="H494" s="227"/>
      <c r="I494" s="227"/>
      <c r="J494" s="227"/>
      <c r="K494" s="227"/>
      <c r="L494" s="227"/>
      <c r="M494" s="227"/>
      <c r="N494" s="227"/>
      <c r="O494" s="227"/>
      <c r="P494" s="228"/>
      <c r="Q494" s="45" t="str">
        <f>IF(OR(H494="",F494=""),"",IF(H494=F494,1,IF(H494&lt;F494,0,IF(H494-F494&lt;10,2,IF(H494&gt;F494,3,SE)))))</f>
        <v/>
      </c>
    </row>
    <row r="495" spans="3:26" s="89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90"/>
      <c r="Z495" s="90"/>
    </row>
    <row r="496" spans="3:26" s="89" customFormat="1">
      <c r="C496" s="45">
        <f>IF(OR(F496="",H496=""),"",IF(F496=H496,1,IF(F496&lt;H496,0,IF(F496-H496&lt;10,2,IF(F496&gt;H496,3,SE)))))</f>
        <v>0</v>
      </c>
      <c r="D496" s="255" t="str">
        <f>V442</f>
        <v>Brum DAngelo F.C.</v>
      </c>
      <c r="E496" s="255"/>
      <c r="F496" s="76">
        <v>27</v>
      </c>
      <c r="G496" s="92" t="s">
        <v>17</v>
      </c>
      <c r="H496" s="77">
        <v>50</v>
      </c>
      <c r="I496" s="255" t="str">
        <f>V441</f>
        <v>Qualker F.C</v>
      </c>
      <c r="J496" s="255"/>
      <c r="K496" s="255"/>
      <c r="L496" s="255"/>
      <c r="M496" s="255"/>
      <c r="N496" s="255"/>
      <c r="O496" s="255"/>
      <c r="P496" s="255"/>
      <c r="Q496" s="45">
        <f>IF(OR(H496="",F496=""),"",IF(H496=F496,1,IF(H496&lt;F496,0,IF(H496-F496&lt;10,2,IF(H496&gt;F496,3,SE)))))</f>
        <v>3</v>
      </c>
    </row>
    <row r="497" spans="3:29" s="89" customFormat="1">
      <c r="C497" s="45">
        <f>IF(OR(F497="",H497=""),"",IF(F497=H497,1,IF(F497&lt;H497,0,IF(F497-H497&lt;10,2,IF(F497&gt;H497,3,SE)))))</f>
        <v>0</v>
      </c>
      <c r="D497" s="255" t="str">
        <f>V440</f>
        <v>Siri assassino</v>
      </c>
      <c r="E497" s="255"/>
      <c r="F497" s="76">
        <v>45</v>
      </c>
      <c r="G497" s="92" t="s">
        <v>17</v>
      </c>
      <c r="H497" s="77">
        <v>67</v>
      </c>
      <c r="I497" s="255" t="str">
        <f>V439</f>
        <v>Diabos Vermelhos SE</v>
      </c>
      <c r="J497" s="255"/>
      <c r="K497" s="255"/>
      <c r="L497" s="255"/>
      <c r="M497" s="255"/>
      <c r="N497" s="255"/>
      <c r="O497" s="255"/>
      <c r="P497" s="255"/>
      <c r="Q497" s="45">
        <f>IF(OR(H497="",F497=""),"",IF(H497=F497,1,IF(H497&lt;F497,0,IF(H497-F497&lt;10,2,IF(H497&gt;F497,3,SE)))))</f>
        <v>3</v>
      </c>
    </row>
    <row r="498" spans="3:29" s="89" customFormat="1">
      <c r="C498" s="45">
        <f>IF(OR(F498="",H498=""),"",IF(F498=H498,1,IF(F498&lt;H498,0,IF(F498-H498&lt;10,2,IF(F498&gt;H498,3,SE)))))</f>
        <v>3</v>
      </c>
      <c r="D498" s="255" t="str">
        <f>V438</f>
        <v>Alisando Cresce</v>
      </c>
      <c r="E498" s="255"/>
      <c r="F498" s="77">
        <v>56</v>
      </c>
      <c r="G498" s="92" t="s">
        <v>17</v>
      </c>
      <c r="H498" s="76">
        <v>37</v>
      </c>
      <c r="I498" s="255" t="str">
        <f>V437</f>
        <v>XANDYBBMP F.C</v>
      </c>
      <c r="J498" s="255"/>
      <c r="K498" s="255"/>
      <c r="L498" s="255"/>
      <c r="M498" s="255"/>
      <c r="N498" s="255"/>
      <c r="O498" s="255"/>
      <c r="P498" s="255"/>
      <c r="Q498" s="45">
        <f>IF(OR(H498="",F498=""),"",IF(H498=F498,1,IF(H498&lt;F498,0,IF(H498-F498&lt;10,2,IF(H498&gt;F498,3,SE)))))</f>
        <v>0</v>
      </c>
    </row>
    <row r="499" spans="3:29" s="89" customFormat="1">
      <c r="C499" s="45">
        <f>IF(OR(F499="",H499=""),"",IF(F499=H499,1,IF(F499&lt;H499,0,IF(F499-H499&lt;10,2,IF(F499&gt;H499,3,SE)))))</f>
        <v>0</v>
      </c>
      <c r="D499" s="255" t="str">
        <f>V436</f>
        <v>louro 43 fc</v>
      </c>
      <c r="E499" s="255"/>
      <c r="F499" s="76">
        <v>39</v>
      </c>
      <c r="G499" s="92" t="s">
        <v>17</v>
      </c>
      <c r="H499" s="77">
        <v>42</v>
      </c>
      <c r="I499" s="255" t="str">
        <f>V435</f>
        <v>Strenght a.L</v>
      </c>
      <c r="J499" s="255"/>
      <c r="K499" s="255"/>
      <c r="L499" s="255"/>
      <c r="M499" s="255"/>
      <c r="N499" s="255"/>
      <c r="O499" s="255"/>
      <c r="P499" s="255"/>
      <c r="Q499" s="45">
        <f>IF(OR(H499="",F499=""),"",IF(H499=F499,1,IF(H499&lt;F499,0,IF(H499-F499&lt;10,2,IF(H499&gt;F499,3,SE)))))</f>
        <v>2</v>
      </c>
    </row>
    <row r="500" spans="3:29" s="89" customFormat="1" ht="15.75" thickBo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44" t="s">
        <v>121</v>
      </c>
      <c r="E501" s="245"/>
      <c r="F501" s="245"/>
      <c r="G501" s="245"/>
      <c r="H501" s="245"/>
      <c r="I501" s="245"/>
      <c r="J501" s="245"/>
      <c r="K501" s="245"/>
      <c r="L501" s="245"/>
      <c r="M501" s="246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47"/>
      <c r="E502" s="248"/>
      <c r="F502" s="248"/>
      <c r="G502" s="248"/>
      <c r="H502" s="248"/>
      <c r="I502" s="248"/>
      <c r="J502" s="248"/>
      <c r="K502" s="248"/>
      <c r="L502" s="248"/>
      <c r="M502" s="249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50" t="s">
        <v>3</v>
      </c>
      <c r="E503" s="173" t="s">
        <v>21</v>
      </c>
      <c r="F503" s="250" t="s">
        <v>12</v>
      </c>
      <c r="G503" s="250"/>
      <c r="H503" s="250" t="s">
        <v>309</v>
      </c>
      <c r="I503" s="250"/>
      <c r="J503" s="250" t="s">
        <v>310</v>
      </c>
      <c r="K503" s="250"/>
      <c r="L503" s="250" t="s">
        <v>174</v>
      </c>
      <c r="M503" s="251"/>
      <c r="Q503" s="45"/>
      <c r="T503" s="46"/>
      <c r="U503" s="45" t="s">
        <v>3</v>
      </c>
      <c r="V503" s="87" t="s">
        <v>2</v>
      </c>
      <c r="W503" s="178" t="s">
        <v>12</v>
      </c>
      <c r="X503" s="178" t="s">
        <v>13</v>
      </c>
      <c r="Y503" s="178" t="s">
        <v>14</v>
      </c>
      <c r="Z503" s="87" t="s">
        <v>15</v>
      </c>
      <c r="AA503" s="178" t="s">
        <v>18</v>
      </c>
      <c r="AB503" s="178" t="s">
        <v>19</v>
      </c>
      <c r="AC503" s="87" t="s">
        <v>20</v>
      </c>
    </row>
    <row r="504" spans="3:29">
      <c r="C504" s="45">
        <f>IF(OR(F504="",H504=""),"",IF(F504=H504,1,IF(F504&lt;H504,0,IF(F504-H504&lt;10,2,IF(F504&gt;H504,3,SE)))))</f>
        <v>0</v>
      </c>
      <c r="D504" s="52" t="s">
        <v>4</v>
      </c>
      <c r="E504" s="177" t="str">
        <f>VLOOKUP(AC504,$U$503:$AB$511,2)</f>
        <v>hugofluzao</v>
      </c>
      <c r="F504" s="252">
        <f>VLOOKUP(AC504,$U$503:$AB$511,3)</f>
        <v>14</v>
      </c>
      <c r="G504" s="252"/>
      <c r="H504" s="253">
        <f>VLOOKUP(AC504,$U$503:$AB$511,4)</f>
        <v>375</v>
      </c>
      <c r="I504" s="253"/>
      <c r="J504" s="253">
        <f>VLOOKUP(AC504,$U$503:$AB$511,5)</f>
        <v>284</v>
      </c>
      <c r="K504" s="253"/>
      <c r="L504" s="253">
        <f>VLOOKUP(AC504,$U$503:$AB$511,6)</f>
        <v>91</v>
      </c>
      <c r="M504" s="254"/>
      <c r="O504" s="44" t="s">
        <v>179</v>
      </c>
      <c r="Q504" s="45"/>
      <c r="T504" s="46"/>
      <c r="U504" s="47">
        <v>1</v>
      </c>
      <c r="V504" s="178" t="str">
        <f>IF(OR('1ª FASE  - ELIMINATÓRIAS'!I139="",'1ª FASE  - ELIMINATÓRIAS'!I139=""),"",'1ª FASE  - ELIMINATÓRIAS'!C139)</f>
        <v>SUPER CARIOCA</v>
      </c>
      <c r="W504" s="45">
        <f>SUM(Q520,Q525,Q534,Q543,Q551,Q560,Q568)</f>
        <v>10</v>
      </c>
      <c r="X504" s="45">
        <f>SUM(H520,H525,H534,H543,H551,H560,H568)</f>
        <v>330</v>
      </c>
      <c r="Y504" s="45">
        <f>SUM(F520,F525,F534,F543,F551,F560,F568)</f>
        <v>372</v>
      </c>
      <c r="Z504" s="45">
        <f>X504-Y504</f>
        <v>-42</v>
      </c>
      <c r="AA504" s="178">
        <f>(W504*10^10)+((Z504+5000)*10^6)+(X504*10)+U504</f>
        <v>104958003301</v>
      </c>
      <c r="AB504" s="45">
        <f>LARGE($AA$504:$AA$511,U504)</f>
        <v>145091003758</v>
      </c>
      <c r="AC504" s="178">
        <f>MATCH(AB504,$AA$504:$AA$511,0)</f>
        <v>8</v>
      </c>
    </row>
    <row r="505" spans="3:29">
      <c r="C505" s="45">
        <f>IF(OR(F505="",H505=""),"",IF(F505=H505,1,IF(F505&lt;H505,0,IF(F505-H505&lt;10,2,IF(F505&gt;H505,3,SE)))))</f>
        <v>0</v>
      </c>
      <c r="D505" s="53" t="s">
        <v>5</v>
      </c>
      <c r="E505" s="172" t="str">
        <f t="shared" ref="E505:E511" si="63">VLOOKUP(AC505,$U$503:$AB$511,2)</f>
        <v>Glaa.VascodaaGamaa</v>
      </c>
      <c r="F505" s="241">
        <f t="shared" ref="F505:F511" si="64">VLOOKUP(AC505,$U$503:$AB$511,3)</f>
        <v>12</v>
      </c>
      <c r="G505" s="241"/>
      <c r="H505" s="242">
        <f t="shared" ref="H505:H511" si="65">VLOOKUP(AC505,$U$503:$AB$511,4)</f>
        <v>390</v>
      </c>
      <c r="I505" s="242"/>
      <c r="J505" s="242">
        <f t="shared" ref="J505:J511" si="66">VLOOKUP(AC505,$U$503:$AB$511,5)</f>
        <v>273</v>
      </c>
      <c r="K505" s="242"/>
      <c r="L505" s="242">
        <f t="shared" ref="L505:L511" si="67">VLOOKUP(AC505,$U$503:$AB$511,6)</f>
        <v>117</v>
      </c>
      <c r="M505" s="243"/>
      <c r="O505" s="44" t="s">
        <v>175</v>
      </c>
      <c r="Q505" s="45"/>
      <c r="T505" s="46"/>
      <c r="U505" s="47">
        <v>2</v>
      </c>
      <c r="V505" s="178" t="str">
        <f>IF(OR('1ª FASE  - ELIMINATÓRIAS'!I123="",'1ª FASE  - ELIMINATÓRIAS'!I123=""),"",'1ª FASE  - ELIMINATÓRIAS'!C123)</f>
        <v>C.R Mixuruca</v>
      </c>
      <c r="W505" s="45">
        <f>SUM(Q519,Q526,Q533,Q544,Q552,Q559)</f>
        <v>8</v>
      </c>
      <c r="X505" s="45">
        <f>SUM(H519,H526,H533,H544,H552,H559,F568)</f>
        <v>263</v>
      </c>
      <c r="Y505" s="45">
        <f>SUM(F519,F526,F533,F544,F552,F559,H568)</f>
        <v>286</v>
      </c>
      <c r="Z505" s="45">
        <f t="shared" ref="Z505:Z511" si="68">X505-Y505</f>
        <v>-23</v>
      </c>
      <c r="AA505" s="178">
        <f t="shared" ref="AA505:AA511" si="69">(W505*10^10)+((Z505+5000)*10^6)+(X505*10)+U505</f>
        <v>84977002632</v>
      </c>
      <c r="AB505" s="45">
        <f t="shared" ref="AB505:AB511" si="70">LARGE($AA$504:$AA$511,U505)</f>
        <v>125117003903</v>
      </c>
      <c r="AC505" s="178">
        <f t="shared" ref="AC505:AC511" si="71">MATCH(AB505,$AA$504:$AA$511,0)</f>
        <v>3</v>
      </c>
    </row>
    <row r="506" spans="3:29">
      <c r="C506" s="45">
        <f>IF(OR(F506="",H506=""),"",IF(F506=H506,1,IF(F506&lt;H506,0,IF(F506-H506&lt;10,2,IF(F506&gt;H506,3,SE)))))</f>
        <v>0</v>
      </c>
      <c r="D506" s="53" t="s">
        <v>6</v>
      </c>
      <c r="E506" s="172" t="str">
        <f t="shared" si="63"/>
        <v>Shahade F.C</v>
      </c>
      <c r="F506" s="241">
        <f t="shared" si="64"/>
        <v>11</v>
      </c>
      <c r="G506" s="241"/>
      <c r="H506" s="242">
        <f t="shared" si="65"/>
        <v>337</v>
      </c>
      <c r="I506" s="242"/>
      <c r="J506" s="242">
        <f t="shared" si="66"/>
        <v>320</v>
      </c>
      <c r="K506" s="242"/>
      <c r="L506" s="242">
        <f t="shared" si="67"/>
        <v>17</v>
      </c>
      <c r="M506" s="243"/>
      <c r="O506" s="44" t="s">
        <v>307</v>
      </c>
      <c r="Q506" s="45"/>
      <c r="T506" s="46"/>
      <c r="U506" s="47">
        <v>3</v>
      </c>
      <c r="V506" s="178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12</v>
      </c>
      <c r="X506" s="45">
        <f>SUM(H518,H527,H536,H541,F552,F560,H567)</f>
        <v>390</v>
      </c>
      <c r="Y506" s="45">
        <f>SUM(F518,F527,F536,F541,H552,H560,F567)</f>
        <v>273</v>
      </c>
      <c r="Z506" s="45">
        <f t="shared" si="68"/>
        <v>117</v>
      </c>
      <c r="AA506" s="178">
        <f t="shared" si="69"/>
        <v>125117003903</v>
      </c>
      <c r="AB506" s="45">
        <f t="shared" si="70"/>
        <v>115017003377</v>
      </c>
      <c r="AC506" s="178">
        <f t="shared" si="71"/>
        <v>7</v>
      </c>
    </row>
    <row r="507" spans="3:29">
      <c r="C507" s="45">
        <f>IF(OR(F507="",H507=""),"",IF(F507=H507,1,IF(F507&lt;H507,0,IF(F507-H507&lt;10,2,IF(F507&gt;H507,3,SE)))))</f>
        <v>0</v>
      </c>
      <c r="D507" s="53" t="s">
        <v>7</v>
      </c>
      <c r="E507" s="172" t="str">
        <f t="shared" si="63"/>
        <v>PraFrenteFluzao FC</v>
      </c>
      <c r="F507" s="241">
        <f t="shared" si="64"/>
        <v>11</v>
      </c>
      <c r="G507" s="241"/>
      <c r="H507" s="242">
        <f t="shared" si="65"/>
        <v>330</v>
      </c>
      <c r="I507" s="242"/>
      <c r="J507" s="242">
        <f t="shared" si="66"/>
        <v>328</v>
      </c>
      <c r="K507" s="242"/>
      <c r="L507" s="242">
        <f t="shared" si="67"/>
        <v>2</v>
      </c>
      <c r="M507" s="243"/>
      <c r="O507" s="44" t="s">
        <v>308</v>
      </c>
      <c r="Q507" s="45"/>
      <c r="T507" s="46"/>
      <c r="U507" s="47">
        <v>4</v>
      </c>
      <c r="V507" s="178" t="str">
        <f>IF(OR('1ª FASE  - ELIMINATÓRIAS'!I91="",'1ª FASE  - ELIMINATÓRIAS'!I91=""),"",'1ª FASE  - ELIMINATÓRIAS'!C91)</f>
        <v>Wizzy F.C.</v>
      </c>
      <c r="W507" s="45">
        <f>SUM(Q517,Q528,Q535,Q542,C551,C559,C567)</f>
        <v>3</v>
      </c>
      <c r="X507" s="45">
        <f>SUM(H517,H528,H535,H542,F551,F559,F567)</f>
        <v>208</v>
      </c>
      <c r="Y507" s="45">
        <f>SUM(F517,H528,F535,F542,H551,H559,H567)</f>
        <v>268</v>
      </c>
      <c r="Z507" s="45">
        <f t="shared" si="68"/>
        <v>-60</v>
      </c>
      <c r="AA507" s="178">
        <f t="shared" si="69"/>
        <v>34940002084</v>
      </c>
      <c r="AB507" s="45">
        <f t="shared" si="70"/>
        <v>115002003306</v>
      </c>
      <c r="AC507" s="178">
        <f t="shared" si="71"/>
        <v>6</v>
      </c>
    </row>
    <row r="508" spans="3:29">
      <c r="C508" s="45">
        <f>IF(OR(F508="",H508=""),"",IF(F508=H508,1,IF(F508&lt;H508,0,IF(F508-H508&lt;10,2,IF(F508&gt;H508,3,SE)))))</f>
        <v>0</v>
      </c>
      <c r="D508" s="54" t="s">
        <v>8</v>
      </c>
      <c r="E508" s="171" t="str">
        <f t="shared" si="63"/>
        <v>SUPER CARIOCA</v>
      </c>
      <c r="F508" s="238">
        <f t="shared" si="64"/>
        <v>10</v>
      </c>
      <c r="G508" s="238"/>
      <c r="H508" s="239">
        <f t="shared" si="65"/>
        <v>330</v>
      </c>
      <c r="I508" s="239"/>
      <c r="J508" s="239">
        <f t="shared" si="66"/>
        <v>372</v>
      </c>
      <c r="K508" s="239"/>
      <c r="L508" s="239">
        <f t="shared" si="67"/>
        <v>-42</v>
      </c>
      <c r="M508" s="240"/>
      <c r="O508" s="44" t="s">
        <v>178</v>
      </c>
      <c r="Q508" s="45"/>
      <c r="T508" s="46"/>
      <c r="U508" s="47">
        <v>5</v>
      </c>
      <c r="V508" s="178" t="str">
        <f>IF(OR('1ª FASE  - ELIMINATÓRIAS'!I75="",'1ª FASE  - ELIMINATÓRIAS'!I75=""),"",'1ª FASE  - ELIMINATÓRIAS'!C75)</f>
        <v>Alefeju F.C.</v>
      </c>
      <c r="W508" s="45">
        <f>SUM(C520,C528,C536,C544,Q549,Q558,Q566)</f>
        <v>6</v>
      </c>
      <c r="X508" s="45">
        <f>SUM(F520,F528,F536,F544,H549,H558,H566)</f>
        <v>258</v>
      </c>
      <c r="Y508" s="45">
        <f>SUM(H520,H528,H536,H544,F549,F558,F566)</f>
        <v>344</v>
      </c>
      <c r="Z508" s="45">
        <f t="shared" si="68"/>
        <v>-86</v>
      </c>
      <c r="AA508" s="178">
        <f t="shared" si="69"/>
        <v>64914002585</v>
      </c>
      <c r="AB508" s="45">
        <f t="shared" si="70"/>
        <v>104958003301</v>
      </c>
      <c r="AC508" s="178">
        <f t="shared" si="71"/>
        <v>1</v>
      </c>
    </row>
    <row r="509" spans="3:29">
      <c r="C509" s="45">
        <f>IF(OR(F509="",H509=""),"",IF(F509=H509,1,IF(F509&lt;H509,0,IF(F509-H509&lt;10,2,IF(F509&gt;H509,3,SE)))))</f>
        <v>0</v>
      </c>
      <c r="D509" s="54" t="s">
        <v>9</v>
      </c>
      <c r="E509" s="171" t="str">
        <f t="shared" si="63"/>
        <v>C.R Mixuruca</v>
      </c>
      <c r="F509" s="238">
        <f t="shared" si="64"/>
        <v>8</v>
      </c>
      <c r="G509" s="238"/>
      <c r="H509" s="239">
        <f t="shared" si="65"/>
        <v>263</v>
      </c>
      <c r="I509" s="239"/>
      <c r="J509" s="239">
        <f t="shared" si="66"/>
        <v>286</v>
      </c>
      <c r="K509" s="239"/>
      <c r="L509" s="239">
        <f t="shared" si="67"/>
        <v>-23</v>
      </c>
      <c r="M509" s="240"/>
      <c r="Q509" s="45"/>
      <c r="T509" s="46"/>
      <c r="U509" s="47">
        <v>6</v>
      </c>
      <c r="V509" s="178" t="str">
        <f>IF(OR('1ª FASE  - ELIMINATÓRIAS'!I59="",'1ª FASE  - ELIMINATÓRIAS'!I59=""),"",'1ª FASE  - ELIMINATÓRIAS'!C59)</f>
        <v>PraFrenteFluzao FC</v>
      </c>
      <c r="W509" s="45">
        <f>SUM(C519,C527,C535,C543,Q550,Q557,C566)</f>
        <v>11</v>
      </c>
      <c r="X509" s="45">
        <f>SUM(F519,F527,F535,F543,H550,H557,F566)</f>
        <v>330</v>
      </c>
      <c r="Y509" s="45">
        <f>SUM(H519,H527,H535,H543,F550,F557,H566)</f>
        <v>328</v>
      </c>
      <c r="Z509" s="45">
        <f t="shared" si="68"/>
        <v>2</v>
      </c>
      <c r="AA509" s="178">
        <f t="shared" si="69"/>
        <v>115002003306</v>
      </c>
      <c r="AB509" s="45">
        <f t="shared" si="70"/>
        <v>84977002632</v>
      </c>
      <c r="AC509" s="178">
        <f t="shared" si="71"/>
        <v>2</v>
      </c>
    </row>
    <row r="510" spans="3:29">
      <c r="C510" s="45">
        <f>IF(OR(F510="",H510=""),"",IF(F510=H510,1,IF(F510&lt;H510,0,IF(F510-H510&lt;10,2,IF(F510&gt;H510,3,SE)))))</f>
        <v>0</v>
      </c>
      <c r="D510" s="54" t="s">
        <v>10</v>
      </c>
      <c r="E510" s="171" t="str">
        <f t="shared" si="63"/>
        <v>Alefeju F.C.</v>
      </c>
      <c r="F510" s="238">
        <f t="shared" si="64"/>
        <v>6</v>
      </c>
      <c r="G510" s="238"/>
      <c r="H510" s="239">
        <f t="shared" si="65"/>
        <v>258</v>
      </c>
      <c r="I510" s="239"/>
      <c r="J510" s="239">
        <f t="shared" si="66"/>
        <v>344</v>
      </c>
      <c r="K510" s="239"/>
      <c r="L510" s="239">
        <f t="shared" si="67"/>
        <v>-86</v>
      </c>
      <c r="M510" s="240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78" t="str">
        <f>IF(OR('1ª FASE  - ELIMINATÓRIAS'!I43="",'1ª FASE  - ELIMINATÓRIAS'!I43=""),"",'1ª FASE  - ELIMINATÓRIAS'!C43)</f>
        <v>Shahade F.C</v>
      </c>
      <c r="W510" s="45">
        <f>SUM(C518,C526,C534,C542,C550,C558,Q565)</f>
        <v>11</v>
      </c>
      <c r="X510" s="45">
        <f>SUM(F518,F526,F534,F542,F550,F558,H565)</f>
        <v>337</v>
      </c>
      <c r="Y510" s="45">
        <f>SUM(H518,H526,H534,H542,H550,H558,F565)</f>
        <v>320</v>
      </c>
      <c r="Z510" s="45">
        <f t="shared" si="68"/>
        <v>17</v>
      </c>
      <c r="AA510" s="178">
        <f t="shared" si="69"/>
        <v>115017003377</v>
      </c>
      <c r="AB510" s="45">
        <f t="shared" si="70"/>
        <v>64914002585</v>
      </c>
      <c r="AC510" s="178">
        <f t="shared" si="71"/>
        <v>5</v>
      </c>
    </row>
    <row r="511" spans="3:29" ht="15.75" thickBot="1">
      <c r="C511" s="45">
        <f>IF(OR(F511="",H511=""),"",IF(F511=H511,1,IF(F511&lt;H511,0,IF(F511-H511&lt;10,2,IF(F511&gt;H511,3,SE)))))</f>
        <v>0</v>
      </c>
      <c r="D511" s="74" t="s">
        <v>11</v>
      </c>
      <c r="E511" s="175" t="str">
        <f t="shared" si="63"/>
        <v>Wizzy F.C.</v>
      </c>
      <c r="F511" s="229">
        <f t="shared" si="64"/>
        <v>3</v>
      </c>
      <c r="G511" s="229"/>
      <c r="H511" s="230">
        <f t="shared" si="65"/>
        <v>208</v>
      </c>
      <c r="I511" s="230"/>
      <c r="J511" s="230">
        <f t="shared" si="66"/>
        <v>268</v>
      </c>
      <c r="K511" s="230"/>
      <c r="L511" s="230">
        <f t="shared" si="67"/>
        <v>-60</v>
      </c>
      <c r="M511" s="231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78" t="str">
        <f>IF(OR('1ª FASE  - ELIMINATÓRIAS'!I26="",'1ª FASE  - ELIMINATÓRIAS'!I26=""),"",'1ª FASE  - ELIMINATÓRIAS'!C26)</f>
        <v>hugofluzao</v>
      </c>
      <c r="W511" s="45">
        <f>SUM(C517,C525,C533,C541,C549,C557,C565)</f>
        <v>14</v>
      </c>
      <c r="X511" s="45">
        <f>SUM(F517,F525,F533,F541,F549,F557,F565)</f>
        <v>375</v>
      </c>
      <c r="Y511" s="45">
        <f>SUM(H517,H525,H533,H541,H549,H557,H565)</f>
        <v>284</v>
      </c>
      <c r="Z511" s="45">
        <f t="shared" si="68"/>
        <v>91</v>
      </c>
      <c r="AA511" s="178">
        <f t="shared" si="69"/>
        <v>145091003758</v>
      </c>
      <c r="AB511" s="45">
        <f t="shared" si="70"/>
        <v>34940002084</v>
      </c>
      <c r="AC511" s="178">
        <f t="shared" si="71"/>
        <v>4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79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79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32" t="s">
        <v>133</v>
      </c>
      <c r="E514" s="233"/>
      <c r="F514" s="233"/>
      <c r="G514" s="233"/>
      <c r="H514" s="233"/>
      <c r="I514" s="233"/>
      <c r="J514" s="233"/>
      <c r="K514" s="233"/>
      <c r="L514" s="233"/>
      <c r="M514" s="233"/>
      <c r="N514" s="233"/>
      <c r="O514" s="233"/>
      <c r="P514" s="234"/>
      <c r="Q514" s="45" t="str">
        <f>IF(OR(H514="",F514=""),"",IF(H514=F514,1,IF(H514&lt;F514,0,IF(H514-F514&lt;10,2,IF(H514&gt;F514,3,SE)))))</f>
        <v/>
      </c>
      <c r="T514" s="46"/>
      <c r="V514" s="179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35"/>
      <c r="E515" s="236"/>
      <c r="F515" s="236"/>
      <c r="G515" s="236"/>
      <c r="H515" s="236"/>
      <c r="I515" s="236"/>
      <c r="J515" s="236"/>
      <c r="K515" s="236"/>
      <c r="L515" s="236"/>
      <c r="M515" s="236"/>
      <c r="N515" s="236"/>
      <c r="O515" s="236"/>
      <c r="P515" s="237"/>
      <c r="Q515" s="45" t="str">
        <f>IF(OR(H515="",F515=""),"",IF(H515=F515,1,IF(H515&lt;F515,0,IF(H515-F515&lt;10,2,IF(H515&gt;F515,3,SE)))))</f>
        <v/>
      </c>
      <c r="T515" s="45"/>
      <c r="U515" s="61"/>
      <c r="V515" s="179"/>
      <c r="W515" s="45"/>
      <c r="X515" s="45"/>
      <c r="Y515" s="82"/>
      <c r="Z515" s="82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79"/>
      <c r="W516" s="45"/>
      <c r="X516" s="45"/>
      <c r="Y516" s="46"/>
      <c r="Z516" s="46"/>
      <c r="AA516" s="45"/>
      <c r="AB516" s="45"/>
    </row>
    <row r="517" spans="3:28" ht="15" customHeight="1">
      <c r="C517" s="45">
        <f>IF(OR(F517="",H517=""),"",IF(F517=H517,1,IF(F517&lt;H517,0,IF(F517-H517&lt;10,2,IF(F517&gt;H517,3,SE)))))</f>
        <v>2</v>
      </c>
      <c r="D517" s="222" t="str">
        <f>V511</f>
        <v>hugofluzao</v>
      </c>
      <c r="E517" s="222"/>
      <c r="F517" s="77">
        <v>40</v>
      </c>
      <c r="G517" s="170" t="s">
        <v>17</v>
      </c>
      <c r="H517" s="76">
        <v>31</v>
      </c>
      <c r="I517" s="222" t="str">
        <f>V507</f>
        <v>Wizzy F.C.</v>
      </c>
      <c r="J517" s="222"/>
      <c r="K517" s="222"/>
      <c r="L517" s="222"/>
      <c r="M517" s="222"/>
      <c r="N517" s="222"/>
      <c r="O517" s="222"/>
      <c r="P517" s="222"/>
      <c r="Q517" s="45">
        <f>IF(OR(H517="",F517=""),"",IF(H517=F517,1,IF(H517&lt;F517,0,IF(H517-F517&lt;10,2,IF(H517&gt;F517,3,SE)))))</f>
        <v>0</v>
      </c>
      <c r="U517" s="61"/>
      <c r="V517" s="179"/>
      <c r="Y517" s="46"/>
      <c r="Z517" s="46"/>
    </row>
    <row r="518" spans="3:28" ht="15" customHeight="1">
      <c r="C518" s="45">
        <f>IF(OR(F518="",H518=""),"",IF(F518=H518,1,IF(F518&lt;H518,0,IF(F518-H518&lt;10,2,IF(F518&gt;H518,3,SE)))))</f>
        <v>3</v>
      </c>
      <c r="D518" s="222" t="str">
        <f>V510</f>
        <v>Shahade F.C</v>
      </c>
      <c r="E518" s="222"/>
      <c r="F518" s="77">
        <v>30</v>
      </c>
      <c r="G518" s="170" t="s">
        <v>17</v>
      </c>
      <c r="H518" s="76">
        <v>14</v>
      </c>
      <c r="I518" s="222" t="str">
        <f>V506</f>
        <v>Glaa.VascodaaGamaa</v>
      </c>
      <c r="J518" s="222"/>
      <c r="K518" s="222"/>
      <c r="L518" s="222"/>
      <c r="M518" s="222"/>
      <c r="N518" s="222"/>
      <c r="O518" s="222"/>
      <c r="P518" s="222"/>
      <c r="Q518" s="45">
        <f>IF(OR(H518="",F518=""),"",IF(H518=F518,1,IF(H518&lt;F518,0,IF(H518-F518&lt;10,2,IF(H518&gt;F518,3,SE)))))</f>
        <v>0</v>
      </c>
      <c r="U518" s="61"/>
      <c r="V518" s="179"/>
      <c r="Y518" s="46"/>
      <c r="Z518" s="46"/>
    </row>
    <row r="519" spans="3:28" ht="15" customHeight="1">
      <c r="C519" s="45">
        <f>IF(OR(F519="",H519=""),"",IF(F519=H519,1,IF(F519&lt;H519,0,IF(F519-H519&lt;10,2,IF(F519&gt;H519,3,SE)))))</f>
        <v>2</v>
      </c>
      <c r="D519" s="222" t="str">
        <f>V509</f>
        <v>PraFrenteFluzao FC</v>
      </c>
      <c r="E519" s="222"/>
      <c r="F519" s="77">
        <v>35</v>
      </c>
      <c r="G519" s="170" t="s">
        <v>17</v>
      </c>
      <c r="H519" s="76">
        <v>34</v>
      </c>
      <c r="I519" s="222" t="str">
        <f>V505</f>
        <v>C.R Mixuruca</v>
      </c>
      <c r="J519" s="222"/>
      <c r="K519" s="222"/>
      <c r="L519" s="222"/>
      <c r="M519" s="222"/>
      <c r="N519" s="222"/>
      <c r="O519" s="222"/>
      <c r="P519" s="222"/>
      <c r="Q519" s="45">
        <f>IF(OR(H519="",F519=""),"",IF(H519=F519,1,IF(H519&lt;F519,0,IF(H519-F519&lt;10,2,IF(H519&gt;F519,3,SE)))))</f>
        <v>0</v>
      </c>
      <c r="U519" s="61"/>
      <c r="V519" s="179"/>
      <c r="Y519" s="46"/>
      <c r="Z519" s="46"/>
    </row>
    <row r="520" spans="3:28" ht="15" customHeight="1">
      <c r="C520" s="45">
        <f>IF(OR(F520="",H520=""),"",IF(F520=H520,1,IF(F520&lt;H520,0,IF(F520-H520&lt;10,2,IF(F520&gt;H520,3,SE)))))</f>
        <v>0</v>
      </c>
      <c r="D520" s="222" t="str">
        <f>V508</f>
        <v>Alefeju F.C.</v>
      </c>
      <c r="E520" s="222"/>
      <c r="F520" s="76">
        <v>44</v>
      </c>
      <c r="G520" s="170" t="s">
        <v>17</v>
      </c>
      <c r="H520" s="77">
        <v>48</v>
      </c>
      <c r="I520" s="222" t="str">
        <f>V504</f>
        <v>SUPER CARIOCA</v>
      </c>
      <c r="J520" s="222"/>
      <c r="K520" s="222"/>
      <c r="L520" s="222"/>
      <c r="M520" s="222"/>
      <c r="N520" s="222"/>
      <c r="O520" s="222"/>
      <c r="P520" s="222"/>
      <c r="Q520" s="45">
        <f>IF(OR(H520="",F520=""),"",IF(H520=F520,1,IF(H520&lt;F520,0,IF(H520-F520&lt;10,2,IF(H520&gt;F520,3,SE)))))</f>
        <v>2</v>
      </c>
      <c r="U520" s="61"/>
      <c r="V520" s="179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79"/>
    </row>
    <row r="522" spans="3:28" ht="15" customHeight="1">
      <c r="C522" s="45" t="str">
        <f>IF(OR(F522="",H522=""),"",IF(F522=H522,1,IF(F522&lt;H522,0,IF(F522-H522&lt;10,2,IF(F522&gt;H522,3,SE)))))</f>
        <v/>
      </c>
      <c r="D522" s="223" t="s">
        <v>135</v>
      </c>
      <c r="E522" s="224"/>
      <c r="F522" s="224"/>
      <c r="G522" s="224"/>
      <c r="H522" s="224"/>
      <c r="I522" s="224"/>
      <c r="J522" s="224"/>
      <c r="K522" s="224"/>
      <c r="L522" s="224"/>
      <c r="M522" s="224"/>
      <c r="N522" s="224"/>
      <c r="O522" s="224"/>
      <c r="P522" s="225"/>
      <c r="Q522" s="45" t="str">
        <f>IF(OR(H522="",F522=""),"",IF(H522=F522,1,IF(H522&lt;F522,0,IF(H522-F522&lt;10,2,IF(H522&gt;F522,3,SE)))))</f>
        <v/>
      </c>
      <c r="U522" s="61"/>
      <c r="V522" s="179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26"/>
      <c r="E523" s="227"/>
      <c r="F523" s="227"/>
      <c r="G523" s="227"/>
      <c r="H523" s="227"/>
      <c r="I523" s="227"/>
      <c r="J523" s="227"/>
      <c r="K523" s="227"/>
      <c r="L523" s="227"/>
      <c r="M523" s="227"/>
      <c r="N523" s="227"/>
      <c r="O523" s="227"/>
      <c r="P523" s="228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2"/>
      <c r="Z524" s="82"/>
    </row>
    <row r="525" spans="3:28" ht="15" customHeight="1">
      <c r="C525" s="45">
        <f>IF(OR(F525="",H525=""),"",IF(F525=H525,1,IF(F525&lt;H525,0,IF(F525-H525&lt;10,2,IF(F525&gt;H525,3,SE)))))</f>
        <v>0</v>
      </c>
      <c r="D525" s="222" t="str">
        <f>V511</f>
        <v>hugofluzao</v>
      </c>
      <c r="E525" s="222"/>
      <c r="F525" s="76">
        <v>38</v>
      </c>
      <c r="G525" s="170" t="s">
        <v>17</v>
      </c>
      <c r="H525" s="77">
        <v>54</v>
      </c>
      <c r="I525" s="222" t="str">
        <f>V504</f>
        <v>SUPER CARIOCA</v>
      </c>
      <c r="J525" s="222"/>
      <c r="K525" s="222"/>
      <c r="L525" s="222"/>
      <c r="M525" s="222"/>
      <c r="N525" s="222"/>
      <c r="O525" s="222"/>
      <c r="P525" s="222"/>
      <c r="Q525" s="45">
        <f>IF(OR(H525="",F525=""),"",IF(H525=F525,1,IF(H525&lt;F525,0,IF(H525-F525&lt;10,2,IF(H525&gt;F525,3,SE)))))</f>
        <v>3</v>
      </c>
      <c r="Y525" s="46"/>
      <c r="Z525" s="46"/>
    </row>
    <row r="526" spans="3:28" ht="15" customHeight="1">
      <c r="C526" s="45">
        <f>IF(OR(F526="",H526=""),"",IF(F526=H526,1,IF(F526&lt;H526,0,IF(F526-H526&lt;10,2,IF(F526&gt;H526,3,SE)))))</f>
        <v>0</v>
      </c>
      <c r="D526" s="222" t="str">
        <f>V510</f>
        <v>Shahade F.C</v>
      </c>
      <c r="E526" s="222"/>
      <c r="F526" s="76">
        <v>63</v>
      </c>
      <c r="G526" s="170" t="s">
        <v>17</v>
      </c>
      <c r="H526" s="77">
        <v>64</v>
      </c>
      <c r="I526" s="222" t="str">
        <f>V505</f>
        <v>C.R Mixuruca</v>
      </c>
      <c r="J526" s="222"/>
      <c r="K526" s="222"/>
      <c r="L526" s="222"/>
      <c r="M526" s="222"/>
      <c r="N526" s="222"/>
      <c r="O526" s="222"/>
      <c r="P526" s="222"/>
      <c r="Q526" s="45">
        <f>IF(OR(H526="",F526=""),"",IF(H526=F526,1,IF(H526&lt;F526,0,IF(H526-F526&lt;10,2,IF(H526&gt;F526,3,SE)))))</f>
        <v>2</v>
      </c>
      <c r="Y526" s="46"/>
      <c r="Z526" s="46"/>
    </row>
    <row r="527" spans="3:28" ht="15" customHeight="1">
      <c r="C527" s="45">
        <f>IF(OR(F527="",H527=""),"",IF(F527=H527,1,IF(F527&lt;H527,0,IF(F527-H527&lt;10,2,IF(F527&gt;H527,3,SE)))))</f>
        <v>3</v>
      </c>
      <c r="D527" s="222" t="str">
        <f>V509</f>
        <v>PraFrenteFluzao FC</v>
      </c>
      <c r="E527" s="222"/>
      <c r="F527" s="77">
        <v>82</v>
      </c>
      <c r="G527" s="170" t="s">
        <v>17</v>
      </c>
      <c r="H527" s="76">
        <v>54</v>
      </c>
      <c r="I527" s="222" t="str">
        <f>V506</f>
        <v>Glaa.VascodaaGamaa</v>
      </c>
      <c r="J527" s="222"/>
      <c r="K527" s="222"/>
      <c r="L527" s="222"/>
      <c r="M527" s="222"/>
      <c r="N527" s="222"/>
      <c r="O527" s="222"/>
      <c r="P527" s="222"/>
      <c r="Q527" s="45">
        <f>IF(OR(H527="",F527=""),"",IF(H527=F527,1,IF(H527&lt;F527,0,IF(H527-F527&lt;10,2,IF(H527&gt;F527,3,SE)))))</f>
        <v>0</v>
      </c>
      <c r="Y527" s="46"/>
      <c r="Z527" s="46"/>
    </row>
    <row r="528" spans="3:28" ht="15" customHeight="1">
      <c r="C528" s="45">
        <f>IF(OR(F528="",H528=""),"",IF(F528=H528,1,IF(F528&lt;H528,0,IF(F528-H528&lt;10,2,IF(F528&gt;H528,3,SE)))))</f>
        <v>3</v>
      </c>
      <c r="D528" s="222" t="str">
        <f>V508</f>
        <v>Alefeju F.C.</v>
      </c>
      <c r="E528" s="222"/>
      <c r="F528" s="77">
        <v>42</v>
      </c>
      <c r="G528" s="170" t="s">
        <v>17</v>
      </c>
      <c r="H528" s="76">
        <v>26</v>
      </c>
      <c r="I528" s="222" t="str">
        <f>V507</f>
        <v>Wizzy F.C.</v>
      </c>
      <c r="J528" s="222"/>
      <c r="K528" s="222"/>
      <c r="L528" s="222"/>
      <c r="M528" s="222"/>
      <c r="N528" s="222"/>
      <c r="O528" s="222"/>
      <c r="P528" s="222"/>
      <c r="Q528" s="45">
        <f>IF(OR(H528="",F528=""),"",IF(H528=F528,1,IF(H528&lt;F528,0,IF(H528-F528&lt;10,2,IF(H528&gt;F528,3,SE)))))</f>
        <v>0</v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23" t="s">
        <v>134</v>
      </c>
      <c r="E530" s="224"/>
      <c r="F530" s="224"/>
      <c r="G530" s="224"/>
      <c r="H530" s="224"/>
      <c r="I530" s="224"/>
      <c r="J530" s="224"/>
      <c r="K530" s="224"/>
      <c r="L530" s="224"/>
      <c r="M530" s="224"/>
      <c r="N530" s="224"/>
      <c r="O530" s="224"/>
      <c r="P530" s="225"/>
      <c r="Q530" s="45" t="str">
        <f>IF(OR(H530="",F530=""),"",IF(H530=F530,1,IF(H530&lt;F530,0,IF(H530-F530&lt;10,2,IF(H530&gt;F530,3,SE)))))</f>
        <v/>
      </c>
      <c r="Y530" s="82"/>
      <c r="Z530" s="82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26"/>
      <c r="E531" s="227"/>
      <c r="F531" s="227"/>
      <c r="G531" s="227"/>
      <c r="H531" s="227"/>
      <c r="I531" s="227"/>
      <c r="J531" s="227"/>
      <c r="K531" s="227"/>
      <c r="L531" s="227"/>
      <c r="M531" s="227"/>
      <c r="N531" s="227"/>
      <c r="O531" s="227"/>
      <c r="P531" s="228"/>
      <c r="Q531" s="45" t="str">
        <f>IF(OR(H531="",F531=""),"",IF(H531=F531,1,IF(H531&lt;F531,0,IF(H531-F531&lt;10,2,IF(H531&gt;F531,3,SE)))))</f>
        <v/>
      </c>
      <c r="Y531" s="82"/>
      <c r="Z531" s="82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>
        <f>IF(OR(F533="",H533=""),"",IF(F533=H533,1,IF(F533&lt;H533,0,IF(F533-H533&lt;10,2,IF(F533&gt;H533,3,SE)))))</f>
        <v>3</v>
      </c>
      <c r="D533" s="222" t="str">
        <f>V511</f>
        <v>hugofluzao</v>
      </c>
      <c r="E533" s="222"/>
      <c r="F533" s="77">
        <v>66</v>
      </c>
      <c r="G533" s="170" t="s">
        <v>17</v>
      </c>
      <c r="H533" s="76">
        <v>33</v>
      </c>
      <c r="I533" s="222" t="str">
        <f>V505</f>
        <v>C.R Mixuruca</v>
      </c>
      <c r="J533" s="222"/>
      <c r="K533" s="222"/>
      <c r="L533" s="222"/>
      <c r="M533" s="222"/>
      <c r="N533" s="222"/>
      <c r="O533" s="222"/>
      <c r="P533" s="222"/>
      <c r="Q533" s="45">
        <f>IF(OR(H533="",F533=""),"",IF(H533=F533,1,IF(H533&lt;F533,0,IF(H533-F533&lt;10,2,IF(H533&gt;F533,3,SE)))))</f>
        <v>0</v>
      </c>
      <c r="Y533" s="46"/>
      <c r="Z533" s="46"/>
    </row>
    <row r="534" spans="3:26" ht="15" customHeight="1">
      <c r="C534" s="45">
        <f>IF(OR(F534="",H534=""),"",IF(F534=H534,1,IF(F534&lt;H534,0,IF(F534-H534&lt;10,2,IF(F534&gt;H534,3,SE)))))</f>
        <v>3</v>
      </c>
      <c r="D534" s="222" t="str">
        <f>V510</f>
        <v>Shahade F.C</v>
      </c>
      <c r="E534" s="222"/>
      <c r="F534" s="77">
        <v>85</v>
      </c>
      <c r="G534" s="170" t="s">
        <v>17</v>
      </c>
      <c r="H534" s="76">
        <v>69</v>
      </c>
      <c r="I534" s="222" t="str">
        <f>V504</f>
        <v>SUPER CARIOCA</v>
      </c>
      <c r="J534" s="222"/>
      <c r="K534" s="222"/>
      <c r="L534" s="222"/>
      <c r="M534" s="222"/>
      <c r="N534" s="222"/>
      <c r="O534" s="222"/>
      <c r="P534" s="222"/>
      <c r="Q534" s="45">
        <f>IF(OR(H534="",F534=""),"",IF(H534=F534,1,IF(H534&lt;F534,0,IF(H534-F534&lt;10,2,IF(H534&gt;F534,3,SE)))))</f>
        <v>0</v>
      </c>
      <c r="Y534" s="46"/>
      <c r="Z534" s="46"/>
    </row>
    <row r="535" spans="3:26" ht="15" customHeight="1">
      <c r="C535" s="45">
        <f>IF(OR(F535="",H535=""),"",IF(F535=H535,1,IF(F535&lt;H535,0,IF(F535-H535&lt;10,2,IF(F535&gt;H535,3,SE)))))</f>
        <v>3</v>
      </c>
      <c r="D535" s="222" t="str">
        <f>V509</f>
        <v>PraFrenteFluzao FC</v>
      </c>
      <c r="E535" s="222"/>
      <c r="F535" s="77">
        <v>34</v>
      </c>
      <c r="G535" s="170" t="s">
        <v>17</v>
      </c>
      <c r="H535" s="76">
        <v>24</v>
      </c>
      <c r="I535" s="222" t="str">
        <f>V507</f>
        <v>Wizzy F.C.</v>
      </c>
      <c r="J535" s="222"/>
      <c r="K535" s="222"/>
      <c r="L535" s="222"/>
      <c r="M535" s="222"/>
      <c r="N535" s="222"/>
      <c r="O535" s="222"/>
      <c r="P535" s="222"/>
      <c r="Q535" s="45">
        <f>IF(OR(H535="",F535=""),"",IF(H535=F535,1,IF(H535&lt;F535,0,IF(H535-F535&lt;10,2,IF(H535&gt;F535,3,SE)))))</f>
        <v>0</v>
      </c>
    </row>
    <row r="536" spans="3:26" ht="15" customHeight="1">
      <c r="C536" s="45">
        <f>IF(OR(F536="",H536=""),"",IF(F536=H536,1,IF(F536&lt;H536,0,IF(F536-H536&lt;10,2,IF(F536&gt;H536,3,SE)))))</f>
        <v>0</v>
      </c>
      <c r="D536" s="222" t="str">
        <f>V508</f>
        <v>Alefeju F.C.</v>
      </c>
      <c r="E536" s="222"/>
      <c r="F536" s="76">
        <v>35</v>
      </c>
      <c r="G536" s="170" t="s">
        <v>17</v>
      </c>
      <c r="H536" s="77">
        <v>85</v>
      </c>
      <c r="I536" s="222" t="str">
        <f>V506</f>
        <v>Glaa.VascodaaGamaa</v>
      </c>
      <c r="J536" s="222"/>
      <c r="K536" s="222"/>
      <c r="L536" s="222"/>
      <c r="M536" s="222"/>
      <c r="N536" s="222"/>
      <c r="O536" s="222"/>
      <c r="P536" s="222"/>
      <c r="Q536" s="45">
        <f>IF(OR(H536="",F536=""),"",IF(H536=F536,1,IF(H536&lt;F536,0,IF(H536-F536&lt;10,2,IF(H536&gt;F536,3,SE)))))</f>
        <v>3</v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23" t="s">
        <v>136</v>
      </c>
      <c r="E538" s="224"/>
      <c r="F538" s="224"/>
      <c r="G538" s="224"/>
      <c r="H538" s="224"/>
      <c r="I538" s="224"/>
      <c r="J538" s="224"/>
      <c r="K538" s="224"/>
      <c r="L538" s="224"/>
      <c r="M538" s="224"/>
      <c r="N538" s="224"/>
      <c r="O538" s="224"/>
      <c r="P538" s="225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26"/>
      <c r="E539" s="227"/>
      <c r="F539" s="227"/>
      <c r="G539" s="227"/>
      <c r="H539" s="227"/>
      <c r="I539" s="227"/>
      <c r="J539" s="227"/>
      <c r="K539" s="227"/>
      <c r="L539" s="227"/>
      <c r="M539" s="227"/>
      <c r="N539" s="227"/>
      <c r="O539" s="227"/>
      <c r="P539" s="228"/>
      <c r="Q539" s="45" t="str">
        <f>IF(OR(H539="",F539=""),"",IF(H539=F539,1,IF(H539&lt;F539,0,IF(H539-F539&lt;10,2,IF(H539&gt;F539,3,SE)))))</f>
        <v/>
      </c>
      <c r="Y539" s="82"/>
      <c r="Z539" s="82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>
        <f>IF(OR(F541="",H541=""),"",IF(F541=H541,1,IF(F541&lt;H541,0,IF(F541-H541&lt;10,2,IF(F541&gt;H541,3,SE)))))</f>
        <v>0</v>
      </c>
      <c r="D541" s="222" t="str">
        <f>V511</f>
        <v>hugofluzao</v>
      </c>
      <c r="E541" s="222"/>
      <c r="F541" s="76">
        <v>32</v>
      </c>
      <c r="G541" s="58" t="s">
        <v>17</v>
      </c>
      <c r="H541" s="77">
        <v>48</v>
      </c>
      <c r="I541" s="222" t="str">
        <f>V506</f>
        <v>Glaa.VascodaaGamaa</v>
      </c>
      <c r="J541" s="222"/>
      <c r="K541" s="222"/>
      <c r="L541" s="222"/>
      <c r="M541" s="222"/>
      <c r="N541" s="222"/>
      <c r="O541" s="222"/>
      <c r="P541" s="222"/>
      <c r="Q541" s="45">
        <f>IF(OR(H541="",F541=""),"",IF(H541=F541,1,IF(H541&lt;F541,0,IF(H541-F541&lt;10,2,IF(H541&gt;F541,3,SE)))))</f>
        <v>3</v>
      </c>
      <c r="Y541" s="46"/>
      <c r="Z541" s="46"/>
    </row>
    <row r="542" spans="3:26" ht="15" customHeight="1">
      <c r="C542" s="45">
        <f>IF(OR(F542="",H542=""),"",IF(F542=H542,1,IF(F542&lt;H542,0,IF(F542-H542&lt;10,2,IF(F542&gt;H542,3,SE)))))</f>
        <v>2</v>
      </c>
      <c r="D542" s="222" t="str">
        <f>V510</f>
        <v>Shahade F.C</v>
      </c>
      <c r="E542" s="222"/>
      <c r="F542" s="77">
        <v>34</v>
      </c>
      <c r="G542" s="58" t="s">
        <v>17</v>
      </c>
      <c r="H542" s="76">
        <v>28</v>
      </c>
      <c r="I542" s="222" t="str">
        <f>V507</f>
        <v>Wizzy F.C.</v>
      </c>
      <c r="J542" s="222"/>
      <c r="K542" s="222"/>
      <c r="L542" s="222"/>
      <c r="M542" s="222"/>
      <c r="N542" s="222"/>
      <c r="O542" s="222"/>
      <c r="P542" s="222"/>
      <c r="Q542" s="45">
        <f>IF(OR(H542="",F542=""),"",IF(H542=F542,1,IF(H542&lt;F542,0,IF(H542-F542&lt;10,2,IF(H542&gt;F542,3,SE)))))</f>
        <v>0</v>
      </c>
      <c r="Y542" s="46"/>
      <c r="Z542" s="46"/>
    </row>
    <row r="543" spans="3:26" ht="15" customHeight="1">
      <c r="C543" s="45">
        <f>IF(OR(F543="",H543=""),"",IF(F543=H543,1,IF(F543&lt;H543,0,IF(F543-H543&lt;10,2,IF(F543&gt;H543,3,SE)))))</f>
        <v>0</v>
      </c>
      <c r="D543" s="222" t="str">
        <f>V509</f>
        <v>PraFrenteFluzao FC</v>
      </c>
      <c r="E543" s="222"/>
      <c r="F543" s="76">
        <v>31</v>
      </c>
      <c r="G543" s="58" t="s">
        <v>17</v>
      </c>
      <c r="H543" s="77">
        <v>34</v>
      </c>
      <c r="I543" s="222" t="str">
        <f>V504</f>
        <v>SUPER CARIOCA</v>
      </c>
      <c r="J543" s="222"/>
      <c r="K543" s="222"/>
      <c r="L543" s="222"/>
      <c r="M543" s="222"/>
      <c r="N543" s="222"/>
      <c r="O543" s="222"/>
      <c r="P543" s="222"/>
      <c r="Q543" s="45">
        <f>IF(OR(H543="",F543=""),"",IF(H543=F543,1,IF(H543&lt;F543,0,IF(H543-F543&lt;10,2,IF(H543&gt;F543,3,SE)))))</f>
        <v>2</v>
      </c>
      <c r="Y543" s="46"/>
      <c r="Z543" s="46"/>
    </row>
    <row r="544" spans="3:26" ht="15" customHeight="1">
      <c r="C544" s="45">
        <f>IF(OR(F544="",H544=""),"",IF(F544=H544,1,IF(F544&lt;H544,0,IF(F544-H544&lt;10,2,IF(F544&gt;H544,3,SE)))))</f>
        <v>0</v>
      </c>
      <c r="D544" s="222" t="str">
        <f>V508</f>
        <v>Alefeju F.C.</v>
      </c>
      <c r="E544" s="222"/>
      <c r="F544" s="76">
        <v>17</v>
      </c>
      <c r="G544" s="58" t="s">
        <v>17</v>
      </c>
      <c r="H544" s="77">
        <v>38</v>
      </c>
      <c r="I544" s="222" t="str">
        <f>V505</f>
        <v>C.R Mixuruca</v>
      </c>
      <c r="J544" s="222"/>
      <c r="K544" s="222"/>
      <c r="L544" s="222"/>
      <c r="M544" s="222"/>
      <c r="N544" s="222"/>
      <c r="O544" s="222"/>
      <c r="P544" s="222"/>
      <c r="Q544" s="45">
        <f>IF(OR(H544="",F544=""),"",IF(H544=F544,1,IF(H544&lt;F544,0,IF(H544-F544&lt;10,2,IF(H544&gt;F544,3,SE)))))</f>
        <v>3</v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23" t="s">
        <v>137</v>
      </c>
      <c r="E546" s="224"/>
      <c r="F546" s="224"/>
      <c r="G546" s="224"/>
      <c r="H546" s="224"/>
      <c r="I546" s="224"/>
      <c r="J546" s="224"/>
      <c r="K546" s="224"/>
      <c r="L546" s="224"/>
      <c r="M546" s="224"/>
      <c r="N546" s="224"/>
      <c r="O546" s="224"/>
      <c r="P546" s="225"/>
      <c r="Q546" s="45" t="str">
        <f>IF(OR(H546="",F546=""),"",IF(H546=F546,1,IF(H546&lt;F546,0,IF(H546-F546&lt;10,2,IF(H546&gt;F546,3,SE)))))</f>
        <v/>
      </c>
      <c r="Y546" s="82"/>
      <c r="Z546" s="82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26"/>
      <c r="E547" s="227"/>
      <c r="F547" s="227"/>
      <c r="G547" s="227"/>
      <c r="H547" s="227"/>
      <c r="I547" s="227"/>
      <c r="J547" s="227"/>
      <c r="K547" s="227"/>
      <c r="L547" s="227"/>
      <c r="M547" s="227"/>
      <c r="N547" s="227"/>
      <c r="O547" s="227"/>
      <c r="P547" s="228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>
        <f>IF(OR(F549="",H549=""),"",IF(F549=H549,1,IF(F549&lt;H549,0,IF(F549-H549&lt;10,2,IF(F549&gt;H549,3,SE)))))</f>
        <v>3</v>
      </c>
      <c r="D549" s="222" t="str">
        <f>V511</f>
        <v>hugofluzao</v>
      </c>
      <c r="E549" s="222"/>
      <c r="F549" s="77">
        <v>52</v>
      </c>
      <c r="G549" s="58" t="s">
        <v>17</v>
      </c>
      <c r="H549" s="76">
        <v>16</v>
      </c>
      <c r="I549" s="222" t="str">
        <f>V508</f>
        <v>Alefeju F.C.</v>
      </c>
      <c r="J549" s="222"/>
      <c r="K549" s="222"/>
      <c r="L549" s="222"/>
      <c r="M549" s="222"/>
      <c r="N549" s="222"/>
      <c r="O549" s="222"/>
      <c r="P549" s="222"/>
      <c r="Q549" s="45">
        <f>IF(OR(H549="",F549=""),"",IF(H549=F549,1,IF(H549&lt;F549,0,IF(H549-F549&lt;10,2,IF(H549&gt;F549,3,SE)))))</f>
        <v>0</v>
      </c>
      <c r="Y549" s="46"/>
      <c r="Z549" s="46"/>
    </row>
    <row r="550" spans="3:26" ht="15" customHeight="1">
      <c r="C550" s="45">
        <f>IF(OR(F550="",H550=""),"",IF(F550=H550,1,IF(F550&lt;H550,0,IF(F550-H550&lt;10,2,IF(F550&gt;H550,3,SE)))))</f>
        <v>0</v>
      </c>
      <c r="D550" s="222" t="str">
        <f>V510</f>
        <v>Shahade F.C</v>
      </c>
      <c r="E550" s="222"/>
      <c r="F550" s="76">
        <v>33</v>
      </c>
      <c r="G550" s="58" t="s">
        <v>17</v>
      </c>
      <c r="H550" s="77">
        <v>43</v>
      </c>
      <c r="I550" s="222" t="str">
        <f>V509</f>
        <v>PraFrenteFluzao FC</v>
      </c>
      <c r="J550" s="222"/>
      <c r="K550" s="222"/>
      <c r="L550" s="222"/>
      <c r="M550" s="222"/>
      <c r="N550" s="222"/>
      <c r="O550" s="222"/>
      <c r="P550" s="222"/>
      <c r="Q550" s="45">
        <f>IF(OR(H550="",F550=""),"",IF(H550=F550,1,IF(H550&lt;F550,0,IF(H550-F550&lt;10,2,IF(H550&gt;F550,3,SE)))))</f>
        <v>3</v>
      </c>
    </row>
    <row r="551" spans="3:26" ht="15" customHeight="1">
      <c r="C551" s="45">
        <f>IF(OR(F551="",H551=""),"",IF(F551=H551,1,IF(F551&lt;H551,0,IF(F551-H551&lt;10,2,IF(F551&gt;H551,3,SE)))))</f>
        <v>2</v>
      </c>
      <c r="D551" s="222" t="str">
        <f>V507</f>
        <v>Wizzy F.C.</v>
      </c>
      <c r="E551" s="222"/>
      <c r="F551" s="77">
        <v>43</v>
      </c>
      <c r="G551" s="58" t="s">
        <v>17</v>
      </c>
      <c r="H551" s="76">
        <v>39</v>
      </c>
      <c r="I551" s="222" t="str">
        <f>V504</f>
        <v>SUPER CARIOCA</v>
      </c>
      <c r="J551" s="222"/>
      <c r="K551" s="222"/>
      <c r="L551" s="222"/>
      <c r="M551" s="222"/>
      <c r="N551" s="222"/>
      <c r="O551" s="222"/>
      <c r="P551" s="222"/>
      <c r="Q551" s="45">
        <f>IF(OR(H551="",F551=""),"",IF(H551=F551,1,IF(H551&lt;F551,0,IF(H551-F551&lt;10,2,IF(H551&gt;F551,3,SE)))))</f>
        <v>0</v>
      </c>
    </row>
    <row r="552" spans="3:26" ht="15" customHeight="1">
      <c r="C552" s="45">
        <f>IF(OR(F552="",H552=""),"",IF(F552=H552,1,IF(F552&lt;H552,0,IF(F552-H552&lt;10,2,IF(F552&gt;H552,3,SE)))))</f>
        <v>0</v>
      </c>
      <c r="D552" s="222" t="str">
        <f>V506</f>
        <v>Glaa.VascodaaGamaa</v>
      </c>
      <c r="E552" s="222"/>
      <c r="F552" s="76">
        <v>28</v>
      </c>
      <c r="G552" s="58" t="s">
        <v>17</v>
      </c>
      <c r="H552" s="77">
        <v>29</v>
      </c>
      <c r="I552" s="222" t="str">
        <f>V505</f>
        <v>C.R Mixuruca</v>
      </c>
      <c r="J552" s="222"/>
      <c r="K552" s="222"/>
      <c r="L552" s="222"/>
      <c r="M552" s="222"/>
      <c r="N552" s="222"/>
      <c r="O552" s="222"/>
      <c r="P552" s="222"/>
      <c r="Q552" s="45">
        <f>IF(OR(H552="",F552=""),"",IF(H552=F552,1,IF(H552&lt;F552,0,IF(H552-F552&lt;10,2,IF(H552&gt;F552,3,SE)))))</f>
        <v>2</v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23" t="s">
        <v>138</v>
      </c>
      <c r="E554" s="224"/>
      <c r="F554" s="224"/>
      <c r="G554" s="224"/>
      <c r="H554" s="224"/>
      <c r="I554" s="224"/>
      <c r="J554" s="224"/>
      <c r="K554" s="224"/>
      <c r="L554" s="224"/>
      <c r="M554" s="224"/>
      <c r="N554" s="224"/>
      <c r="O554" s="224"/>
      <c r="P554" s="225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26"/>
      <c r="E555" s="227"/>
      <c r="F555" s="227"/>
      <c r="G555" s="227"/>
      <c r="H555" s="227"/>
      <c r="I555" s="227"/>
      <c r="J555" s="227"/>
      <c r="K555" s="227"/>
      <c r="L555" s="227"/>
      <c r="M555" s="227"/>
      <c r="N555" s="227"/>
      <c r="O555" s="227"/>
      <c r="P555" s="228"/>
      <c r="Q555" s="45" t="str">
        <f>IF(OR(H555="",F555=""),"",IF(H555=F555,1,IF(H555&lt;F555,0,IF(H555-F555&lt;10,2,IF(H555&gt;F555,3,SE)))))</f>
        <v/>
      </c>
      <c r="Y555" s="82"/>
      <c r="Z555" s="82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>
        <f>IF(OR(F557="",H557=""),"",IF(F557=H557,1,IF(F557&lt;H557,0,IF(F557-H557&lt;10,2,IF(F557&gt;H557,3,SE)))))</f>
        <v>3</v>
      </c>
      <c r="D557" s="222" t="str">
        <f>V511</f>
        <v>hugofluzao</v>
      </c>
      <c r="E557" s="222"/>
      <c r="F557" s="77">
        <v>95</v>
      </c>
      <c r="G557" s="58" t="s">
        <v>17</v>
      </c>
      <c r="H557" s="76">
        <v>71</v>
      </c>
      <c r="I557" s="222" t="str">
        <f>V509</f>
        <v>PraFrenteFluzao FC</v>
      </c>
      <c r="J557" s="222"/>
      <c r="K557" s="222"/>
      <c r="L557" s="222"/>
      <c r="M557" s="222"/>
      <c r="N557" s="222"/>
      <c r="O557" s="222"/>
      <c r="P557" s="222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45">
        <f>IF(OR(F558="",H558=""),"",IF(F558=H558,1,IF(F558&lt;H558,0,IF(F558-H558&lt;10,2,IF(F558&gt;H558,3,SE)))))</f>
        <v>3</v>
      </c>
      <c r="D558" s="222" t="str">
        <f>V510</f>
        <v>Shahade F.C</v>
      </c>
      <c r="E558" s="222"/>
      <c r="F558" s="77">
        <v>61</v>
      </c>
      <c r="G558" s="58" t="s">
        <v>17</v>
      </c>
      <c r="H558" s="76">
        <v>50</v>
      </c>
      <c r="I558" s="222" t="str">
        <f>V508</f>
        <v>Alefeju F.C.</v>
      </c>
      <c r="J558" s="222"/>
      <c r="K558" s="222"/>
      <c r="L558" s="222"/>
      <c r="M558" s="222"/>
      <c r="N558" s="222"/>
      <c r="O558" s="222"/>
      <c r="P558" s="222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45">
        <f>IF(OR(F559="",H559=""),"",IF(F559=H559,1,IF(F559&lt;H559,0,IF(F559-H559&lt;10,2,IF(F559&gt;H559,3,SE)))))</f>
        <v>1</v>
      </c>
      <c r="D559" s="222" t="str">
        <f>V507</f>
        <v>Wizzy F.C.</v>
      </c>
      <c r="E559" s="222"/>
      <c r="F559" s="76">
        <v>31</v>
      </c>
      <c r="G559" s="58" t="s">
        <v>17</v>
      </c>
      <c r="H559" s="76">
        <v>31</v>
      </c>
      <c r="I559" s="222" t="str">
        <f>V505</f>
        <v>C.R Mixuruca</v>
      </c>
      <c r="J559" s="222"/>
      <c r="K559" s="222"/>
      <c r="L559" s="222"/>
      <c r="M559" s="222"/>
      <c r="N559" s="222"/>
      <c r="O559" s="222"/>
      <c r="P559" s="222"/>
      <c r="Q559" s="45">
        <f>IF(OR(H559="",F559=""),"",IF(H559=F559,1,IF(H559&lt;F559,0,IF(H559-F559&lt;10,2,IF(H559&gt;F559,3,SE)))))</f>
        <v>1</v>
      </c>
    </row>
    <row r="560" spans="3:26">
      <c r="C560" s="45">
        <f>IF(OR(F560="",H560=""),"",IF(F560=H560,1,IF(F560&lt;H560,0,IF(F560-H560&lt;10,2,IF(F560&gt;H560,3,SE)))))</f>
        <v>3</v>
      </c>
      <c r="D560" s="222" t="str">
        <f>V506</f>
        <v>Glaa.VascodaaGamaa</v>
      </c>
      <c r="E560" s="222"/>
      <c r="F560" s="77">
        <v>97</v>
      </c>
      <c r="G560" s="58" t="s">
        <v>17</v>
      </c>
      <c r="H560" s="76">
        <v>40</v>
      </c>
      <c r="I560" s="222" t="str">
        <f>V504</f>
        <v>SUPER CARIOCA</v>
      </c>
      <c r="J560" s="222"/>
      <c r="K560" s="222"/>
      <c r="L560" s="222"/>
      <c r="M560" s="222"/>
      <c r="N560" s="222"/>
      <c r="O560" s="222"/>
      <c r="P560" s="222"/>
      <c r="Q560" s="45">
        <f>IF(OR(H560="",F560=""),"",IF(H560=F560,1,IF(H560&lt;F560,0,IF(H560-F560&lt;10,2,IF(H560&gt;F560,3,SE)))))</f>
        <v>0</v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23" t="s">
        <v>139</v>
      </c>
      <c r="E562" s="224"/>
      <c r="F562" s="224"/>
      <c r="G562" s="224"/>
      <c r="H562" s="224"/>
      <c r="I562" s="224"/>
      <c r="J562" s="224"/>
      <c r="K562" s="224"/>
      <c r="L562" s="224"/>
      <c r="M562" s="224"/>
      <c r="N562" s="224"/>
      <c r="O562" s="224"/>
      <c r="P562" s="225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26"/>
      <c r="E563" s="227"/>
      <c r="F563" s="227"/>
      <c r="G563" s="227"/>
      <c r="H563" s="227"/>
      <c r="I563" s="227"/>
      <c r="J563" s="227"/>
      <c r="K563" s="227"/>
      <c r="L563" s="227"/>
      <c r="M563" s="227"/>
      <c r="N563" s="227"/>
      <c r="O563" s="227"/>
      <c r="P563" s="228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2"/>
      <c r="Z564" s="82"/>
    </row>
    <row r="565" spans="3:26">
      <c r="C565" s="45">
        <f>IF(OR(F565="",H565=""),"",IF(F565=H565,1,IF(F565&lt;H565,0,IF(F565-H565&lt;10,2,IF(F565&gt;H565,3,SE)))))</f>
        <v>3</v>
      </c>
      <c r="D565" s="222" t="str">
        <f>V511</f>
        <v>hugofluzao</v>
      </c>
      <c r="E565" s="222"/>
      <c r="F565" s="77">
        <v>52</v>
      </c>
      <c r="G565" s="58" t="s">
        <v>17</v>
      </c>
      <c r="H565" s="76">
        <v>31</v>
      </c>
      <c r="I565" s="222" t="str">
        <f>V510</f>
        <v>Shahade F.C</v>
      </c>
      <c r="J565" s="222"/>
      <c r="K565" s="222"/>
      <c r="L565" s="222"/>
      <c r="M565" s="222"/>
      <c r="N565" s="222"/>
      <c r="O565" s="222"/>
      <c r="P565" s="222"/>
      <c r="Q565" s="45">
        <f>IF(OR(H565="",F565=""),"",IF(H565=F565,1,IF(H565&lt;F565,0,IF(H565-F565&lt;10,2,IF(H565&gt;F565,3,SE)))))</f>
        <v>0</v>
      </c>
      <c r="Y565" s="46"/>
      <c r="Z565" s="46"/>
    </row>
    <row r="566" spans="3:26">
      <c r="C566" s="45">
        <f>IF(OR(F566="",H566=""),"",IF(F566=H566,1,IF(F566&lt;H566,0,IF(F566-H566&lt;10,2,IF(F566&gt;H566,3,SE)))))</f>
        <v>0</v>
      </c>
      <c r="D566" s="222" t="str">
        <f>V509</f>
        <v>PraFrenteFluzao FC</v>
      </c>
      <c r="E566" s="222"/>
      <c r="F566" s="76">
        <v>34</v>
      </c>
      <c r="G566" s="58" t="s">
        <v>17</v>
      </c>
      <c r="H566" s="77">
        <v>54</v>
      </c>
      <c r="I566" s="222" t="str">
        <f>V508</f>
        <v>Alefeju F.C.</v>
      </c>
      <c r="J566" s="222"/>
      <c r="K566" s="222"/>
      <c r="L566" s="222"/>
      <c r="M566" s="222"/>
      <c r="N566" s="222"/>
      <c r="O566" s="222"/>
      <c r="P566" s="222"/>
      <c r="Q566" s="45">
        <f>IF(OR(H566="",F566=""),"",IF(H566=F566,1,IF(H566&lt;F566,0,IF(H566-F566&lt;10,2,IF(H566&gt;F566,3,SE)))))</f>
        <v>3</v>
      </c>
      <c r="Y566" s="46"/>
      <c r="Z566" s="46"/>
    </row>
    <row r="567" spans="3:26">
      <c r="C567" s="45">
        <f>IF(OR(F567="",H567=""),"",IF(F567=H567,1,IF(F567&lt;H567,0,IF(F567-H567&lt;10,2,IF(F567&gt;H567,3,SE)))))</f>
        <v>0</v>
      </c>
      <c r="D567" s="222" t="str">
        <f>V507</f>
        <v>Wizzy F.C.</v>
      </c>
      <c r="E567" s="222"/>
      <c r="F567" s="76">
        <v>25</v>
      </c>
      <c r="G567" s="58" t="s">
        <v>17</v>
      </c>
      <c r="H567" s="77">
        <v>64</v>
      </c>
      <c r="I567" s="222" t="str">
        <f>V506</f>
        <v>Glaa.VascodaaGamaa</v>
      </c>
      <c r="J567" s="222"/>
      <c r="K567" s="222"/>
      <c r="L567" s="222"/>
      <c r="M567" s="222"/>
      <c r="N567" s="222"/>
      <c r="O567" s="222"/>
      <c r="P567" s="222"/>
      <c r="Q567" s="45">
        <f>IF(OR(H567="",F567=""),"",IF(H567=F567,1,IF(H567&lt;F567,0,IF(H567-F567&lt;10,2,IF(H567&gt;F567,3,SE)))))</f>
        <v>3</v>
      </c>
      <c r="Y567" s="46"/>
      <c r="Z567" s="46"/>
    </row>
    <row r="568" spans="3:26">
      <c r="C568" s="45">
        <f>IF(OR(F568="",H568=""),"",IF(F568=H568,1,IF(F568&lt;H568,0,IF(F568-H568&lt;10,2,IF(F568&gt;H568,3,SE)))))</f>
        <v>0</v>
      </c>
      <c r="D568" s="222" t="str">
        <f>V505</f>
        <v>C.R Mixuruca</v>
      </c>
      <c r="E568" s="222"/>
      <c r="F568" s="76">
        <v>34</v>
      </c>
      <c r="G568" s="58" t="s">
        <v>17</v>
      </c>
      <c r="H568" s="77">
        <v>46</v>
      </c>
      <c r="I568" s="222" t="str">
        <f>V504</f>
        <v>SUPER CARIOCA</v>
      </c>
      <c r="J568" s="222"/>
      <c r="K568" s="222"/>
      <c r="L568" s="222"/>
      <c r="M568" s="222"/>
      <c r="N568" s="222"/>
      <c r="O568" s="222"/>
      <c r="P568" s="222"/>
      <c r="Q568" s="45">
        <f>IF(OR(H568="",F568=""),"",IF(H568=F568,1,IF(H568&lt;F568,0,IF(H568-F568&lt;10,2,IF(H568&gt;F568,3,SE)))))</f>
        <v>3</v>
      </c>
    </row>
  </sheetData>
  <sheetProtection password="D8CE" sheet="1" objects="1" scenarios="1"/>
  <mergeCells count="805"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topLeftCell="A224" zoomScale="80" zoomScaleNormal="80" zoomScaleSheetLayoutView="100" workbookViewId="0">
      <selection activeCell="U290" sqref="U290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68"/>
    </row>
    <row r="3" spans="2:34" ht="15" customHeight="1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69"/>
    </row>
    <row r="4" spans="2:34" ht="15" customHeight="1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70"/>
    </row>
    <row r="5" spans="2:34" ht="15.75" thickBot="1"/>
    <row r="6" spans="2:34" ht="15" customHeight="1">
      <c r="B6" s="212" t="s">
        <v>114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68"/>
    </row>
    <row r="7" spans="2:34" ht="15" customHeight="1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69"/>
    </row>
    <row r="8" spans="2:34" ht="15" customHeight="1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70"/>
    </row>
    <row r="9" spans="2:34" ht="15.75" thickBot="1"/>
    <row r="10" spans="2:34" ht="15" customHeight="1">
      <c r="D10" s="218" t="s">
        <v>0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73"/>
    </row>
    <row r="11" spans="2:34" ht="15" customHeight="1">
      <c r="D11" s="274"/>
      <c r="E11" s="275"/>
      <c r="F11" s="275"/>
      <c r="G11" s="275"/>
      <c r="H11" s="275"/>
      <c r="I11" s="275"/>
      <c r="J11" s="275"/>
      <c r="K11" s="275"/>
      <c r="L11" s="275"/>
      <c r="M11" s="275"/>
      <c r="N11" s="275"/>
      <c r="O11" s="275"/>
      <c r="P11" s="27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74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27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220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77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83" t="s">
        <v>129</v>
      </c>
      <c r="E17" s="284"/>
      <c r="F17" s="284"/>
      <c r="G17" s="284"/>
      <c r="H17" s="284"/>
      <c r="I17" s="284"/>
      <c r="J17" s="284"/>
      <c r="K17" s="284"/>
      <c r="L17" s="284"/>
      <c r="M17" s="28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86"/>
      <c r="E18" s="287"/>
      <c r="F18" s="287"/>
      <c r="G18" s="287"/>
      <c r="H18" s="287"/>
      <c r="I18" s="287"/>
      <c r="J18" s="287"/>
      <c r="K18" s="287"/>
      <c r="L18" s="287"/>
      <c r="M18" s="288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50" t="s">
        <v>12</v>
      </c>
      <c r="G19" s="250"/>
      <c r="H19" s="309" t="s">
        <v>309</v>
      </c>
      <c r="I19" s="309"/>
      <c r="J19" s="309" t="s">
        <v>310</v>
      </c>
      <c r="K19" s="309"/>
      <c r="L19" s="250" t="s">
        <v>174</v>
      </c>
      <c r="M19" s="251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61"/>
      <c r="AE19" s="261"/>
      <c r="AF19" s="262"/>
      <c r="AG19" s="262"/>
      <c r="AH19" s="46"/>
    </row>
    <row r="20" spans="3:34">
      <c r="D20" s="52" t="s">
        <v>4</v>
      </c>
      <c r="E20" s="68" t="str">
        <f>VLOOKUP(AC20,$U$20:$AB$27,2)</f>
        <v>TU Du Du Du PÁ F.C</v>
      </c>
      <c r="F20" s="264">
        <f>VLOOKUP(AC20,$U$20:$AB$27,3)</f>
        <v>13</v>
      </c>
      <c r="G20" s="265"/>
      <c r="H20" s="278">
        <f>VLOOKUP(AC20,$U$20:$AB$27,4)</f>
        <v>423</v>
      </c>
      <c r="I20" s="290"/>
      <c r="J20" s="278">
        <f>VLOOKUP(AC20,$U$20:$AB$27,5)</f>
        <v>333</v>
      </c>
      <c r="K20" s="290"/>
      <c r="L20" s="278">
        <f>VLOOKUP(AC20,$U$20:$AB$27,6)</f>
        <v>90</v>
      </c>
      <c r="M20" s="279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13</v>
      </c>
      <c r="X20" s="45">
        <f>SUM(H35,H40,H49,H58,H66,H75,H83)</f>
        <v>335</v>
      </c>
      <c r="Y20" s="45">
        <f>SUM(F35,F40,F49,F58,F66,F75,F83)</f>
        <v>319</v>
      </c>
      <c r="Z20" s="45">
        <f t="shared" ref="Z20:Z26" si="0">X20-Y20</f>
        <v>16</v>
      </c>
      <c r="AA20" s="45">
        <f>(W20*10^10)+((Z20+5000)*10^6)+(X20*10)+U20</f>
        <v>135016003351</v>
      </c>
      <c r="AB20" s="45">
        <f t="shared" ref="AB20:AB27" si="1">LARGE($AA$20:$AA$27,U20)</f>
        <v>135090004233</v>
      </c>
      <c r="AC20" s="64">
        <f>MATCH(AB20,$AA$20:$AA$27,0)</f>
        <v>3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Mr Kbça FC</v>
      </c>
      <c r="F21" s="266">
        <f t="shared" ref="F21:F27" si="3">VLOOKUP(AC21,$U$20:$AB$27,3)</f>
        <v>13</v>
      </c>
      <c r="G21" s="267"/>
      <c r="H21" s="280">
        <f t="shared" ref="H21:H27" si="4">VLOOKUP(AC21,$U$20:$AB$27,4)</f>
        <v>335</v>
      </c>
      <c r="I21" s="282"/>
      <c r="J21" s="280">
        <f t="shared" ref="J21:J27" si="5">VLOOKUP(AC21,$U$20:$AB$27,5)</f>
        <v>319</v>
      </c>
      <c r="K21" s="282"/>
      <c r="L21" s="280">
        <f t="shared" ref="L21:L27" si="6">VLOOKUP(AC21,$U$20:$AB$27,6)</f>
        <v>16</v>
      </c>
      <c r="M21" s="281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10</v>
      </c>
      <c r="X21" s="45">
        <f>SUM(H34,H41,H48,H59,H67,H74,F83)</f>
        <v>339</v>
      </c>
      <c r="Y21" s="45">
        <f>SUM(F34,F41,F48,F59,F67,F74,H83)</f>
        <v>303</v>
      </c>
      <c r="Z21" s="45">
        <f t="shared" si="0"/>
        <v>36</v>
      </c>
      <c r="AA21" s="45">
        <f t="shared" ref="AA21:AA27" si="7">(W21*10^10)+((Z21+5000)*10^6)+(X21*10)+U21</f>
        <v>105036003392</v>
      </c>
      <c r="AB21" s="45">
        <f t="shared" si="1"/>
        <v>135016003351</v>
      </c>
      <c r="AC21" s="64">
        <f t="shared" ref="AC21:AC27" si="8">MATCH(AB21,$AA$20:$AA$27,0)</f>
        <v>1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Grajaú F.C.</v>
      </c>
      <c r="F22" s="266">
        <f t="shared" si="3"/>
        <v>11</v>
      </c>
      <c r="G22" s="267"/>
      <c r="H22" s="280">
        <f t="shared" si="4"/>
        <v>391</v>
      </c>
      <c r="I22" s="282"/>
      <c r="J22" s="280">
        <f t="shared" si="5"/>
        <v>350</v>
      </c>
      <c r="K22" s="282"/>
      <c r="L22" s="280">
        <f t="shared" si="6"/>
        <v>41</v>
      </c>
      <c r="M22" s="281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13</v>
      </c>
      <c r="X22" s="45">
        <f>SUM(H33,H42,H51,H56,F67,F75,H82)</f>
        <v>423</v>
      </c>
      <c r="Y22" s="45">
        <f>SUM(F33,F42,F51,F56,H67,H75,F82)</f>
        <v>333</v>
      </c>
      <c r="Z22" s="45">
        <f t="shared" si="0"/>
        <v>90</v>
      </c>
      <c r="AA22" s="45">
        <f t="shared" si="7"/>
        <v>135090004233</v>
      </c>
      <c r="AB22" s="45">
        <f t="shared" si="1"/>
        <v>115041003917</v>
      </c>
      <c r="AC22" s="64">
        <f t="shared" si="8"/>
        <v>7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Real Machine CF</v>
      </c>
      <c r="F23" s="266">
        <f t="shared" si="3"/>
        <v>11</v>
      </c>
      <c r="G23" s="267"/>
      <c r="H23" s="280">
        <f t="shared" si="4"/>
        <v>339</v>
      </c>
      <c r="I23" s="282"/>
      <c r="J23" s="280">
        <f t="shared" si="5"/>
        <v>300</v>
      </c>
      <c r="K23" s="282"/>
      <c r="L23" s="280">
        <f t="shared" si="6"/>
        <v>39</v>
      </c>
      <c r="M23" s="281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11</v>
      </c>
      <c r="X23" s="45">
        <f>SUM(H32,H43,H50,H57,F66,F74,F82)</f>
        <v>339</v>
      </c>
      <c r="Y23" s="45">
        <f>SUM(F32,F43,F50,F57,H66,H74,H82)</f>
        <v>300</v>
      </c>
      <c r="Z23" s="45">
        <f t="shared" si="0"/>
        <v>39</v>
      </c>
      <c r="AA23" s="45">
        <f t="shared" si="7"/>
        <v>115039003394</v>
      </c>
      <c r="AB23" s="45">
        <f t="shared" si="1"/>
        <v>115039003394</v>
      </c>
      <c r="AC23" s="64">
        <f t="shared" si="8"/>
        <v>4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Colonnezi FC</v>
      </c>
      <c r="F24" s="238">
        <f t="shared" si="3"/>
        <v>10</v>
      </c>
      <c r="G24" s="238"/>
      <c r="H24" s="239">
        <f t="shared" si="4"/>
        <v>339</v>
      </c>
      <c r="I24" s="239"/>
      <c r="J24" s="239">
        <f t="shared" si="5"/>
        <v>303</v>
      </c>
      <c r="K24" s="239"/>
      <c r="L24" s="239">
        <f t="shared" si="6"/>
        <v>36</v>
      </c>
      <c r="M24" s="263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230</v>
      </c>
      <c r="Y24" s="45">
        <f>SUM(H35,H43,H51,H59,F64,F73,F81)</f>
        <v>426</v>
      </c>
      <c r="Z24" s="45">
        <f t="shared" si="0"/>
        <v>-196</v>
      </c>
      <c r="AA24" s="45">
        <f t="shared" si="7"/>
        <v>4804002305</v>
      </c>
      <c r="AB24" s="45">
        <f t="shared" si="1"/>
        <v>105036003392</v>
      </c>
      <c r="AC24" s="64">
        <f t="shared" si="8"/>
        <v>2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Vagarosos Hayabusa</v>
      </c>
      <c r="F25" s="238">
        <f t="shared" si="3"/>
        <v>10</v>
      </c>
      <c r="G25" s="238"/>
      <c r="H25" s="239">
        <f t="shared" si="4"/>
        <v>391</v>
      </c>
      <c r="I25" s="239"/>
      <c r="J25" s="239">
        <f t="shared" si="5"/>
        <v>377</v>
      </c>
      <c r="K25" s="239"/>
      <c r="L25" s="239">
        <f t="shared" si="6"/>
        <v>14</v>
      </c>
      <c r="M25" s="263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10</v>
      </c>
      <c r="X25" s="45">
        <f>SUM(F34,F42,F50,F58,H65,H72,F81)</f>
        <v>391</v>
      </c>
      <c r="Y25" s="45">
        <f>SUM(H34,H42,H50,H58,F65,F72,H81)</f>
        <v>377</v>
      </c>
      <c r="Z25" s="45">
        <f t="shared" si="0"/>
        <v>14</v>
      </c>
      <c r="AA25" s="45">
        <f t="shared" si="7"/>
        <v>105014003916</v>
      </c>
      <c r="AB25" s="45">
        <f t="shared" si="1"/>
        <v>105014003916</v>
      </c>
      <c r="AC25" s="64">
        <f t="shared" si="8"/>
        <v>6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Puro Malte F. C.</v>
      </c>
      <c r="F26" s="238">
        <f t="shared" si="3"/>
        <v>5</v>
      </c>
      <c r="G26" s="238"/>
      <c r="H26" s="239">
        <f t="shared" si="4"/>
        <v>334</v>
      </c>
      <c r="I26" s="239"/>
      <c r="J26" s="239">
        <f t="shared" si="5"/>
        <v>374</v>
      </c>
      <c r="K26" s="239"/>
      <c r="L26" s="239">
        <f t="shared" si="6"/>
        <v>-40</v>
      </c>
      <c r="M26" s="263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11</v>
      </c>
      <c r="X26" s="45">
        <f>SUM(F33,F41,F49,F57,F65,F73,H80)</f>
        <v>391</v>
      </c>
      <c r="Y26" s="45">
        <f>SUM(H33,H41,H49,H57,H65,H73,F80)</f>
        <v>350</v>
      </c>
      <c r="Z26" s="45">
        <f t="shared" si="0"/>
        <v>41</v>
      </c>
      <c r="AA26" s="45">
        <f t="shared" si="7"/>
        <v>115041003917</v>
      </c>
      <c r="AB26" s="45">
        <f t="shared" si="1"/>
        <v>54960003348</v>
      </c>
      <c r="AC26" s="64">
        <f>MATCH(AB26,$AA$20:$AA$27,0)</f>
        <v>8</v>
      </c>
      <c r="AD26" s="45"/>
      <c r="AE26" s="45"/>
      <c r="AF26" s="46"/>
      <c r="AG26" s="46"/>
      <c r="AH26" s="46"/>
    </row>
    <row r="27" spans="3:34" ht="15.75" thickBot="1">
      <c r="D27" s="74" t="s">
        <v>11</v>
      </c>
      <c r="E27" s="75" t="str">
        <f t="shared" si="2"/>
        <v>PT Brisola FC</v>
      </c>
      <c r="F27" s="229">
        <f t="shared" si="3"/>
        <v>0</v>
      </c>
      <c r="G27" s="229"/>
      <c r="H27" s="230">
        <f t="shared" si="4"/>
        <v>230</v>
      </c>
      <c r="I27" s="230"/>
      <c r="J27" s="230">
        <f t="shared" si="5"/>
        <v>426</v>
      </c>
      <c r="K27" s="230"/>
      <c r="L27" s="230">
        <f t="shared" si="6"/>
        <v>-196</v>
      </c>
      <c r="M27" s="289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5</v>
      </c>
      <c r="X27" s="45">
        <f>SUM(F32,F40,F48,F56,F64,F72,F80)</f>
        <v>334</v>
      </c>
      <c r="Y27" s="45">
        <f>SUM(H32,H40,H48,H56,H64,H72,H80)</f>
        <v>374</v>
      </c>
      <c r="Z27" s="45">
        <f>X27-Y27</f>
        <v>-40</v>
      </c>
      <c r="AA27" s="45">
        <f t="shared" si="7"/>
        <v>54960003348</v>
      </c>
      <c r="AB27" s="45">
        <f t="shared" si="1"/>
        <v>4804002305</v>
      </c>
      <c r="AC27" s="64">
        <f t="shared" si="8"/>
        <v>5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32" t="s">
        <v>133</v>
      </c>
      <c r="E29" s="233"/>
      <c r="F29" s="233"/>
      <c r="G29" s="233"/>
      <c r="H29" s="233"/>
      <c r="I29" s="233"/>
      <c r="J29" s="233"/>
      <c r="K29" s="233"/>
      <c r="L29" s="233"/>
      <c r="M29" s="233"/>
      <c r="N29" s="233"/>
      <c r="O29" s="233"/>
      <c r="P29" s="234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35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7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1">
        <f>IF(OR(F32="",H32=""),"",IF(F32=H32,1,IF(F32&lt;H32,0,IF(F32-H32&lt;10,2,IF(F32&gt;H32,3,SE)))))</f>
        <v>0</v>
      </c>
      <c r="D32" s="271" t="str">
        <f>V27</f>
        <v>Puro Malte F. C.</v>
      </c>
      <c r="E32" s="272"/>
      <c r="F32" s="76">
        <v>42</v>
      </c>
      <c r="G32" s="65" t="s">
        <v>17</v>
      </c>
      <c r="H32" s="77">
        <v>46</v>
      </c>
      <c r="I32" s="222" t="str">
        <f>V23</f>
        <v>Real Machine CF</v>
      </c>
      <c r="J32" s="222"/>
      <c r="K32" s="222"/>
      <c r="L32" s="222"/>
      <c r="M32" s="222"/>
      <c r="N32" s="222"/>
      <c r="O32" s="222"/>
      <c r="P32" s="222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1">
        <f>IF(OR(F33="",H33=""),"",IF(F33=H33,1,IF(F33&lt;H33,0,IF(F33-H33&lt;10,2,IF(F33&gt;H33,3,SE)))))</f>
        <v>3</v>
      </c>
      <c r="D33" s="271" t="str">
        <f>V26</f>
        <v>Grajaú F.C.</v>
      </c>
      <c r="E33" s="272"/>
      <c r="F33" s="77">
        <v>54</v>
      </c>
      <c r="G33" s="65" t="s">
        <v>17</v>
      </c>
      <c r="H33" s="76">
        <v>29</v>
      </c>
      <c r="I33" s="222" t="str">
        <f>V22</f>
        <v>TU Du Du Du PÁ F.C</v>
      </c>
      <c r="J33" s="222"/>
      <c r="K33" s="222"/>
      <c r="L33" s="222"/>
      <c r="M33" s="222"/>
      <c r="N33" s="222"/>
      <c r="O33" s="222"/>
      <c r="P33" s="222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1">
        <f>IF(OR(F34="",H34=""),"",IF(F34=H34,1,IF(F34&lt;H34,0,IF(F34-H34&lt;10,2,IF(F34&gt;H34,3,SE)))))</f>
        <v>2</v>
      </c>
      <c r="D34" s="271" t="str">
        <f>V25</f>
        <v>Vagarosos Hayabusa</v>
      </c>
      <c r="E34" s="272"/>
      <c r="F34" s="77">
        <v>44</v>
      </c>
      <c r="G34" s="65" t="s">
        <v>17</v>
      </c>
      <c r="H34" s="76">
        <v>37</v>
      </c>
      <c r="I34" s="222" t="str">
        <f>V21</f>
        <v>Colonnezi FC</v>
      </c>
      <c r="J34" s="222"/>
      <c r="K34" s="222"/>
      <c r="L34" s="222"/>
      <c r="M34" s="222"/>
      <c r="N34" s="222"/>
      <c r="O34" s="222"/>
      <c r="P34" s="222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1">
        <f>IF(OR(F35="",H35=""),"",IF(F35=H35,1,IF(F35&lt;H35,0,IF(F35-H35&lt;10,2,IF(F35&gt;H35,3,SE)))))</f>
        <v>0</v>
      </c>
      <c r="D35" s="271" t="str">
        <f>V24</f>
        <v>PT Brisola FC</v>
      </c>
      <c r="E35" s="272"/>
      <c r="F35" s="76">
        <v>43</v>
      </c>
      <c r="G35" s="65" t="s">
        <v>17</v>
      </c>
      <c r="H35" s="77">
        <v>46</v>
      </c>
      <c r="I35" s="222" t="str">
        <f>V20</f>
        <v>Mr Kbça FC</v>
      </c>
      <c r="J35" s="222"/>
      <c r="K35" s="222"/>
      <c r="L35" s="222"/>
      <c r="M35" s="222"/>
      <c r="N35" s="222"/>
      <c r="O35" s="222"/>
      <c r="P35" s="222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1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1" t="str">
        <f>IF(OR(F37="",H37=""),"",IF(F37=H37,1,IF(F37&lt;H37,0,IF(F37-H37&lt;10,2,IF(F37&gt;H37,3,SE)))))</f>
        <v/>
      </c>
      <c r="D37" s="223" t="s">
        <v>135</v>
      </c>
      <c r="E37" s="224"/>
      <c r="F37" s="224"/>
      <c r="G37" s="224"/>
      <c r="H37" s="224"/>
      <c r="I37" s="224"/>
      <c r="J37" s="224"/>
      <c r="K37" s="224"/>
      <c r="L37" s="224"/>
      <c r="M37" s="224"/>
      <c r="N37" s="224"/>
      <c r="O37" s="224"/>
      <c r="P37" s="225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1" t="str">
        <f>IF(OR(F38="",H38=""),"",IF(F38=H38,1,IF(F38&lt;H38,0,IF(F38-H38&lt;10,2,IF(F38&gt;H38,3,SE)))))</f>
        <v/>
      </c>
      <c r="D38" s="226"/>
      <c r="E38" s="227"/>
      <c r="F38" s="227"/>
      <c r="G38" s="227"/>
      <c r="H38" s="227"/>
      <c r="I38" s="227"/>
      <c r="J38" s="227"/>
      <c r="K38" s="227"/>
      <c r="L38" s="227"/>
      <c r="M38" s="227"/>
      <c r="N38" s="227"/>
      <c r="O38" s="227"/>
      <c r="P38" s="228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1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1">
        <f>IF(OR(F40="",H40=""),"",IF(F40=H40,1,IF(F40&lt;H40,0,IF(F40-H40&lt;10,2,IF(F40&gt;H40,3,SE)))))</f>
        <v>0</v>
      </c>
      <c r="D40" s="222" t="str">
        <f>V27</f>
        <v>Puro Malte F. C.</v>
      </c>
      <c r="E40" s="222"/>
      <c r="F40" s="76">
        <v>37</v>
      </c>
      <c r="G40" s="58" t="s">
        <v>17</v>
      </c>
      <c r="H40" s="77">
        <v>74</v>
      </c>
      <c r="I40" s="222" t="str">
        <f>V20</f>
        <v>Mr Kbça FC</v>
      </c>
      <c r="J40" s="222"/>
      <c r="K40" s="222"/>
      <c r="L40" s="222"/>
      <c r="M40" s="222"/>
      <c r="N40" s="222"/>
      <c r="O40" s="222"/>
      <c r="P40" s="222"/>
      <c r="Q40" s="45">
        <f>IF(OR(H40="",F40=""),"",IF(H40=F40,1,IF(H40&lt;F40,0,IF(H40-F40&lt;10,2,IF(H40&gt;F40,3,SE)))))</f>
        <v>3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1">
        <f>IF(OR(F41="",H41=""),"",IF(F41=H41,1,IF(F41&lt;H41,0,IF(F41-H41&lt;10,2,IF(F41&gt;H41,3,SE)))))</f>
        <v>3</v>
      </c>
      <c r="D41" s="222" t="str">
        <f>V26</f>
        <v>Grajaú F.C.</v>
      </c>
      <c r="E41" s="222"/>
      <c r="F41" s="77">
        <v>72</v>
      </c>
      <c r="G41" s="58" t="s">
        <v>17</v>
      </c>
      <c r="H41" s="76">
        <v>29</v>
      </c>
      <c r="I41" s="222" t="str">
        <f>V21</f>
        <v>Colonnezi FC</v>
      </c>
      <c r="J41" s="222"/>
      <c r="K41" s="222"/>
      <c r="L41" s="222"/>
      <c r="M41" s="222"/>
      <c r="N41" s="222"/>
      <c r="O41" s="222"/>
      <c r="P41" s="222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1">
        <f>IF(OR(F42="",H42=""),"",IF(F42=H42,1,IF(F42&lt;H42,0,IF(F42-H42&lt;10,2,IF(F42&gt;H42,3,SE)))))</f>
        <v>3</v>
      </c>
      <c r="D42" s="222" t="str">
        <f>V25</f>
        <v>Vagarosos Hayabusa</v>
      </c>
      <c r="E42" s="222"/>
      <c r="F42" s="77">
        <v>86</v>
      </c>
      <c r="G42" s="58" t="s">
        <v>17</v>
      </c>
      <c r="H42" s="76">
        <v>69</v>
      </c>
      <c r="I42" s="222" t="str">
        <f>V22</f>
        <v>TU Du Du Du PÁ F.C</v>
      </c>
      <c r="J42" s="222"/>
      <c r="K42" s="222"/>
      <c r="L42" s="222"/>
      <c r="M42" s="222"/>
      <c r="N42" s="222"/>
      <c r="O42" s="222"/>
      <c r="P42" s="222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1">
        <f>IF(OR(F43="",H43=""),"",IF(F43=H43,1,IF(F43&lt;H43,0,IF(F43-H43&lt;10,2,IF(F43&gt;H43,3,SE)))))</f>
        <v>0</v>
      </c>
      <c r="D43" s="222" t="str">
        <f>V24</f>
        <v>PT Brisola FC</v>
      </c>
      <c r="E43" s="222"/>
      <c r="F43" s="76">
        <v>22</v>
      </c>
      <c r="G43" s="58" t="s">
        <v>17</v>
      </c>
      <c r="H43" s="77">
        <v>36</v>
      </c>
      <c r="I43" s="222" t="str">
        <f>V23</f>
        <v>Real Machine CF</v>
      </c>
      <c r="J43" s="222"/>
      <c r="K43" s="222"/>
      <c r="L43" s="222"/>
      <c r="M43" s="222"/>
      <c r="N43" s="222"/>
      <c r="O43" s="222"/>
      <c r="P43" s="222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1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1" t="str">
        <f>IF(OR(F45="",H45=""),"",IF(F45=H45,1,IF(F45&lt;H45,0,IF(F45-H45&lt;10,2,IF(F45&gt;H45,3,SE)))))</f>
        <v/>
      </c>
      <c r="D45" s="223" t="s">
        <v>134</v>
      </c>
      <c r="E45" s="224"/>
      <c r="F45" s="224"/>
      <c r="G45" s="224"/>
      <c r="H45" s="224"/>
      <c r="I45" s="224"/>
      <c r="J45" s="224"/>
      <c r="K45" s="224"/>
      <c r="L45" s="224"/>
      <c r="M45" s="224"/>
      <c r="N45" s="224"/>
      <c r="O45" s="224"/>
      <c r="P45" s="225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1" t="str">
        <f>IF(OR(F46="",H46=""),"",IF(F46=H46,1,IF(F46&lt;H46,0,IF(F46-H46&lt;10,2,IF(F46&gt;H46,3,SE)))))</f>
        <v/>
      </c>
      <c r="D46" s="226"/>
      <c r="E46" s="227"/>
      <c r="F46" s="227"/>
      <c r="G46" s="227"/>
      <c r="H46" s="227"/>
      <c r="I46" s="227"/>
      <c r="J46" s="227"/>
      <c r="K46" s="227"/>
      <c r="L46" s="227"/>
      <c r="M46" s="227"/>
      <c r="N46" s="227"/>
      <c r="O46" s="227"/>
      <c r="P46" s="228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1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1">
        <f>IF(OR(F48="",H48=""),"",IF(F48=H48,1,IF(F48&lt;H48,0,IF(F48-H48&lt;10,2,IF(F48&gt;H48,3,SE)))))</f>
        <v>0</v>
      </c>
      <c r="D48" s="222" t="str">
        <f>V27</f>
        <v>Puro Malte F. C.</v>
      </c>
      <c r="E48" s="222"/>
      <c r="F48" s="76">
        <v>44</v>
      </c>
      <c r="G48" s="65" t="s">
        <v>17</v>
      </c>
      <c r="H48" s="77">
        <v>53</v>
      </c>
      <c r="I48" s="222" t="str">
        <f>V21</f>
        <v>Colonnezi FC</v>
      </c>
      <c r="J48" s="222"/>
      <c r="K48" s="222"/>
      <c r="L48" s="222"/>
      <c r="M48" s="222"/>
      <c r="N48" s="222"/>
      <c r="O48" s="222"/>
      <c r="P48" s="222"/>
      <c r="Q48" s="45">
        <f>IF(OR(H48="",F48=""),"",IF(H48=F48,1,IF(H48&lt;F48,0,IF(H48-F48&lt;10,2,IF(H48&gt;F48,3,SE)))))</f>
        <v>2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1">
        <f>IF(OR(F49="",H49=""),"",IF(F49=H49,1,IF(F49&lt;H49,0,IF(F49-H49&lt;10,2,IF(F49&gt;H49,3,SE)))))</f>
        <v>0</v>
      </c>
      <c r="D49" s="222" t="str">
        <f>V26</f>
        <v>Grajaú F.C.</v>
      </c>
      <c r="E49" s="222"/>
      <c r="F49" s="76">
        <v>55</v>
      </c>
      <c r="G49" s="65" t="s">
        <v>17</v>
      </c>
      <c r="H49" s="77">
        <v>62</v>
      </c>
      <c r="I49" s="222" t="str">
        <f>V20</f>
        <v>Mr Kbça FC</v>
      </c>
      <c r="J49" s="222"/>
      <c r="K49" s="222"/>
      <c r="L49" s="222"/>
      <c r="M49" s="222"/>
      <c r="N49" s="222"/>
      <c r="O49" s="222"/>
      <c r="P49" s="222"/>
      <c r="Q49" s="45">
        <f>IF(OR(H49="",F49=""),"",IF(H49=F49,1,IF(H49&lt;F49,0,IF(H49-F49&lt;10,2,IF(H49&gt;F49,3,SE)))))</f>
        <v>2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1">
        <f>IF(OR(F50="",H50=""),"",IF(F50=H50,1,IF(F50&lt;H50,0,IF(F50-H50&lt;10,2,IF(F50&gt;H50,3,SE)))))</f>
        <v>0</v>
      </c>
      <c r="D50" s="271" t="str">
        <f>V25</f>
        <v>Vagarosos Hayabusa</v>
      </c>
      <c r="E50" s="272"/>
      <c r="F50" s="76">
        <v>52</v>
      </c>
      <c r="G50" s="65" t="s">
        <v>17</v>
      </c>
      <c r="H50" s="77">
        <v>65</v>
      </c>
      <c r="I50" s="222" t="str">
        <f>V23</f>
        <v>Real Machine CF</v>
      </c>
      <c r="J50" s="222"/>
      <c r="K50" s="222"/>
      <c r="L50" s="222"/>
      <c r="M50" s="222"/>
      <c r="N50" s="222"/>
      <c r="O50" s="222"/>
      <c r="P50" s="222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1">
        <f>IF(OR(F51="",H51=""),"",IF(F51=H51,1,IF(F51&lt;H51,0,IF(F51-H51&lt;10,2,IF(F51&gt;H51,3,SE)))))</f>
        <v>0</v>
      </c>
      <c r="D51" s="271" t="str">
        <f>V24</f>
        <v>PT Brisola FC</v>
      </c>
      <c r="E51" s="272"/>
      <c r="F51" s="76">
        <v>20</v>
      </c>
      <c r="G51" s="65" t="s">
        <v>17</v>
      </c>
      <c r="H51" s="77">
        <v>68</v>
      </c>
      <c r="I51" s="222" t="str">
        <f>V22</f>
        <v>TU Du Du Du PÁ F.C</v>
      </c>
      <c r="J51" s="222"/>
      <c r="K51" s="222"/>
      <c r="L51" s="222"/>
      <c r="M51" s="222"/>
      <c r="N51" s="222"/>
      <c r="O51" s="222"/>
      <c r="P51" s="222"/>
      <c r="Q51" s="45">
        <f>IF(OR(H51="",F51=""),"",IF(H51=F51,1,IF(H51&lt;F51,0,IF(H51-F51&lt;10,2,IF(H51&gt;F51,3,SE)))))</f>
        <v>3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1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1" t="str">
        <f>IF(OR(F53="",H53=""),"",IF(F53=H53,1,IF(F53&lt;H53,0,IF(F53-H53&lt;10,2,IF(F53&gt;H53,3,SE)))))</f>
        <v/>
      </c>
      <c r="D53" s="223" t="s">
        <v>136</v>
      </c>
      <c r="E53" s="224"/>
      <c r="F53" s="224"/>
      <c r="G53" s="224"/>
      <c r="H53" s="224"/>
      <c r="I53" s="224"/>
      <c r="J53" s="224"/>
      <c r="K53" s="224"/>
      <c r="L53" s="224"/>
      <c r="M53" s="224"/>
      <c r="N53" s="224"/>
      <c r="O53" s="224"/>
      <c r="P53" s="225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1" t="str">
        <f>IF(OR(F54="",H54=""),"",IF(F54=H54,1,IF(F54&lt;H54,0,IF(F54-H54&lt;10,2,IF(F54&gt;H54,3,SE)))))</f>
        <v/>
      </c>
      <c r="D54" s="226"/>
      <c r="E54" s="227"/>
      <c r="F54" s="227"/>
      <c r="G54" s="227"/>
      <c r="H54" s="227"/>
      <c r="I54" s="227"/>
      <c r="J54" s="227"/>
      <c r="K54" s="227"/>
      <c r="L54" s="227"/>
      <c r="M54" s="227"/>
      <c r="N54" s="227"/>
      <c r="O54" s="227"/>
      <c r="P54" s="228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1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1">
        <f>IF(OR(F56="",H56=""),"",IF(F56=H56,1,IF(F56&lt;H56,0,IF(F56-H56&lt;10,2,IF(F56&gt;H56,3,SE)))))</f>
        <v>0</v>
      </c>
      <c r="D56" s="222" t="str">
        <f>V27</f>
        <v>Puro Malte F. C.</v>
      </c>
      <c r="E56" s="222"/>
      <c r="F56" s="76">
        <v>43</v>
      </c>
      <c r="G56" s="58" t="s">
        <v>17</v>
      </c>
      <c r="H56" s="77">
        <v>59</v>
      </c>
      <c r="I56" s="222" t="str">
        <f>V22</f>
        <v>TU Du Du Du PÁ F.C</v>
      </c>
      <c r="J56" s="222"/>
      <c r="K56" s="222"/>
      <c r="L56" s="222"/>
      <c r="M56" s="222"/>
      <c r="N56" s="222"/>
      <c r="O56" s="222"/>
      <c r="P56" s="222"/>
      <c r="Q56" s="45">
        <f>IF(OR(H56="",F56=""),"",IF(H56=F56,1,IF(H56&lt;F56,0,IF(H56-F56&lt;10,2,IF(H56&gt;F56,3,SE)))))</f>
        <v>3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1">
        <f>IF(OR(F57="",H57=""),"",IF(F57=H57,1,IF(F57&lt;H57,0,IF(F57-H57&lt;10,2,IF(F57&gt;H57,3,SE)))))</f>
        <v>0</v>
      </c>
      <c r="D57" s="222" t="str">
        <f>V26</f>
        <v>Grajaú F.C.</v>
      </c>
      <c r="E57" s="222"/>
      <c r="F57" s="76">
        <v>24</v>
      </c>
      <c r="G57" s="58" t="s">
        <v>17</v>
      </c>
      <c r="H57" s="77">
        <v>73</v>
      </c>
      <c r="I57" s="222" t="str">
        <f>V23</f>
        <v>Real Machine CF</v>
      </c>
      <c r="J57" s="222"/>
      <c r="K57" s="222"/>
      <c r="L57" s="222"/>
      <c r="M57" s="222"/>
      <c r="N57" s="222"/>
      <c r="O57" s="222"/>
      <c r="P57" s="222"/>
      <c r="Q57" s="45">
        <f>IF(OR(H57="",F57=""),"",IF(H57=F57,1,IF(H57&lt;F57,0,IF(H57-F57&lt;10,2,IF(H57&gt;F57,3,SE)))))</f>
        <v>3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1">
        <f>IF(OR(F58="",H58=""),"",IF(F58=H58,1,IF(F58&lt;H58,0,IF(F58-H58&lt;10,2,IF(F58&gt;H58,3,SE)))))</f>
        <v>0</v>
      </c>
      <c r="D58" s="222" t="str">
        <f>V25</f>
        <v>Vagarosos Hayabusa</v>
      </c>
      <c r="E58" s="222"/>
      <c r="F58" s="76">
        <v>31</v>
      </c>
      <c r="G58" s="58" t="s">
        <v>17</v>
      </c>
      <c r="H58" s="77">
        <v>52</v>
      </c>
      <c r="I58" s="222" t="str">
        <f>V20</f>
        <v>Mr Kbça FC</v>
      </c>
      <c r="J58" s="222"/>
      <c r="K58" s="222"/>
      <c r="L58" s="222"/>
      <c r="M58" s="222"/>
      <c r="N58" s="222"/>
      <c r="O58" s="222"/>
      <c r="P58" s="222"/>
      <c r="Q58" s="45">
        <f>IF(OR(H58="",F58=""),"",IF(H58=F58,1,IF(H58&lt;F58,0,IF(H58-F58&lt;10,2,IF(H58&gt;F58,3,SE)))))</f>
        <v>3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1">
        <f>IF(OR(F59="",H59=""),"",IF(F59=H59,1,IF(F59&lt;H59,0,IF(F59-H59&lt;10,2,IF(F59&gt;H59,3,SE)))))</f>
        <v>0</v>
      </c>
      <c r="D59" s="222" t="str">
        <f>V24</f>
        <v>PT Brisola FC</v>
      </c>
      <c r="E59" s="222"/>
      <c r="F59" s="76">
        <v>28</v>
      </c>
      <c r="G59" s="58" t="s">
        <v>17</v>
      </c>
      <c r="H59" s="77">
        <v>80</v>
      </c>
      <c r="I59" s="222" t="str">
        <f>V21</f>
        <v>Colonnezi FC</v>
      </c>
      <c r="J59" s="222"/>
      <c r="K59" s="222"/>
      <c r="L59" s="222"/>
      <c r="M59" s="222"/>
      <c r="N59" s="222"/>
      <c r="O59" s="222"/>
      <c r="P59" s="222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1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1" t="str">
        <f>IF(OR(F61="",H61=""),"",IF(F61=H61,1,IF(F61&lt;H61,0,IF(F61-H61&lt;10,2,IF(F61&gt;H61,3,SE)))))</f>
        <v/>
      </c>
      <c r="D61" s="223" t="s">
        <v>137</v>
      </c>
      <c r="E61" s="224"/>
      <c r="F61" s="224"/>
      <c r="G61" s="224"/>
      <c r="H61" s="224"/>
      <c r="I61" s="224"/>
      <c r="J61" s="224"/>
      <c r="K61" s="224"/>
      <c r="L61" s="224"/>
      <c r="M61" s="224"/>
      <c r="N61" s="224"/>
      <c r="O61" s="224"/>
      <c r="P61" s="225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1" t="str">
        <f>IF(OR(F62="",H62=""),"",IF(F62=H62,1,IF(F62&lt;H62,0,IF(F62-H62&lt;10,2,IF(F62&gt;H62,3,SE)))))</f>
        <v/>
      </c>
      <c r="D62" s="226"/>
      <c r="E62" s="227"/>
      <c r="F62" s="227"/>
      <c r="G62" s="227"/>
      <c r="H62" s="227"/>
      <c r="I62" s="227"/>
      <c r="J62" s="227"/>
      <c r="K62" s="227"/>
      <c r="L62" s="227"/>
      <c r="M62" s="227"/>
      <c r="N62" s="227"/>
      <c r="O62" s="227"/>
      <c r="P62" s="228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1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1">
        <f>IF(OR(F64="",H64=""),"",IF(F64=H64,1,IF(F64&lt;H64,0,IF(F64-H64&lt;10,2,IF(F64&gt;H64,3,SE)))))</f>
        <v>3</v>
      </c>
      <c r="D64" s="222" t="str">
        <f>V27</f>
        <v>Puro Malte F. C.</v>
      </c>
      <c r="E64" s="222"/>
      <c r="F64" s="77">
        <v>56</v>
      </c>
      <c r="G64" s="58" t="s">
        <v>17</v>
      </c>
      <c r="H64" s="76">
        <v>28</v>
      </c>
      <c r="I64" s="222" t="str">
        <f>V24</f>
        <v>PT Brisola FC</v>
      </c>
      <c r="J64" s="222"/>
      <c r="K64" s="222"/>
      <c r="L64" s="222"/>
      <c r="M64" s="222"/>
      <c r="N64" s="222"/>
      <c r="O64" s="222"/>
      <c r="P64" s="222"/>
      <c r="Q64" s="45">
        <f>IF(OR(H64="",F64=""),"",IF(H64=F64,1,IF(H64&lt;F64,0,IF(H64-F64&lt;10,2,IF(H64&gt;F64,3,SE)))))</f>
        <v>0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1">
        <f>IF(OR(F65="",H65=""),"",IF(F65=H65,1,IF(F65&lt;H65,0,IF(F65-H65&lt;10,2,IF(F65&gt;H65,3,SE)))))</f>
        <v>0</v>
      </c>
      <c r="D65" s="222" t="str">
        <f>V26</f>
        <v>Grajaú F.C.</v>
      </c>
      <c r="E65" s="222"/>
      <c r="F65" s="76">
        <v>45</v>
      </c>
      <c r="G65" s="58" t="s">
        <v>17</v>
      </c>
      <c r="H65" s="77">
        <v>65</v>
      </c>
      <c r="I65" s="222" t="str">
        <f>V25</f>
        <v>Vagarosos Hayabusa</v>
      </c>
      <c r="J65" s="222"/>
      <c r="K65" s="222"/>
      <c r="L65" s="222"/>
      <c r="M65" s="222"/>
      <c r="N65" s="222"/>
      <c r="O65" s="222"/>
      <c r="P65" s="222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1">
        <f>IF(OR(F66="",H66=""),"",IF(F66=H66,1,IF(F66&lt;H66,0,IF(F66-H66&lt;10,2,IF(F66&gt;H66,3,SE)))))</f>
        <v>0</v>
      </c>
      <c r="D66" s="222" t="str">
        <f>V23</f>
        <v>Real Machine CF</v>
      </c>
      <c r="E66" s="222"/>
      <c r="F66" s="76">
        <v>27</v>
      </c>
      <c r="G66" s="58" t="s">
        <v>17</v>
      </c>
      <c r="H66" s="77">
        <v>40</v>
      </c>
      <c r="I66" s="222" t="str">
        <f>V20</f>
        <v>Mr Kbça FC</v>
      </c>
      <c r="J66" s="222"/>
      <c r="K66" s="222"/>
      <c r="L66" s="222"/>
      <c r="M66" s="222"/>
      <c r="N66" s="222"/>
      <c r="O66" s="222"/>
      <c r="P66" s="222"/>
      <c r="Q66" s="45">
        <f>IF(OR(H66="",F66=""),"",IF(H66=F66,1,IF(H66&lt;F66,0,IF(H66-F66&lt;10,2,IF(H66&gt;F66,3,SE)))))</f>
        <v>3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1">
        <f>IF(OR(F67="",H67=""),"",IF(F67=H67,1,IF(F67&lt;H67,0,IF(F67-H67&lt;10,2,IF(F67&gt;H67,3,SE)))))</f>
        <v>2</v>
      </c>
      <c r="D67" s="222" t="str">
        <f>V22</f>
        <v>TU Du Du Du PÁ F.C</v>
      </c>
      <c r="E67" s="222"/>
      <c r="F67" s="77">
        <v>48</v>
      </c>
      <c r="G67" s="58" t="s">
        <v>17</v>
      </c>
      <c r="H67" s="76">
        <v>44</v>
      </c>
      <c r="I67" s="222" t="str">
        <f>V21</f>
        <v>Colonnezi FC</v>
      </c>
      <c r="J67" s="222"/>
      <c r="K67" s="222"/>
      <c r="L67" s="222"/>
      <c r="M67" s="222"/>
      <c r="N67" s="222"/>
      <c r="O67" s="222"/>
      <c r="P67" s="222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1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1" t="str">
        <f>IF(OR(F69="",H69=""),"",IF(F69=H69,1,IF(F69&lt;H69,0,IF(F69-H69&lt;10,2,IF(F69&gt;H69,3,SE)))))</f>
        <v/>
      </c>
      <c r="D69" s="223" t="s">
        <v>138</v>
      </c>
      <c r="E69" s="224"/>
      <c r="F69" s="224"/>
      <c r="G69" s="224"/>
      <c r="H69" s="224"/>
      <c r="I69" s="224"/>
      <c r="J69" s="224"/>
      <c r="K69" s="224"/>
      <c r="L69" s="224"/>
      <c r="M69" s="224"/>
      <c r="N69" s="224"/>
      <c r="O69" s="224"/>
      <c r="P69" s="225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1" t="str">
        <f>IF(OR(F70="",H70=""),"",IF(F70=H70,1,IF(F70&lt;H70,0,IF(F70-H70&lt;10,2,IF(F70&gt;H70,3,SE)))))</f>
        <v/>
      </c>
      <c r="D70" s="226"/>
      <c r="E70" s="227"/>
      <c r="F70" s="227"/>
      <c r="G70" s="227"/>
      <c r="H70" s="227"/>
      <c r="I70" s="227"/>
      <c r="J70" s="227"/>
      <c r="K70" s="227"/>
      <c r="L70" s="227"/>
      <c r="M70" s="227"/>
      <c r="N70" s="227"/>
      <c r="O70" s="227"/>
      <c r="P70" s="228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1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1">
        <f>IF(OR(F72="",H72=""),"",IF(F72=H72,1,IF(F72&lt;H72,0,IF(F72-H72&lt;10,2,IF(F72&gt;H72,3,SE)))))</f>
        <v>2</v>
      </c>
      <c r="D72" s="222" t="str">
        <f>V27</f>
        <v>Puro Malte F. C.</v>
      </c>
      <c r="E72" s="222"/>
      <c r="F72" s="77">
        <v>73</v>
      </c>
      <c r="G72" s="58" t="s">
        <v>17</v>
      </c>
      <c r="H72" s="76">
        <v>69</v>
      </c>
      <c r="I72" s="222" t="str">
        <f>V25</f>
        <v>Vagarosos Hayabusa</v>
      </c>
      <c r="J72" s="222"/>
      <c r="K72" s="222"/>
      <c r="L72" s="222"/>
      <c r="M72" s="222"/>
      <c r="N72" s="222"/>
      <c r="O72" s="222"/>
      <c r="P72" s="222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1">
        <f>IF(OR(F73="",H73=""),"",IF(F73=H73,1,IF(F73&lt;H73,0,IF(F73-H73&lt;10,2,IF(F73&gt;H73,3,SE)))))</f>
        <v>3</v>
      </c>
      <c r="D73" s="222" t="str">
        <f>V26</f>
        <v>Grajaú F.C.</v>
      </c>
      <c r="E73" s="222"/>
      <c r="F73" s="77">
        <v>96</v>
      </c>
      <c r="G73" s="58" t="s">
        <v>17</v>
      </c>
      <c r="H73" s="76">
        <v>53</v>
      </c>
      <c r="I73" s="222" t="str">
        <f>V24</f>
        <v>PT Brisola FC</v>
      </c>
      <c r="J73" s="222"/>
      <c r="K73" s="222"/>
      <c r="L73" s="222"/>
      <c r="M73" s="222"/>
      <c r="N73" s="222"/>
      <c r="O73" s="222"/>
      <c r="P73" s="222"/>
      <c r="Q73" s="45">
        <f>IF(OR(H73="",F73=""),"",IF(H73=F73,1,IF(H73&lt;F73,0,IF(H73-F73&lt;10,2,IF(H73&gt;F73,3,SE)))))</f>
        <v>0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1">
        <f>IF(OR(F74="",H74=""),"",IF(F74=H74,1,IF(F74&lt;H74,0,IF(F74-H74&lt;10,2,IF(F74&gt;H74,3,SE)))))</f>
        <v>0</v>
      </c>
      <c r="D74" s="222" t="str">
        <f>V23</f>
        <v>Real Machine CF</v>
      </c>
      <c r="E74" s="222"/>
      <c r="F74" s="76">
        <v>55</v>
      </c>
      <c r="G74" s="58" t="s">
        <v>17</v>
      </c>
      <c r="H74" s="77">
        <v>77</v>
      </c>
      <c r="I74" s="222" t="str">
        <f>V21</f>
        <v>Colonnezi FC</v>
      </c>
      <c r="J74" s="222"/>
      <c r="K74" s="222"/>
      <c r="L74" s="222"/>
      <c r="M74" s="222"/>
      <c r="N74" s="222"/>
      <c r="O74" s="222"/>
      <c r="P74" s="222"/>
      <c r="Q74" s="45">
        <f>IF(OR(H74="",F74=""),"",IF(H74=F74,1,IF(H74&lt;F74,0,IF(H74-F74&lt;10,2,IF(H74&gt;F74,3,SE)))))</f>
        <v>3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1">
        <f>IF(OR(F75="",H75=""),"",IF(F75=H75,1,IF(F75&lt;H75,0,IF(F75-H75&lt;10,2,IF(F75&gt;H75,3,SE)))))</f>
        <v>3</v>
      </c>
      <c r="D75" s="222" t="str">
        <f>V22</f>
        <v>TU Du Du Du PÁ F.C</v>
      </c>
      <c r="E75" s="222"/>
      <c r="F75" s="77">
        <v>107</v>
      </c>
      <c r="G75" s="58" t="s">
        <v>17</v>
      </c>
      <c r="H75" s="76">
        <v>49</v>
      </c>
      <c r="I75" s="222" t="str">
        <f>V20</f>
        <v>Mr Kbça FC</v>
      </c>
      <c r="J75" s="222"/>
      <c r="K75" s="222"/>
      <c r="L75" s="222"/>
      <c r="M75" s="222"/>
      <c r="N75" s="222"/>
      <c r="O75" s="222"/>
      <c r="P75" s="222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1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1" t="str">
        <f>IF(OR(F77="",H77=""),"",IF(F77=H77,1,IF(F77&lt;H77,0,IF(F77-H77&lt;10,2,IF(F77&gt;H77,3,SE)))))</f>
        <v/>
      </c>
      <c r="D77" s="223" t="s">
        <v>139</v>
      </c>
      <c r="E77" s="224"/>
      <c r="F77" s="224"/>
      <c r="G77" s="224"/>
      <c r="H77" s="224"/>
      <c r="I77" s="224"/>
      <c r="J77" s="224"/>
      <c r="K77" s="224"/>
      <c r="L77" s="224"/>
      <c r="M77" s="224"/>
      <c r="N77" s="224"/>
      <c r="O77" s="224"/>
      <c r="P77" s="225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1" t="str">
        <f>IF(OR(F78="",H78=""),"",IF(F78=H78,1,IF(F78&lt;H78,0,IF(F78-H78&lt;10,2,IF(F78&gt;H78,3,SE)))))</f>
        <v/>
      </c>
      <c r="D78" s="226"/>
      <c r="E78" s="227"/>
      <c r="F78" s="227"/>
      <c r="G78" s="227"/>
      <c r="H78" s="227"/>
      <c r="I78" s="227"/>
      <c r="J78" s="227"/>
      <c r="K78" s="227"/>
      <c r="L78" s="227"/>
      <c r="M78" s="227"/>
      <c r="N78" s="227"/>
      <c r="O78" s="227"/>
      <c r="P78" s="228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1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1">
        <f>IF(OR(F80="",H80=""),"",IF(F80=H80,1,IF(F80&lt;H80,0,IF(F80-H80&lt;10,2,IF(F80&gt;H80,3,SE)))))</f>
        <v>0</v>
      </c>
      <c r="D80" s="222" t="str">
        <f>V27</f>
        <v>Puro Malte F. C.</v>
      </c>
      <c r="E80" s="222"/>
      <c r="F80" s="76">
        <v>39</v>
      </c>
      <c r="G80" s="92" t="s">
        <v>17</v>
      </c>
      <c r="H80" s="77">
        <v>45</v>
      </c>
      <c r="I80" s="222" t="str">
        <f>V26</f>
        <v>Grajaú F.C.</v>
      </c>
      <c r="J80" s="222"/>
      <c r="K80" s="222"/>
      <c r="L80" s="222"/>
      <c r="M80" s="222"/>
      <c r="N80" s="222"/>
      <c r="O80" s="222"/>
      <c r="P80" s="222"/>
      <c r="Q80" s="45">
        <f>IF(OR(H80="",F80=""),"",IF(H80=F80,1,IF(H80&lt;F80,0,IF(H80-F80&lt;10,2,IF(H80&gt;F80,3,SE)))))</f>
        <v>2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1">
        <f>IF(OR(F81="",H81=""),"",IF(F81=H81,1,IF(F81&lt;H81,0,IF(F81-H81&lt;10,2,IF(F81&gt;H81,3,SE)))))</f>
        <v>2</v>
      </c>
      <c r="D81" s="222" t="str">
        <f>V25</f>
        <v>Vagarosos Hayabusa</v>
      </c>
      <c r="E81" s="222"/>
      <c r="F81" s="77">
        <v>44</v>
      </c>
      <c r="G81" s="58" t="s">
        <v>17</v>
      </c>
      <c r="H81" s="76">
        <v>36</v>
      </c>
      <c r="I81" s="222" t="str">
        <f>V24</f>
        <v>PT Brisola FC</v>
      </c>
      <c r="J81" s="222"/>
      <c r="K81" s="222"/>
      <c r="L81" s="222"/>
      <c r="M81" s="222"/>
      <c r="N81" s="222"/>
      <c r="O81" s="222"/>
      <c r="P81" s="222"/>
      <c r="Q81" s="45">
        <f>IF(OR(H81="",F81=""),"",IF(H81=F81,1,IF(H81&lt;F81,0,IF(H81-F81&lt;10,2,IF(H81&gt;F81,3,SE)))))</f>
        <v>0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1">
        <f>IF(OR(F82="",H82=""),"",IF(F82=H82,1,IF(F82&lt;H82,0,IF(F82-H82&lt;10,2,IF(F82&gt;H82,3,SE)))))</f>
        <v>0</v>
      </c>
      <c r="D82" s="222" t="str">
        <f>V23</f>
        <v>Real Machine CF</v>
      </c>
      <c r="E82" s="222"/>
      <c r="F82" s="76">
        <v>37</v>
      </c>
      <c r="G82" s="58" t="s">
        <v>17</v>
      </c>
      <c r="H82" s="77">
        <v>43</v>
      </c>
      <c r="I82" s="222" t="str">
        <f>V22</f>
        <v>TU Du Du Du PÁ F.C</v>
      </c>
      <c r="J82" s="222"/>
      <c r="K82" s="222"/>
      <c r="L82" s="222"/>
      <c r="M82" s="222"/>
      <c r="N82" s="222"/>
      <c r="O82" s="222"/>
      <c r="P82" s="222"/>
      <c r="Q82" s="45">
        <f>IF(OR(H82="",F82=""),"",IF(H82=F82,1,IF(H82&lt;F82,0,IF(H82-F82&lt;10,2,IF(H82&gt;F82,3,SE)))))</f>
        <v>2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1">
        <f>IF(OR(F83="",H83=""),"",IF(F83=H83,1,IF(F83&lt;H83,0,IF(F83-H83&lt;10,2,IF(F83&gt;H83,3,SE)))))</f>
        <v>2</v>
      </c>
      <c r="D83" s="222" t="str">
        <f>V21</f>
        <v>Colonnezi FC</v>
      </c>
      <c r="E83" s="222"/>
      <c r="F83" s="77">
        <v>19</v>
      </c>
      <c r="G83" s="58" t="s">
        <v>17</v>
      </c>
      <c r="H83" s="76">
        <v>12</v>
      </c>
      <c r="I83" s="222" t="str">
        <f>V20</f>
        <v>Mr Kbça FC</v>
      </c>
      <c r="J83" s="222"/>
      <c r="K83" s="222"/>
      <c r="L83" s="222"/>
      <c r="M83" s="222"/>
      <c r="N83" s="222"/>
      <c r="O83" s="222"/>
      <c r="P83" s="222"/>
      <c r="Q83" s="45">
        <f>IF(OR(H83="",F83=""),"",IF(H83=F83,1,IF(H83&lt;F83,0,IF(H83-F83&lt;10,2,IF(H83&gt;F83,3,SE)))))</f>
        <v>0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1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1" t="str">
        <f>IF(OR(F85="",H85=""),"",IF(F85=H85,1,IF(F85&lt;H85,0,IF(F85-H85&lt;10,2,IF(F85&gt;H85,3,SE)))))</f>
        <v/>
      </c>
      <c r="D85" s="80"/>
      <c r="E85" s="80"/>
      <c r="F85" s="81"/>
      <c r="G85" s="80"/>
      <c r="H85" s="81"/>
      <c r="I85" s="80"/>
      <c r="J85" s="80"/>
      <c r="K85" s="80"/>
      <c r="L85" s="80"/>
      <c r="M85" s="80"/>
      <c r="N85" s="80"/>
      <c r="O85" s="80"/>
      <c r="P85" s="80"/>
      <c r="Q85" s="45" t="str">
        <f>IF(OR(H85="",F85=""),"",IF(H85=F85,1,IF(H85&lt;F85,0,IF(H85-F85&lt;10,2,IF(H85&gt;F85,3,SE)))))</f>
        <v/>
      </c>
      <c r="T85" s="82"/>
      <c r="U85" s="71"/>
      <c r="V85" s="71"/>
      <c r="W85" s="71"/>
      <c r="X85" s="71"/>
      <c r="Y85" s="71"/>
      <c r="Z85" s="71"/>
      <c r="AA85" s="71"/>
      <c r="AB85" s="71"/>
      <c r="AC85" s="71"/>
      <c r="AD85" s="82"/>
    </row>
    <row r="86" spans="3:32">
      <c r="C86" s="71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2"/>
      <c r="U86" s="71"/>
      <c r="V86" s="71"/>
      <c r="W86" s="71"/>
      <c r="X86" s="71"/>
      <c r="Y86" s="71"/>
      <c r="Z86" s="71"/>
      <c r="AA86" s="71"/>
      <c r="AB86" s="71"/>
      <c r="AC86" s="71"/>
      <c r="AD86" s="82"/>
      <c r="AE86" s="46"/>
    </row>
    <row r="87" spans="3:32" ht="15.75" thickBot="1">
      <c r="C87" s="71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46"/>
      <c r="AF87" s="46"/>
    </row>
    <row r="88" spans="3:32" ht="15" customHeight="1">
      <c r="C88" s="71" t="str">
        <f>IF(OR(F88="",H88=""),"",IF(F88=H88,1,IF(F88&lt;H88,0,IF(F88-H88&lt;10,2,IF(F88&gt;H88,3,SE)))))</f>
        <v/>
      </c>
      <c r="D88" s="283" t="s">
        <v>242</v>
      </c>
      <c r="E88" s="284"/>
      <c r="F88" s="284"/>
      <c r="G88" s="284"/>
      <c r="H88" s="284"/>
      <c r="I88" s="284"/>
      <c r="J88" s="284"/>
      <c r="K88" s="284"/>
      <c r="L88" s="284"/>
      <c r="M88" s="285"/>
      <c r="Q88" s="45"/>
      <c r="S88" s="45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46"/>
      <c r="AF88" s="46"/>
    </row>
    <row r="89" spans="3:32" ht="15.75" customHeight="1" thickBot="1">
      <c r="C89" s="71" t="str">
        <f>IF(OR(F89="",H89=""),"",IF(F89=H89,1,IF(F89&lt;H89,0,IF(F89-H89&lt;10,2,IF(F89&gt;H89,3,SE)))))</f>
        <v/>
      </c>
      <c r="D89" s="286"/>
      <c r="E89" s="287"/>
      <c r="F89" s="287"/>
      <c r="G89" s="287"/>
      <c r="H89" s="287"/>
      <c r="I89" s="287"/>
      <c r="J89" s="287"/>
      <c r="K89" s="287"/>
      <c r="L89" s="287"/>
      <c r="M89" s="288"/>
      <c r="Q89" s="45"/>
      <c r="S89" s="45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82"/>
      <c r="AE89" s="46"/>
      <c r="AF89" s="46"/>
    </row>
    <row r="90" spans="3:32" ht="15.75" thickBot="1">
      <c r="C90" s="71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59" t="s">
        <v>12</v>
      </c>
      <c r="G90" s="291"/>
      <c r="H90" s="309" t="s">
        <v>309</v>
      </c>
      <c r="I90" s="309"/>
      <c r="J90" s="309" t="s">
        <v>310</v>
      </c>
      <c r="K90" s="309"/>
      <c r="L90" s="259" t="s">
        <v>174</v>
      </c>
      <c r="M90" s="260"/>
      <c r="Q90" s="45"/>
      <c r="S90" s="45"/>
      <c r="T90" s="71"/>
      <c r="U90" s="71" t="s">
        <v>3</v>
      </c>
      <c r="V90" s="83" t="s">
        <v>2</v>
      </c>
      <c r="W90" s="73" t="s">
        <v>12</v>
      </c>
      <c r="X90" s="73" t="s">
        <v>13</v>
      </c>
      <c r="Y90" s="73" t="s">
        <v>14</v>
      </c>
      <c r="Z90" s="83" t="s">
        <v>15</v>
      </c>
      <c r="AA90" s="73" t="s">
        <v>18</v>
      </c>
      <c r="AB90" s="73" t="s">
        <v>19</v>
      </c>
      <c r="AC90" s="83" t="s">
        <v>20</v>
      </c>
      <c r="AD90" s="82"/>
      <c r="AE90" s="46"/>
      <c r="AF90" s="46"/>
    </row>
    <row r="91" spans="3:32">
      <c r="C91" s="71">
        <f>IF(OR(F91="",H91=""),"",IF(F91=H91,1,IF(F91&lt;H91,0,IF(F91-H91&lt;10,2,IF(F91&gt;H91,3,SE)))))</f>
        <v>0</v>
      </c>
      <c r="D91" s="84" t="s">
        <v>4</v>
      </c>
      <c r="E91" s="85" t="str">
        <f>VLOOKUP(AC91,$U$91:$Z$98,2)</f>
        <v>BFR Igor Costa</v>
      </c>
      <c r="F91" s="264">
        <f>VLOOKUP(AC91,$U$91:$Z$98,3)</f>
        <v>18</v>
      </c>
      <c r="G91" s="265"/>
      <c r="H91" s="278">
        <f>VLOOKUP(AC91,$U$91:$Z$98,4)</f>
        <v>481</v>
      </c>
      <c r="I91" s="290"/>
      <c r="J91" s="278">
        <f>VLOOKUP(AC91,$U$91:$Z$98,5)</f>
        <v>319</v>
      </c>
      <c r="K91" s="290"/>
      <c r="L91" s="278">
        <f>VLOOKUP(AC91,$U$91:$Z$98,6)</f>
        <v>162</v>
      </c>
      <c r="M91" s="292"/>
      <c r="O91" s="44" t="s">
        <v>179</v>
      </c>
      <c r="Q91" s="45"/>
      <c r="S91" s="45"/>
      <c r="T91" s="71"/>
      <c r="U91" s="72">
        <v>1</v>
      </c>
      <c r="V91" s="71" t="str">
        <f>IF(OR('1ª FASE  - ELIMINATÓRIAS'!I137="",'1ª FASE  - ELIMINATÓRIAS'!I137=""),"",'1ª FASE  - ELIMINATÓRIAS'!C137)</f>
        <v>Stars United C.F.</v>
      </c>
      <c r="W91" s="71">
        <f>SUM(Q107,Q112,Q121,Q130,Q138,Q147,Q155)</f>
        <v>6</v>
      </c>
      <c r="X91" s="71">
        <f>SUM(H107,H112,H121,H130,H138,H147,H155)</f>
        <v>312</v>
      </c>
      <c r="Y91" s="71">
        <f>SUM(F107,F112,F121,F130,F138,F147,F155)</f>
        <v>373</v>
      </c>
      <c r="Z91" s="71">
        <f>X91-Y91</f>
        <v>-61</v>
      </c>
      <c r="AA91" s="71">
        <f>(W91*10^10)+((Z91+5000)*10^6)+(X91*10)+U91</f>
        <v>64939003121</v>
      </c>
      <c r="AB91" s="71">
        <f>LARGE($AA$91:$AA$98,U91)</f>
        <v>185162004814</v>
      </c>
      <c r="AC91" s="73">
        <f>MATCH(AB91,$AA$91:$AA$98,0)</f>
        <v>4</v>
      </c>
      <c r="AD91" s="82"/>
      <c r="AE91" s="46"/>
      <c r="AF91" s="46"/>
    </row>
    <row r="92" spans="3:32">
      <c r="C92" s="71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FC Jo@o Pedro</v>
      </c>
      <c r="F92" s="266">
        <f t="shared" ref="F92:F98" si="10">VLOOKUP(AC92,$U$91:$Z$98,3)</f>
        <v>14</v>
      </c>
      <c r="G92" s="267"/>
      <c r="H92" s="280">
        <f t="shared" ref="H92:H98" si="11">VLOOKUP(AC92,$U$91:$Z$98,4)</f>
        <v>391</v>
      </c>
      <c r="I92" s="282"/>
      <c r="J92" s="280">
        <f t="shared" ref="J92:J98" si="12">VLOOKUP(AC92,$U$91:$Z$98,5)</f>
        <v>307</v>
      </c>
      <c r="K92" s="282"/>
      <c r="L92" s="280">
        <f t="shared" ref="L92:L98" si="13">VLOOKUP(AC92,$U$91:$Z$98,6)</f>
        <v>84</v>
      </c>
      <c r="M92" s="293"/>
      <c r="O92" s="44" t="s">
        <v>175</v>
      </c>
      <c r="Q92" s="45"/>
      <c r="S92" s="45"/>
      <c r="T92" s="71"/>
      <c r="U92" s="72">
        <v>2</v>
      </c>
      <c r="V92" s="71" t="str">
        <f>IF(OR('1ª FASE  - ELIMINATÓRIAS'!I121="",'1ª FASE  - ELIMINATÓRIAS'!I121=""),"",'1ª FASE  - ELIMINATÓRIAS'!C121)</f>
        <v>Josefinho_FC</v>
      </c>
      <c r="W92" s="71">
        <f>SUM(Q106,Q113,Q120,Q131,Q139,Q146,C155)</f>
        <v>2</v>
      </c>
      <c r="X92" s="71">
        <f>SUM(H106,H113,H120,H131,H139,H146,F155)</f>
        <v>203</v>
      </c>
      <c r="Y92" s="71">
        <f>SUM(F106,F113,F120,F131,F139,F146,H155)</f>
        <v>419</v>
      </c>
      <c r="Z92" s="71">
        <f t="shared" ref="Z92:Z98" si="14">X92-Y92</f>
        <v>-216</v>
      </c>
      <c r="AA92" s="71">
        <f t="shared" ref="AA92:AA98" si="15">(W92*10^10)+((Z92+5000)*10^6)+(X92*10)+U92</f>
        <v>24784002032</v>
      </c>
      <c r="AB92" s="71">
        <f>LARGE($AA$91:$AA$98,U92)</f>
        <v>145084003913</v>
      </c>
      <c r="AC92" s="73">
        <f t="shared" ref="AC92:AC98" si="16">MATCH(AB92,$AA$91:$AA$98,0)</f>
        <v>3</v>
      </c>
      <c r="AD92" s="82"/>
      <c r="AE92" s="46"/>
      <c r="AF92" s="46"/>
    </row>
    <row r="93" spans="3:32">
      <c r="C93" s="71">
        <f>IF(OR(F93="",H93=""),"",IF(F93=H93,1,IF(F93&lt;H93,0,IF(F93-H93&lt;10,2,IF(F93&gt;H93,3,SE)))))</f>
        <v>0</v>
      </c>
      <c r="D93" s="53" t="s">
        <v>6</v>
      </c>
      <c r="E93" s="62" t="str">
        <f t="shared" si="9"/>
        <v>Celtic fc 2011</v>
      </c>
      <c r="F93" s="266">
        <f t="shared" si="10"/>
        <v>12</v>
      </c>
      <c r="G93" s="267"/>
      <c r="H93" s="280">
        <f t="shared" si="11"/>
        <v>411</v>
      </c>
      <c r="I93" s="282"/>
      <c r="J93" s="280">
        <f t="shared" si="12"/>
        <v>352</v>
      </c>
      <c r="K93" s="282"/>
      <c r="L93" s="280">
        <f t="shared" si="13"/>
        <v>59</v>
      </c>
      <c r="M93" s="293"/>
      <c r="O93" s="44" t="s">
        <v>307</v>
      </c>
      <c r="Q93" s="45"/>
      <c r="S93" s="45"/>
      <c r="T93" s="71"/>
      <c r="U93" s="72">
        <v>3</v>
      </c>
      <c r="V93" s="71" t="str">
        <f>IF(OR('1ª FASE  - ELIMINATÓRIAS'!I105="",'1ª FASE  - ELIMINATÓRIAS'!I105=""),"",'1ª FASE  - ELIMINATÓRIAS'!C105)</f>
        <v>FC Jo@o Pedro</v>
      </c>
      <c r="W93" s="71">
        <f>SUM(Q105,Q114,Q123,Q128,C139,C147,Q154)</f>
        <v>14</v>
      </c>
      <c r="X93" s="71">
        <f>SUM(H105,H114,H123,H128,F139,F147,H154)</f>
        <v>391</v>
      </c>
      <c r="Y93" s="71">
        <f>SUM(F105,F114,F123,F128,H139,H147,F154)</f>
        <v>307</v>
      </c>
      <c r="Z93" s="71">
        <f t="shared" si="14"/>
        <v>84</v>
      </c>
      <c r="AA93" s="71">
        <f t="shared" si="15"/>
        <v>145084003913</v>
      </c>
      <c r="AB93" s="71">
        <f t="shared" ref="AB93:AB98" si="17">LARGE($AA$91:$AA$98,U93)</f>
        <v>125059004118</v>
      </c>
      <c r="AC93" s="73">
        <f t="shared" si="16"/>
        <v>8</v>
      </c>
      <c r="AD93" s="82"/>
      <c r="AE93" s="46"/>
      <c r="AF93" s="46"/>
    </row>
    <row r="94" spans="3:32">
      <c r="C94" s="71">
        <f>IF(OR(F94="",H94=""),"",IF(F94=H94,1,IF(F94&lt;H94,0,IF(F94-H94&lt;10,2,IF(F94&gt;H94,3,SE)))))</f>
        <v>0</v>
      </c>
      <c r="D94" s="53" t="s">
        <v>7</v>
      </c>
      <c r="E94" s="62" t="str">
        <f t="shared" si="9"/>
        <v>Tribe of Gypsies</v>
      </c>
      <c r="F94" s="266">
        <f t="shared" si="10"/>
        <v>8</v>
      </c>
      <c r="G94" s="267"/>
      <c r="H94" s="280">
        <f t="shared" si="11"/>
        <v>342</v>
      </c>
      <c r="I94" s="282"/>
      <c r="J94" s="280">
        <f t="shared" si="12"/>
        <v>331</v>
      </c>
      <c r="K94" s="282"/>
      <c r="L94" s="280">
        <f t="shared" si="13"/>
        <v>11</v>
      </c>
      <c r="M94" s="293"/>
      <c r="O94" s="44" t="s">
        <v>308</v>
      </c>
      <c r="Q94" s="45"/>
      <c r="S94" s="45"/>
      <c r="T94" s="71"/>
      <c r="U94" s="72">
        <v>4</v>
      </c>
      <c r="V94" s="71" t="str">
        <f>IF(OR('1ª FASE  - ELIMINATÓRIAS'!I89="",'1ª FASE  - ELIMINATÓRIAS'!I89=""),"",'1ª FASE  - ELIMINATÓRIAS'!C89)</f>
        <v>BFR Igor Costa</v>
      </c>
      <c r="W94" s="71">
        <f>SUM(Q104,Q115,Q122,Q129,C138,C146,C154)</f>
        <v>18</v>
      </c>
      <c r="X94" s="71">
        <f>SUM(H104,H115,H122,H129,F138,F146,F154)</f>
        <v>481</v>
      </c>
      <c r="Y94" s="71">
        <f>SUM(F104,F115,F122,F129,H138,H146,H154)</f>
        <v>319</v>
      </c>
      <c r="Z94" s="71">
        <f t="shared" si="14"/>
        <v>162</v>
      </c>
      <c r="AA94" s="71">
        <f t="shared" si="15"/>
        <v>185162004814</v>
      </c>
      <c r="AB94" s="71">
        <f t="shared" si="17"/>
        <v>85011003425</v>
      </c>
      <c r="AC94" s="73">
        <f t="shared" si="16"/>
        <v>5</v>
      </c>
      <c r="AD94" s="82"/>
      <c r="AE94" s="46"/>
      <c r="AF94" s="46"/>
    </row>
    <row r="95" spans="3:32">
      <c r="C95" s="71">
        <f>IF(OR(F95="",H95=""),"",IF(F95=H95,1,IF(F95&lt;H95,0,IF(F95-H95&lt;10,2,IF(F95&gt;H95,3,SE)))))</f>
        <v>0</v>
      </c>
      <c r="D95" s="54" t="s">
        <v>8</v>
      </c>
      <c r="E95" s="63" t="str">
        <f t="shared" si="9"/>
        <v>Casinha da Grazi</v>
      </c>
      <c r="F95" s="294">
        <f t="shared" si="10"/>
        <v>8</v>
      </c>
      <c r="G95" s="295"/>
      <c r="H95" s="296">
        <f t="shared" si="11"/>
        <v>356</v>
      </c>
      <c r="I95" s="297"/>
      <c r="J95" s="296">
        <f t="shared" si="12"/>
        <v>367</v>
      </c>
      <c r="K95" s="297"/>
      <c r="L95" s="296">
        <f t="shared" si="13"/>
        <v>-11</v>
      </c>
      <c r="M95" s="298"/>
      <c r="O95" s="44" t="s">
        <v>178</v>
      </c>
      <c r="Q95" s="45"/>
      <c r="S95" s="45"/>
      <c r="T95" s="71"/>
      <c r="U95" s="72">
        <v>5</v>
      </c>
      <c r="V95" s="71" t="str">
        <f>IF(OR('1ª FASE  - ELIMINATÓRIAS'!I73="",'1ª FASE  - ELIMINATÓRIAS'!I73=""),"",'1ª FASE  - ELIMINATÓRIAS'!C73)</f>
        <v>Tribe of Gypsies</v>
      </c>
      <c r="W95" s="71">
        <f>SUM(C107,C115,C123,C131,Q136,Q145,Q153)</f>
        <v>8</v>
      </c>
      <c r="X95" s="71">
        <f>SUM(F107,F115,F123,F131,H136,H145,H153)</f>
        <v>342</v>
      </c>
      <c r="Y95" s="71">
        <f>SUM(H107,H115,H123,H131,F136,F145,F153)</f>
        <v>331</v>
      </c>
      <c r="Z95" s="71">
        <f t="shared" si="14"/>
        <v>11</v>
      </c>
      <c r="AA95" s="71">
        <f t="shared" si="15"/>
        <v>85011003425</v>
      </c>
      <c r="AB95" s="71">
        <f t="shared" si="17"/>
        <v>84989003566</v>
      </c>
      <c r="AC95" s="73">
        <f t="shared" si="16"/>
        <v>6</v>
      </c>
      <c r="AD95" s="82"/>
      <c r="AE95" s="46"/>
      <c r="AF95" s="46"/>
    </row>
    <row r="96" spans="3:32">
      <c r="C96" s="71">
        <f>IF(OR(F96="",H96=""),"",IF(F96=H96,1,IF(F96&lt;H96,0,IF(F96-H96&lt;10,2,IF(F96&gt;H96,3,SE)))))</f>
        <v>0</v>
      </c>
      <c r="D96" s="54" t="s">
        <v>9</v>
      </c>
      <c r="E96" s="63" t="str">
        <f t="shared" si="9"/>
        <v>Stars United C.F.</v>
      </c>
      <c r="F96" s="294">
        <f t="shared" si="10"/>
        <v>6</v>
      </c>
      <c r="G96" s="295"/>
      <c r="H96" s="296">
        <f t="shared" si="11"/>
        <v>312</v>
      </c>
      <c r="I96" s="297"/>
      <c r="J96" s="296">
        <f t="shared" si="12"/>
        <v>373</v>
      </c>
      <c r="K96" s="297"/>
      <c r="L96" s="296">
        <f t="shared" si="13"/>
        <v>-61</v>
      </c>
      <c r="M96" s="298"/>
      <c r="Q96" s="45"/>
      <c r="S96" s="45"/>
      <c r="T96" s="71"/>
      <c r="U96" s="72">
        <v>6</v>
      </c>
      <c r="V96" s="71" t="str">
        <f>IF(OR('1ª FASE  - ELIMINATÓRIAS'!I57="",'1ª FASE  - ELIMINATÓRIAS'!I57=""),"",'1ª FASE  - ELIMINATÓRIAS'!C57)</f>
        <v>Casinha da Grazi</v>
      </c>
      <c r="W96" s="71">
        <f>SUM(C106,C114,C122,C130,Q137,Q144,C153)</f>
        <v>8</v>
      </c>
      <c r="X96" s="71">
        <f>SUM(F106,F114,F122,F130,H137,H144,F153)</f>
        <v>356</v>
      </c>
      <c r="Y96" s="71">
        <f>SUM(H106,H114,H122,H130,F137,F144,H153)</f>
        <v>367</v>
      </c>
      <c r="Z96" s="71">
        <f t="shared" si="14"/>
        <v>-11</v>
      </c>
      <c r="AA96" s="71">
        <f t="shared" si="15"/>
        <v>84989003566</v>
      </c>
      <c r="AB96" s="71">
        <f t="shared" si="17"/>
        <v>64939003121</v>
      </c>
      <c r="AC96" s="73">
        <f t="shared" si="16"/>
        <v>1</v>
      </c>
      <c r="AD96" s="82"/>
      <c r="AE96" s="46"/>
      <c r="AF96" s="46"/>
    </row>
    <row r="97" spans="3:32">
      <c r="C97" s="71">
        <f>IF(OR(F97="",H97=""),"",IF(F97=H97,1,IF(F97&lt;H97,0,IF(F97-H97&lt;10,2,IF(F97&gt;H97,3,SE)))))</f>
        <v>0</v>
      </c>
      <c r="D97" s="54" t="s">
        <v>10</v>
      </c>
      <c r="E97" s="63" t="str">
        <f t="shared" si="9"/>
        <v>#DaBaixaPaquito</v>
      </c>
      <c r="F97" s="294">
        <f t="shared" si="10"/>
        <v>5</v>
      </c>
      <c r="G97" s="295"/>
      <c r="H97" s="296">
        <f t="shared" si="11"/>
        <v>295</v>
      </c>
      <c r="I97" s="297"/>
      <c r="J97" s="296">
        <f t="shared" si="12"/>
        <v>323</v>
      </c>
      <c r="K97" s="297"/>
      <c r="L97" s="296">
        <f t="shared" si="13"/>
        <v>-28</v>
      </c>
      <c r="M97" s="298"/>
      <c r="Q97" s="45"/>
      <c r="S97" s="45"/>
      <c r="T97" s="71"/>
      <c r="U97" s="72">
        <v>7</v>
      </c>
      <c r="V97" s="71" t="str">
        <f>IF(OR('1ª FASE  - ELIMINATÓRIAS'!I41="",'1ª FASE  - ELIMINATÓRIAS'!I41=""),"",'1ª FASE  - ELIMINATÓRIAS'!C41)</f>
        <v>#DaBaixaPaquito</v>
      </c>
      <c r="W97" s="71">
        <f>SUM(C105,C113,C121,C129,C137,C145,Q152)</f>
        <v>5</v>
      </c>
      <c r="X97" s="71">
        <f>SUM(F105,F113,F121,F129,F137,F145,H152)</f>
        <v>295</v>
      </c>
      <c r="Y97" s="71">
        <f>SUM(H105,H113,H121,H129,H137,H145,F152)</f>
        <v>323</v>
      </c>
      <c r="Z97" s="71">
        <f t="shared" si="14"/>
        <v>-28</v>
      </c>
      <c r="AA97" s="71">
        <f t="shared" si="15"/>
        <v>54972002957</v>
      </c>
      <c r="AB97" s="71">
        <f t="shared" si="17"/>
        <v>54972002957</v>
      </c>
      <c r="AC97" s="73">
        <f t="shared" si="16"/>
        <v>7</v>
      </c>
      <c r="AD97" s="82"/>
      <c r="AE97" s="46"/>
      <c r="AF97" s="46"/>
    </row>
    <row r="98" spans="3:32" ht="15.75" thickBot="1">
      <c r="C98" s="71">
        <f>IF(OR(F98="",H98=""),"",IF(F98=H98,1,IF(F98&lt;H98,0,IF(F98-H98&lt;10,2,IF(F98&gt;H98,3,SE)))))</f>
        <v>0</v>
      </c>
      <c r="D98" s="74" t="s">
        <v>11</v>
      </c>
      <c r="E98" s="86" t="str">
        <f t="shared" si="9"/>
        <v>Josefinho_FC</v>
      </c>
      <c r="F98" s="299">
        <f t="shared" si="10"/>
        <v>2</v>
      </c>
      <c r="G98" s="300"/>
      <c r="H98" s="301">
        <f t="shared" si="11"/>
        <v>203</v>
      </c>
      <c r="I98" s="302"/>
      <c r="J98" s="301">
        <f t="shared" si="12"/>
        <v>419</v>
      </c>
      <c r="K98" s="302"/>
      <c r="L98" s="301">
        <f t="shared" si="13"/>
        <v>-216</v>
      </c>
      <c r="M98" s="303"/>
      <c r="Q98" s="45"/>
      <c r="S98" s="45"/>
      <c r="T98" s="71"/>
      <c r="U98" s="72">
        <v>8</v>
      </c>
      <c r="V98" s="71" t="str">
        <f>IF(OR('1ª FASE  - ELIMINATÓRIAS'!I28="",'1ª FASE  - ELIMINATÓRIAS'!I28=""),"",'1ª FASE  - ELIMINATÓRIAS'!C28)</f>
        <v>Celtic fc 2011</v>
      </c>
      <c r="W98" s="71">
        <f>SUM(C104,C112,C120,C128,C136,C144,C152)</f>
        <v>12</v>
      </c>
      <c r="X98" s="71">
        <f>SUM(F104,F112,F120,F128,F136,F144,F152)</f>
        <v>411</v>
      </c>
      <c r="Y98" s="71">
        <f>SUM(H104,H112,H120,H128,H136,H144,H152)</f>
        <v>352</v>
      </c>
      <c r="Z98" s="71">
        <f t="shared" si="14"/>
        <v>59</v>
      </c>
      <c r="AA98" s="71">
        <f t="shared" si="15"/>
        <v>125059004118</v>
      </c>
      <c r="AB98" s="71">
        <f t="shared" si="17"/>
        <v>24784002032</v>
      </c>
      <c r="AC98" s="73">
        <f t="shared" si="16"/>
        <v>2</v>
      </c>
      <c r="AD98" s="82"/>
      <c r="AE98" s="46"/>
      <c r="AF98" s="46"/>
    </row>
    <row r="99" spans="3:32">
      <c r="C99" s="71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82"/>
      <c r="AE99" s="46"/>
      <c r="AF99" s="46"/>
    </row>
    <row r="100" spans="3:32" ht="15" customHeight="1" thickBot="1">
      <c r="C100" s="71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2"/>
      <c r="U100" s="82"/>
      <c r="V100" s="82"/>
      <c r="W100" s="82"/>
      <c r="X100" s="82"/>
      <c r="Y100" s="82"/>
      <c r="Z100" s="82"/>
      <c r="AA100" s="82"/>
      <c r="AB100" s="82"/>
      <c r="AC100" s="82"/>
      <c r="AD100" s="82"/>
      <c r="AE100" s="46"/>
      <c r="AF100" s="46"/>
    </row>
    <row r="101" spans="3:32" ht="15" customHeight="1">
      <c r="C101" s="71" t="str">
        <f>IF(OR(F101="",H101=""),"",IF(F101=H101,1,IF(F101&lt;H101,0,IF(F101-H101&lt;10,2,IF(F101&gt;H101,3,SE)))))</f>
        <v/>
      </c>
      <c r="D101" s="223" t="s">
        <v>133</v>
      </c>
      <c r="E101" s="224"/>
      <c r="F101" s="224"/>
      <c r="G101" s="224"/>
      <c r="H101" s="224"/>
      <c r="I101" s="224"/>
      <c r="J101" s="224"/>
      <c r="K101" s="224"/>
      <c r="L101" s="224"/>
      <c r="M101" s="224"/>
      <c r="N101" s="224"/>
      <c r="O101" s="224"/>
      <c r="P101" s="225"/>
      <c r="Q101" s="45" t="str">
        <f>IF(OR(H101="",F101=""),"",IF(H101=F101,1,IF(H101&lt;F101,0,IF(H101-F101&lt;10,2,IF(H101&gt;F101,3,SE)))))</f>
        <v/>
      </c>
      <c r="S101" s="45"/>
      <c r="T101" s="82"/>
      <c r="U101" s="82"/>
      <c r="V101" s="82"/>
      <c r="W101" s="82"/>
      <c r="X101" s="82"/>
      <c r="Y101" s="82"/>
      <c r="Z101" s="82"/>
      <c r="AA101" s="82"/>
      <c r="AB101" s="82"/>
      <c r="AC101" s="82"/>
      <c r="AD101" s="82"/>
      <c r="AE101" s="46"/>
      <c r="AF101" s="46"/>
    </row>
    <row r="102" spans="3:32" ht="15.75" customHeight="1" thickBot="1">
      <c r="C102" s="71" t="str">
        <f>IF(OR(F102="",H102=""),"",IF(F102=H102,1,IF(F102&lt;H102,0,IF(F102-H102&lt;10,2,IF(F102&gt;H102,3,SE)))))</f>
        <v/>
      </c>
      <c r="D102" s="226"/>
      <c r="E102" s="227"/>
      <c r="F102" s="227"/>
      <c r="G102" s="227"/>
      <c r="H102" s="227"/>
      <c r="I102" s="227"/>
      <c r="J102" s="227"/>
      <c r="K102" s="227"/>
      <c r="L102" s="227"/>
      <c r="M102" s="227"/>
      <c r="N102" s="227"/>
      <c r="O102" s="227"/>
      <c r="P102" s="228"/>
      <c r="Q102" s="45" t="str">
        <f>IF(OR(H102="",F102=""),"",IF(H102=F102,1,IF(H102&lt;F102,0,IF(H102-F102&lt;10,2,IF(H102&gt;F102,3,SE)))))</f>
        <v/>
      </c>
      <c r="S102" s="45"/>
      <c r="T102" s="82"/>
      <c r="U102" s="71"/>
      <c r="V102" s="71"/>
      <c r="W102" s="71"/>
      <c r="X102" s="71"/>
      <c r="Y102" s="71"/>
      <c r="Z102" s="71"/>
      <c r="AA102" s="71"/>
      <c r="AB102" s="71"/>
      <c r="AC102" s="71"/>
      <c r="AD102" s="82"/>
      <c r="AE102" s="45"/>
    </row>
    <row r="103" spans="3:32" ht="15" customHeight="1">
      <c r="C103" s="71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2"/>
      <c r="U103" s="71"/>
      <c r="V103" s="71"/>
      <c r="W103" s="71"/>
      <c r="X103" s="71"/>
      <c r="Y103" s="71"/>
      <c r="Z103" s="71"/>
      <c r="AA103" s="71"/>
      <c r="AB103" s="71"/>
      <c r="AC103" s="71"/>
      <c r="AD103" s="82"/>
      <c r="AE103" s="45"/>
    </row>
    <row r="104" spans="3:32" ht="15.75" customHeight="1">
      <c r="C104" s="71">
        <f>IF(OR(F104="",H104=""),"",IF(F104=H104,1,IF(F104&lt;H104,0,IF(F104-H104&lt;10,2,IF(F104&gt;H104,3,SE)))))</f>
        <v>0</v>
      </c>
      <c r="D104" s="271" t="str">
        <f>V98</f>
        <v>Celtic fc 2011</v>
      </c>
      <c r="E104" s="272"/>
      <c r="F104" s="76">
        <v>36</v>
      </c>
      <c r="G104" s="65" t="s">
        <v>17</v>
      </c>
      <c r="H104" s="77">
        <v>48</v>
      </c>
      <c r="I104" s="271" t="str">
        <f>V94</f>
        <v>BFR Igor Costa</v>
      </c>
      <c r="J104" s="304"/>
      <c r="K104" s="304"/>
      <c r="L104" s="304"/>
      <c r="M104" s="304"/>
      <c r="N104" s="304"/>
      <c r="O104" s="304"/>
      <c r="P104" s="272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1">
        <f>IF(OR(F105="",H105=""),"",IF(F105=H105,1,IF(F105&lt;H105,0,IF(F105-H105&lt;10,2,IF(F105&gt;H105,3,SE)))))</f>
        <v>0</v>
      </c>
      <c r="D105" s="271" t="str">
        <f>V97</f>
        <v>#DaBaixaPaquito</v>
      </c>
      <c r="E105" s="272"/>
      <c r="F105" s="76">
        <v>26</v>
      </c>
      <c r="G105" s="65" t="s">
        <v>17</v>
      </c>
      <c r="H105" s="77">
        <v>33</v>
      </c>
      <c r="I105" s="271" t="str">
        <f>V93</f>
        <v>FC Jo@o Pedro</v>
      </c>
      <c r="J105" s="304"/>
      <c r="K105" s="304"/>
      <c r="L105" s="304"/>
      <c r="M105" s="304"/>
      <c r="N105" s="304"/>
      <c r="O105" s="304"/>
      <c r="P105" s="272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1">
        <f>IF(OR(F106="",H106=""),"",IF(F106=H106,1,IF(F106&lt;H106,0,IF(F106-H106&lt;10,2,IF(F106&gt;H106,3,SE)))))</f>
        <v>2</v>
      </c>
      <c r="D106" s="271" t="str">
        <f>V96</f>
        <v>Casinha da Grazi</v>
      </c>
      <c r="E106" s="272"/>
      <c r="F106" s="77">
        <v>38</v>
      </c>
      <c r="G106" s="65" t="s">
        <v>17</v>
      </c>
      <c r="H106" s="76">
        <v>29</v>
      </c>
      <c r="I106" s="271" t="str">
        <f>V92</f>
        <v>Josefinho_FC</v>
      </c>
      <c r="J106" s="304"/>
      <c r="K106" s="304"/>
      <c r="L106" s="304"/>
      <c r="M106" s="304"/>
      <c r="N106" s="304"/>
      <c r="O106" s="304"/>
      <c r="P106" s="272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1">
        <f>IF(OR(F107="",H107=""),"",IF(F107=H107,1,IF(F107&lt;H107,0,IF(F107-H107&lt;10,2,IF(F107&gt;H107,3,SE)))))</f>
        <v>2</v>
      </c>
      <c r="D107" s="271" t="str">
        <f>V95</f>
        <v>Tribe of Gypsies</v>
      </c>
      <c r="E107" s="272"/>
      <c r="F107" s="77">
        <v>34</v>
      </c>
      <c r="G107" s="65" t="s">
        <v>17</v>
      </c>
      <c r="H107" s="76">
        <v>26</v>
      </c>
      <c r="I107" s="271" t="str">
        <f>V91</f>
        <v>Stars United C.F.</v>
      </c>
      <c r="J107" s="304"/>
      <c r="K107" s="304"/>
      <c r="L107" s="304"/>
      <c r="M107" s="304"/>
      <c r="N107" s="304"/>
      <c r="O107" s="304"/>
      <c r="P107" s="272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1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1" t="str">
        <f>IF(OR(F109="",H109=""),"",IF(F109=H109,1,IF(F109&lt;H109,0,IF(F109-H109&lt;10,2,IF(F109&gt;H109,3,SE)))))</f>
        <v/>
      </c>
      <c r="D109" s="223" t="s">
        <v>135</v>
      </c>
      <c r="E109" s="224"/>
      <c r="F109" s="224"/>
      <c r="G109" s="224"/>
      <c r="H109" s="224"/>
      <c r="I109" s="224"/>
      <c r="J109" s="224"/>
      <c r="K109" s="224"/>
      <c r="L109" s="224"/>
      <c r="M109" s="224"/>
      <c r="N109" s="224"/>
      <c r="O109" s="224"/>
      <c r="P109" s="225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1" t="str">
        <f>IF(OR(F110="",H110=""),"",IF(F110=H110,1,IF(F110&lt;H110,0,IF(F110-H110&lt;10,2,IF(F110&gt;H110,3,SE)))))</f>
        <v/>
      </c>
      <c r="D110" s="226"/>
      <c r="E110" s="227"/>
      <c r="F110" s="227"/>
      <c r="G110" s="227"/>
      <c r="H110" s="227"/>
      <c r="I110" s="227"/>
      <c r="J110" s="227"/>
      <c r="K110" s="227"/>
      <c r="L110" s="227"/>
      <c r="M110" s="227"/>
      <c r="N110" s="227"/>
      <c r="O110" s="227"/>
      <c r="P110" s="228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1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1">
        <f>IF(OR(F112="",H112=""),"",IF(F112=H112,1,IF(F112&lt;H112,0,IF(F112-H112&lt;10,2,IF(F112&gt;H112,3,SE)))))</f>
        <v>1</v>
      </c>
      <c r="D112" s="271" t="str">
        <f>V98</f>
        <v>Celtic fc 2011</v>
      </c>
      <c r="E112" s="272"/>
      <c r="F112" s="76">
        <v>82</v>
      </c>
      <c r="G112" s="58" t="s">
        <v>17</v>
      </c>
      <c r="H112" s="76">
        <v>82</v>
      </c>
      <c r="I112" s="271" t="str">
        <f>V91</f>
        <v>Stars United C.F.</v>
      </c>
      <c r="J112" s="304"/>
      <c r="K112" s="304"/>
      <c r="L112" s="304"/>
      <c r="M112" s="304"/>
      <c r="N112" s="304"/>
      <c r="O112" s="304"/>
      <c r="P112" s="272"/>
      <c r="Q112" s="45">
        <f>IF(OR(H112="",F112=""),"",IF(H112=F112,1,IF(H112&lt;F112,0,IF(H112-F112&lt;10,2,IF(H112&gt;F112,3,SE)))))</f>
        <v>1</v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>
      <c r="C113" s="71">
        <f>IF(OR(F113="",H113=""),"",IF(F113=H113,1,IF(F113&lt;H113,0,IF(F113-H113&lt;10,2,IF(F113&gt;H113,3,SE)))))</f>
        <v>3</v>
      </c>
      <c r="D113" s="271" t="str">
        <f>V97</f>
        <v>#DaBaixaPaquito</v>
      </c>
      <c r="E113" s="272"/>
      <c r="F113" s="77">
        <v>92</v>
      </c>
      <c r="G113" s="58" t="s">
        <v>17</v>
      </c>
      <c r="H113" s="76">
        <v>34</v>
      </c>
      <c r="I113" s="271" t="str">
        <f>V92</f>
        <v>Josefinho_FC</v>
      </c>
      <c r="J113" s="304"/>
      <c r="K113" s="304"/>
      <c r="L113" s="304"/>
      <c r="M113" s="304"/>
      <c r="N113" s="304"/>
      <c r="O113" s="304"/>
      <c r="P113" s="272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1">
        <f>IF(OR(F114="",H114=""),"",IF(F114=H114,1,IF(F114&lt;H114,0,IF(F114-H114&lt;10,2,IF(F114&gt;H114,3,SE)))))</f>
        <v>2</v>
      </c>
      <c r="D114" s="271" t="str">
        <f>V96</f>
        <v>Casinha da Grazi</v>
      </c>
      <c r="E114" s="272"/>
      <c r="F114" s="77">
        <v>67</v>
      </c>
      <c r="G114" s="58" t="s">
        <v>17</v>
      </c>
      <c r="H114" s="76">
        <v>62</v>
      </c>
      <c r="I114" s="271" t="str">
        <f>V93</f>
        <v>FC Jo@o Pedro</v>
      </c>
      <c r="J114" s="304"/>
      <c r="K114" s="304"/>
      <c r="L114" s="304"/>
      <c r="M114" s="304"/>
      <c r="N114" s="304"/>
      <c r="O114" s="304"/>
      <c r="P114" s="272"/>
      <c r="Q114" s="45">
        <f>IF(OR(H114="",F114=""),"",IF(H114=F114,1,IF(H114&lt;F114,0,IF(H114-F114&lt;10,2,IF(H114&gt;F114,3,SE)))))</f>
        <v>0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1">
        <f>IF(OR(F115="",H115=""),"",IF(F115=H115,1,IF(F115&lt;H115,0,IF(F115-H115&lt;10,2,IF(F115&gt;H115,3,SE)))))</f>
        <v>0</v>
      </c>
      <c r="D115" s="271" t="str">
        <f>V95</f>
        <v>Tribe of Gypsies</v>
      </c>
      <c r="E115" s="272"/>
      <c r="F115" s="76">
        <v>52</v>
      </c>
      <c r="G115" s="58" t="s">
        <v>17</v>
      </c>
      <c r="H115" s="77">
        <v>88</v>
      </c>
      <c r="I115" s="271" t="str">
        <f>V94</f>
        <v>BFR Igor Costa</v>
      </c>
      <c r="J115" s="304"/>
      <c r="K115" s="304"/>
      <c r="L115" s="304"/>
      <c r="M115" s="304"/>
      <c r="N115" s="304"/>
      <c r="O115" s="304"/>
      <c r="P115" s="272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1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1" t="str">
        <f>IF(OR(F117="",H117=""),"",IF(F117=H117,1,IF(F117&lt;H117,0,IF(F117-H117&lt;10,2,IF(F117&gt;H117,3,SE)))))</f>
        <v/>
      </c>
      <c r="D117" s="223" t="s">
        <v>134</v>
      </c>
      <c r="E117" s="224"/>
      <c r="F117" s="224"/>
      <c r="G117" s="224"/>
      <c r="H117" s="224"/>
      <c r="I117" s="224"/>
      <c r="J117" s="224"/>
      <c r="K117" s="224"/>
      <c r="L117" s="224"/>
      <c r="M117" s="224"/>
      <c r="N117" s="224"/>
      <c r="O117" s="224"/>
      <c r="P117" s="225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1" t="str">
        <f>IF(OR(F118="",H118=""),"",IF(F118=H118,1,IF(F118&lt;H118,0,IF(F118-H118&lt;10,2,IF(F118&gt;H118,3,SE)))))</f>
        <v/>
      </c>
      <c r="D118" s="226"/>
      <c r="E118" s="227"/>
      <c r="F118" s="227"/>
      <c r="G118" s="227"/>
      <c r="H118" s="227"/>
      <c r="I118" s="227"/>
      <c r="J118" s="227"/>
      <c r="K118" s="227"/>
      <c r="L118" s="227"/>
      <c r="M118" s="227"/>
      <c r="N118" s="227"/>
      <c r="O118" s="227"/>
      <c r="P118" s="228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>
      <c r="C119" s="71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>
      <c r="C120" s="71">
        <f>IF(OR(F120="",H120=""),"",IF(F120=H120,1,IF(F120&lt;H120,0,IF(F120-H120&lt;10,2,IF(F120&gt;H120,3,SE)))))</f>
        <v>3</v>
      </c>
      <c r="D120" s="271" t="str">
        <f>V98</f>
        <v>Celtic fc 2011</v>
      </c>
      <c r="E120" s="272"/>
      <c r="F120" s="77">
        <v>71</v>
      </c>
      <c r="G120" s="65" t="s">
        <v>17</v>
      </c>
      <c r="H120" s="76">
        <v>34</v>
      </c>
      <c r="I120" s="271" t="str">
        <f>V92</f>
        <v>Josefinho_FC</v>
      </c>
      <c r="J120" s="304"/>
      <c r="K120" s="304"/>
      <c r="L120" s="304"/>
      <c r="M120" s="304"/>
      <c r="N120" s="304"/>
      <c r="O120" s="304"/>
      <c r="P120" s="272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1">
        <f>IF(OR(F121="",H121=""),"",IF(F121=H121,1,IF(F121&lt;H121,0,IF(F121-H121&lt;10,2,IF(F121&gt;H121,3,SE)))))</f>
        <v>0</v>
      </c>
      <c r="D121" s="271" t="str">
        <f>V97</f>
        <v>#DaBaixaPaquito</v>
      </c>
      <c r="E121" s="272"/>
      <c r="F121" s="76">
        <v>24</v>
      </c>
      <c r="G121" s="65" t="s">
        <v>17</v>
      </c>
      <c r="H121" s="77">
        <v>55</v>
      </c>
      <c r="I121" s="271" t="str">
        <f>V91</f>
        <v>Stars United C.F.</v>
      </c>
      <c r="J121" s="304"/>
      <c r="K121" s="304"/>
      <c r="L121" s="304"/>
      <c r="M121" s="304"/>
      <c r="N121" s="304"/>
      <c r="O121" s="304"/>
      <c r="P121" s="272"/>
      <c r="Q121" s="45">
        <f>IF(OR(H121="",F121=""),"",IF(H121=F121,1,IF(H121&lt;F121,0,IF(H121-F121&lt;10,2,IF(H121&gt;F121,3,SE)))))</f>
        <v>3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1">
        <f>IF(OR(F122="",H122=""),"",IF(F122=H122,1,IF(F122&lt;H122,0,IF(F122-H122&lt;10,2,IF(F122&gt;H122,3,SE)))))</f>
        <v>0</v>
      </c>
      <c r="D122" s="271" t="str">
        <f>V96</f>
        <v>Casinha da Grazi</v>
      </c>
      <c r="E122" s="272"/>
      <c r="F122" s="76">
        <v>57</v>
      </c>
      <c r="G122" s="65" t="s">
        <v>17</v>
      </c>
      <c r="H122" s="77">
        <v>76</v>
      </c>
      <c r="I122" s="271" t="str">
        <f>V94</f>
        <v>BFR Igor Costa</v>
      </c>
      <c r="J122" s="304"/>
      <c r="K122" s="304"/>
      <c r="L122" s="304"/>
      <c r="M122" s="304"/>
      <c r="N122" s="304"/>
      <c r="O122" s="304"/>
      <c r="P122" s="272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1">
        <f>IF(OR(F123="",H123=""),"",IF(F123=H123,1,IF(F123&lt;H123,0,IF(F123-H123&lt;10,2,IF(F123&gt;H123,3,SE)))))</f>
        <v>0</v>
      </c>
      <c r="D123" s="271" t="str">
        <f>V95</f>
        <v>Tribe of Gypsies</v>
      </c>
      <c r="E123" s="272"/>
      <c r="F123" s="76">
        <v>62</v>
      </c>
      <c r="G123" s="65" t="s">
        <v>17</v>
      </c>
      <c r="H123" s="77">
        <v>74</v>
      </c>
      <c r="I123" s="271" t="str">
        <f>V93</f>
        <v>FC Jo@o Pedro</v>
      </c>
      <c r="J123" s="304"/>
      <c r="K123" s="304"/>
      <c r="L123" s="304"/>
      <c r="M123" s="304"/>
      <c r="N123" s="304"/>
      <c r="O123" s="304"/>
      <c r="P123" s="272"/>
      <c r="Q123" s="45">
        <f>IF(OR(H123="",F123=""),"",IF(H123=F123,1,IF(H123&lt;F123,0,IF(H123-F123&lt;10,2,IF(H123&gt;F123,3,SE)))))</f>
        <v>3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1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1" t="str">
        <f>IF(OR(F125="",H125=""),"",IF(F125=H125,1,IF(F125&lt;H125,0,IF(F125-H125&lt;10,2,IF(F125&gt;H125,3,SE)))))</f>
        <v/>
      </c>
      <c r="D125" s="223" t="s">
        <v>136</v>
      </c>
      <c r="E125" s="224"/>
      <c r="F125" s="224"/>
      <c r="G125" s="224"/>
      <c r="H125" s="224"/>
      <c r="I125" s="224"/>
      <c r="J125" s="224"/>
      <c r="K125" s="224"/>
      <c r="L125" s="224"/>
      <c r="M125" s="224"/>
      <c r="N125" s="224"/>
      <c r="O125" s="224"/>
      <c r="P125" s="225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1" t="str">
        <f>IF(OR(F126="",H126=""),"",IF(F126=H126,1,IF(F126&lt;H126,0,IF(F126-H126&lt;10,2,IF(F126&gt;H126,3,SE)))))</f>
        <v/>
      </c>
      <c r="D126" s="226"/>
      <c r="E126" s="227"/>
      <c r="F126" s="227"/>
      <c r="G126" s="227"/>
      <c r="H126" s="227"/>
      <c r="I126" s="227"/>
      <c r="J126" s="227"/>
      <c r="K126" s="227"/>
      <c r="L126" s="227"/>
      <c r="M126" s="227"/>
      <c r="N126" s="227"/>
      <c r="O126" s="227"/>
      <c r="P126" s="228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1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>
      <c r="C128" s="71">
        <f>IF(OR(F128="",H128=""),"",IF(F128=H128,1,IF(F128&lt;H128,0,IF(F128-H128&lt;10,2,IF(F128&gt;H128,3,SE)))))</f>
        <v>3</v>
      </c>
      <c r="D128" s="271" t="str">
        <f>V98</f>
        <v>Celtic fc 2011</v>
      </c>
      <c r="E128" s="272"/>
      <c r="F128" s="77">
        <v>51</v>
      </c>
      <c r="G128" s="58" t="s">
        <v>17</v>
      </c>
      <c r="H128" s="76">
        <v>27</v>
      </c>
      <c r="I128" s="271" t="str">
        <f>V93</f>
        <v>FC Jo@o Pedro</v>
      </c>
      <c r="J128" s="304"/>
      <c r="K128" s="304"/>
      <c r="L128" s="304"/>
      <c r="M128" s="304"/>
      <c r="N128" s="304"/>
      <c r="O128" s="304"/>
      <c r="P128" s="272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1">
        <f>IF(OR(F129="",H129=""),"",IF(F129=H129,1,IF(F129&lt;H129,0,IF(F129-H129&lt;10,2,IF(F129&gt;H129,3,SE)))))</f>
        <v>0</v>
      </c>
      <c r="D129" s="271" t="str">
        <f>V97</f>
        <v>#DaBaixaPaquito</v>
      </c>
      <c r="E129" s="272"/>
      <c r="F129" s="76">
        <v>35</v>
      </c>
      <c r="G129" s="58" t="s">
        <v>17</v>
      </c>
      <c r="H129" s="77">
        <v>54</v>
      </c>
      <c r="I129" s="271" t="str">
        <f>V94</f>
        <v>BFR Igor Costa</v>
      </c>
      <c r="J129" s="304"/>
      <c r="K129" s="304"/>
      <c r="L129" s="304"/>
      <c r="M129" s="304"/>
      <c r="N129" s="304"/>
      <c r="O129" s="304"/>
      <c r="P129" s="272"/>
      <c r="Q129" s="45">
        <f>IF(OR(H129="",F129=""),"",IF(H129=F129,1,IF(H129&lt;F129,0,IF(H129-F129&lt;10,2,IF(H129&gt;F129,3,SE)))))</f>
        <v>3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1">
        <f>IF(OR(F130="",H130=""),"",IF(F130=H130,1,IF(F130&lt;H130,0,IF(F130-H130&lt;10,2,IF(F130&gt;H130,3,SE)))))</f>
        <v>0</v>
      </c>
      <c r="D130" s="271" t="str">
        <f>V96</f>
        <v>Casinha da Grazi</v>
      </c>
      <c r="E130" s="272"/>
      <c r="F130" s="76">
        <v>43</v>
      </c>
      <c r="G130" s="58" t="s">
        <v>17</v>
      </c>
      <c r="H130" s="77">
        <v>45</v>
      </c>
      <c r="I130" s="271" t="str">
        <f>V91</f>
        <v>Stars United C.F.</v>
      </c>
      <c r="J130" s="304"/>
      <c r="K130" s="304"/>
      <c r="L130" s="304"/>
      <c r="M130" s="304"/>
      <c r="N130" s="304"/>
      <c r="O130" s="304"/>
      <c r="P130" s="272"/>
      <c r="Q130" s="45">
        <f>IF(OR(H130="",F130=""),"",IF(H130=F130,1,IF(H130&lt;F130,0,IF(H130-F130&lt;10,2,IF(H130&gt;F130,3,SE)))))</f>
        <v>2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1">
        <f>IF(OR(F131="",H131=""),"",IF(F131=H131,1,IF(F131&lt;H131,0,IF(F131-H131&lt;10,2,IF(F131&gt;H131,3,SE)))))</f>
        <v>3</v>
      </c>
      <c r="D131" s="271" t="str">
        <f>V95</f>
        <v>Tribe of Gypsies</v>
      </c>
      <c r="E131" s="272"/>
      <c r="F131" s="77">
        <v>37</v>
      </c>
      <c r="G131" s="58" t="s">
        <v>17</v>
      </c>
      <c r="H131" s="76">
        <v>9</v>
      </c>
      <c r="I131" s="271" t="str">
        <f>V92</f>
        <v>Josefinho_FC</v>
      </c>
      <c r="J131" s="304"/>
      <c r="K131" s="304"/>
      <c r="L131" s="304"/>
      <c r="M131" s="304"/>
      <c r="N131" s="304"/>
      <c r="O131" s="304"/>
      <c r="P131" s="272"/>
      <c r="Q131" s="45">
        <f>IF(OR(H131="",F131=""),"",IF(H131=F131,1,IF(H131&lt;F131,0,IF(H131-F131&lt;10,2,IF(H131&gt;F131,3,SE)))))</f>
        <v>0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1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1" t="str">
        <f>IF(OR(F133="",H133=""),"",IF(F133=H133,1,IF(F133&lt;H133,0,IF(F133-H133&lt;10,2,IF(F133&gt;H133,3,SE)))))</f>
        <v/>
      </c>
      <c r="D133" s="223" t="s">
        <v>137</v>
      </c>
      <c r="E133" s="224"/>
      <c r="F133" s="224"/>
      <c r="G133" s="224"/>
      <c r="H133" s="224"/>
      <c r="I133" s="224"/>
      <c r="J133" s="224"/>
      <c r="K133" s="224"/>
      <c r="L133" s="224"/>
      <c r="M133" s="224"/>
      <c r="N133" s="224"/>
      <c r="O133" s="224"/>
      <c r="P133" s="225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1" t="str">
        <f>IF(OR(F134="",H134=""),"",IF(F134=H134,1,IF(F134&lt;H134,0,IF(F134-H134&lt;10,2,IF(F134&gt;H134,3,SE)))))</f>
        <v/>
      </c>
      <c r="D134" s="226"/>
      <c r="E134" s="227"/>
      <c r="F134" s="227"/>
      <c r="G134" s="227"/>
      <c r="H134" s="227"/>
      <c r="I134" s="227"/>
      <c r="J134" s="227"/>
      <c r="K134" s="227"/>
      <c r="L134" s="227"/>
      <c r="M134" s="227"/>
      <c r="N134" s="227"/>
      <c r="O134" s="227"/>
      <c r="P134" s="228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>
      <c r="C135" s="71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1">
        <f>IF(OR(F136="",H136=""),"",IF(F136=H136,1,IF(F136&lt;H136,0,IF(F136-H136&lt;10,2,IF(F136&gt;H136,3,SE)))))</f>
        <v>2</v>
      </c>
      <c r="D136" s="271" t="str">
        <f>V98</f>
        <v>Celtic fc 2011</v>
      </c>
      <c r="E136" s="272"/>
      <c r="F136" s="77">
        <v>44</v>
      </c>
      <c r="G136" s="58" t="s">
        <v>17</v>
      </c>
      <c r="H136" s="76">
        <v>37</v>
      </c>
      <c r="I136" s="271" t="str">
        <f>V95</f>
        <v>Tribe of Gypsies</v>
      </c>
      <c r="J136" s="304"/>
      <c r="K136" s="304"/>
      <c r="L136" s="304"/>
      <c r="M136" s="304"/>
      <c r="N136" s="304"/>
      <c r="O136" s="304"/>
      <c r="P136" s="272"/>
      <c r="Q136" s="45">
        <f>IF(OR(H136="",F136=""),"",IF(H136=F136,1,IF(H136&lt;F136,0,IF(H136-F136&lt;10,2,IF(H136&gt;F136,3,SE)))))</f>
        <v>0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1">
        <f>IF(OR(F137="",H137=""),"",IF(F137=H137,1,IF(F137&lt;H137,0,IF(F137-H137&lt;10,2,IF(F137&gt;H137,3,SE)))))</f>
        <v>0</v>
      </c>
      <c r="D137" s="271" t="str">
        <f>V97</f>
        <v>#DaBaixaPaquito</v>
      </c>
      <c r="E137" s="272"/>
      <c r="F137" s="76">
        <v>27</v>
      </c>
      <c r="G137" s="58" t="s">
        <v>17</v>
      </c>
      <c r="H137" s="77">
        <v>28</v>
      </c>
      <c r="I137" s="271" t="str">
        <f>V96</f>
        <v>Casinha da Grazi</v>
      </c>
      <c r="J137" s="304"/>
      <c r="K137" s="304"/>
      <c r="L137" s="304"/>
      <c r="M137" s="304"/>
      <c r="N137" s="304"/>
      <c r="O137" s="304"/>
      <c r="P137" s="272"/>
      <c r="Q137" s="45">
        <f>IF(OR(H137="",F137=""),"",IF(H137=F137,1,IF(H137&lt;F137,0,IF(H137-F137&lt;10,2,IF(H137&gt;F137,3,SE)))))</f>
        <v>2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1">
        <f>IF(OR(F138="",H138=""),"",IF(F138=H138,1,IF(F138&lt;H138,0,IF(F138-H138&lt;10,2,IF(F138&gt;H138,3,SE)))))</f>
        <v>3</v>
      </c>
      <c r="D138" s="271" t="str">
        <f>V94</f>
        <v>BFR Igor Costa</v>
      </c>
      <c r="E138" s="272"/>
      <c r="F138" s="77">
        <v>78</v>
      </c>
      <c r="G138" s="58" t="s">
        <v>17</v>
      </c>
      <c r="H138" s="76">
        <v>49</v>
      </c>
      <c r="I138" s="271" t="str">
        <f>V91</f>
        <v>Stars United C.F.</v>
      </c>
      <c r="J138" s="304"/>
      <c r="K138" s="304"/>
      <c r="L138" s="304"/>
      <c r="M138" s="304"/>
      <c r="N138" s="304"/>
      <c r="O138" s="304"/>
      <c r="P138" s="272"/>
      <c r="Q138" s="45">
        <f>IF(OR(H138="",F138=""),"",IF(H138=F138,1,IF(H138&lt;F138,0,IF(H138-F138&lt;10,2,IF(H138&gt;F138,3,SE)))))</f>
        <v>0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1">
        <f>IF(OR(F139="",H139=""),"",IF(F139=H139,1,IF(F139&lt;H139,0,IF(F139-H139&lt;10,2,IF(F139&gt;H139,3,SE)))))</f>
        <v>3</v>
      </c>
      <c r="D139" s="271" t="str">
        <f>V93</f>
        <v>FC Jo@o Pedro</v>
      </c>
      <c r="E139" s="272"/>
      <c r="F139" s="77">
        <v>60</v>
      </c>
      <c r="G139" s="58" t="s">
        <v>17</v>
      </c>
      <c r="H139" s="76">
        <v>30</v>
      </c>
      <c r="I139" s="271" t="str">
        <f>V92</f>
        <v>Josefinho_FC</v>
      </c>
      <c r="J139" s="304"/>
      <c r="K139" s="304"/>
      <c r="L139" s="304"/>
      <c r="M139" s="304"/>
      <c r="N139" s="304"/>
      <c r="O139" s="304"/>
      <c r="P139" s="272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1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1" t="str">
        <f>IF(OR(F141="",H141=""),"",IF(F141=H141,1,IF(F141&lt;H141,0,IF(F141-H141&lt;10,2,IF(F141&gt;H141,3,SE)))))</f>
        <v/>
      </c>
      <c r="D141" s="223" t="s">
        <v>138</v>
      </c>
      <c r="E141" s="224"/>
      <c r="F141" s="224"/>
      <c r="G141" s="224"/>
      <c r="H141" s="224"/>
      <c r="I141" s="224"/>
      <c r="J141" s="224"/>
      <c r="K141" s="224"/>
      <c r="L141" s="224"/>
      <c r="M141" s="224"/>
      <c r="N141" s="224"/>
      <c r="O141" s="224"/>
      <c r="P141" s="225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1" t="str">
        <f>IF(OR(F142="",H142=""),"",IF(F142=H142,1,IF(F142&lt;H142,0,IF(F142-H142&lt;10,2,IF(F142&gt;H142,3,SE)))))</f>
        <v/>
      </c>
      <c r="D142" s="226"/>
      <c r="E142" s="227"/>
      <c r="F142" s="227"/>
      <c r="G142" s="227"/>
      <c r="H142" s="227"/>
      <c r="I142" s="227"/>
      <c r="J142" s="227"/>
      <c r="K142" s="227"/>
      <c r="L142" s="227"/>
      <c r="M142" s="227"/>
      <c r="N142" s="227"/>
      <c r="O142" s="227"/>
      <c r="P142" s="228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1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>
      <c r="C144" s="71">
        <f>IF(OR(F144="",H144=""),"",IF(F144=H144,1,IF(F144&lt;H144,0,IF(F144-H144&lt;10,2,IF(F144&gt;H144,3,SE)))))</f>
        <v>3</v>
      </c>
      <c r="D144" s="271" t="str">
        <f>V98</f>
        <v>Celtic fc 2011</v>
      </c>
      <c r="E144" s="272"/>
      <c r="F144" s="77">
        <v>84</v>
      </c>
      <c r="G144" s="58" t="s">
        <v>17</v>
      </c>
      <c r="H144" s="76">
        <v>74</v>
      </c>
      <c r="I144" s="271" t="str">
        <f>V96</f>
        <v>Casinha da Grazi</v>
      </c>
      <c r="J144" s="304"/>
      <c r="K144" s="304"/>
      <c r="L144" s="304"/>
      <c r="M144" s="304"/>
      <c r="N144" s="304"/>
      <c r="O144" s="304"/>
      <c r="P144" s="272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>
      <c r="C145" s="71">
        <f>IF(OR(F145="",H145=""),"",IF(F145=H145,1,IF(F145&lt;H145,0,IF(F145-H145&lt;10,2,IF(F145&gt;H145,3,SE)))))</f>
        <v>0</v>
      </c>
      <c r="D145" s="271" t="str">
        <f>V97</f>
        <v>#DaBaixaPaquito</v>
      </c>
      <c r="E145" s="272"/>
      <c r="F145" s="76">
        <v>41</v>
      </c>
      <c r="G145" s="58" t="s">
        <v>17</v>
      </c>
      <c r="H145" s="77">
        <v>76</v>
      </c>
      <c r="I145" s="271" t="str">
        <f>V95</f>
        <v>Tribe of Gypsies</v>
      </c>
      <c r="J145" s="304"/>
      <c r="K145" s="304"/>
      <c r="L145" s="304"/>
      <c r="M145" s="304"/>
      <c r="N145" s="304"/>
      <c r="O145" s="304"/>
      <c r="P145" s="272"/>
      <c r="Q145" s="45">
        <f>IF(OR(H145="",F145=""),"",IF(H145=F145,1,IF(H145&lt;F145,0,IF(H145-F145&lt;10,2,IF(H145&gt;F145,3,SE)))))</f>
        <v>3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>
      <c r="C146" s="71">
        <f>IF(OR(F146="",H146=""),"",IF(F146=H146,1,IF(F146&lt;H146,0,IF(F146-H146&lt;10,2,IF(F146&gt;H146,3,SE)))))</f>
        <v>3</v>
      </c>
      <c r="D146" s="271" t="str">
        <f>V94</f>
        <v>BFR Igor Costa</v>
      </c>
      <c r="E146" s="272"/>
      <c r="F146" s="77">
        <v>94</v>
      </c>
      <c r="G146" s="58" t="s">
        <v>17</v>
      </c>
      <c r="H146" s="76">
        <v>36</v>
      </c>
      <c r="I146" s="271" t="str">
        <f>V92</f>
        <v>Josefinho_FC</v>
      </c>
      <c r="J146" s="304"/>
      <c r="K146" s="304"/>
      <c r="L146" s="304"/>
      <c r="M146" s="304"/>
      <c r="N146" s="304"/>
      <c r="O146" s="304"/>
      <c r="P146" s="272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>
      <c r="C147" s="71">
        <f>IF(OR(F147="",H147=""),"",IF(F147=H147,1,IF(F147&lt;H147,0,IF(F147-H147&lt;10,2,IF(F147&gt;H147,3,SE)))))</f>
        <v>3</v>
      </c>
      <c r="D147" s="271" t="str">
        <f>V93</f>
        <v>FC Jo@o Pedro</v>
      </c>
      <c r="E147" s="272"/>
      <c r="F147" s="77">
        <v>81</v>
      </c>
      <c r="G147" s="58" t="s">
        <v>17</v>
      </c>
      <c r="H147" s="76">
        <v>28</v>
      </c>
      <c r="I147" s="271" t="str">
        <f>V91</f>
        <v>Stars United C.F.</v>
      </c>
      <c r="J147" s="304"/>
      <c r="K147" s="304"/>
      <c r="L147" s="304"/>
      <c r="M147" s="304"/>
      <c r="N147" s="304"/>
      <c r="O147" s="304"/>
      <c r="P147" s="272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>
      <c r="C148" s="71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>
      <c r="C149" s="71" t="str">
        <f>IF(OR(F149="",H149=""),"",IF(F149=H149,1,IF(F149&lt;H149,0,IF(F149-H149&lt;10,2,IF(F149&gt;H149,3,SE)))))</f>
        <v/>
      </c>
      <c r="D149" s="223" t="s">
        <v>139</v>
      </c>
      <c r="E149" s="224"/>
      <c r="F149" s="224"/>
      <c r="G149" s="224"/>
      <c r="H149" s="224"/>
      <c r="I149" s="224"/>
      <c r="J149" s="224"/>
      <c r="K149" s="224"/>
      <c r="L149" s="224"/>
      <c r="M149" s="224"/>
      <c r="N149" s="224"/>
      <c r="O149" s="224"/>
      <c r="P149" s="225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>
      <c r="C150" s="71" t="str">
        <f>IF(OR(F150="",H150=""),"",IF(F150=H150,1,IF(F150&lt;H150,0,IF(F150-H150&lt;10,2,IF(F150&gt;H150,3,SE)))))</f>
        <v/>
      </c>
      <c r="D150" s="226"/>
      <c r="E150" s="227"/>
      <c r="F150" s="227"/>
      <c r="G150" s="227"/>
      <c r="H150" s="227"/>
      <c r="I150" s="227"/>
      <c r="J150" s="227"/>
      <c r="K150" s="227"/>
      <c r="L150" s="227"/>
      <c r="M150" s="227"/>
      <c r="N150" s="227"/>
      <c r="O150" s="227"/>
      <c r="P150" s="228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>
      <c r="C151" s="71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>
      <c r="C152" s="71">
        <f>IF(OR(F152="",H152=""),"",IF(F152=H152,1,IF(F152&lt;H152,0,IF(F152-H152&lt;10,2,IF(F152&gt;H152,3,SE)))))</f>
        <v>0</v>
      </c>
      <c r="D152" s="271" t="str">
        <f>V98</f>
        <v>Celtic fc 2011</v>
      </c>
      <c r="E152" s="272"/>
      <c r="F152" s="76">
        <v>43</v>
      </c>
      <c r="G152" s="58" t="s">
        <v>17</v>
      </c>
      <c r="H152" s="77">
        <v>50</v>
      </c>
      <c r="I152" s="271" t="str">
        <f>V97</f>
        <v>#DaBaixaPaquito</v>
      </c>
      <c r="J152" s="304"/>
      <c r="K152" s="304"/>
      <c r="L152" s="304"/>
      <c r="M152" s="304"/>
      <c r="N152" s="304"/>
      <c r="O152" s="304"/>
      <c r="P152" s="272"/>
      <c r="Q152" s="45">
        <f>IF(OR(H152="",F152=""),"",IF(H152=F152,1,IF(H152&lt;F152,0,IF(H152-F152&lt;10,2,IF(H152&gt;F152,3,SE)))))</f>
        <v>2</v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33">
      <c r="C153" s="71">
        <f>IF(OR(F153="",H153=""),"",IF(F153=H153,1,IF(F153&lt;H153,0,IF(F153-H153&lt;10,2,IF(F153&gt;H153,3,SE)))))</f>
        <v>2</v>
      </c>
      <c r="D153" s="271" t="str">
        <f>V96</f>
        <v>Casinha da Grazi</v>
      </c>
      <c r="E153" s="272"/>
      <c r="F153" s="77">
        <v>49</v>
      </c>
      <c r="G153" s="58" t="s">
        <v>17</v>
      </c>
      <c r="H153" s="76">
        <v>44</v>
      </c>
      <c r="I153" s="271" t="str">
        <f>V95</f>
        <v>Tribe of Gypsies</v>
      </c>
      <c r="J153" s="304"/>
      <c r="K153" s="304"/>
      <c r="L153" s="304"/>
      <c r="M153" s="304"/>
      <c r="N153" s="304"/>
      <c r="O153" s="304"/>
      <c r="P153" s="272"/>
      <c r="Q153" s="45">
        <f>IF(OR(H153="",F153=""),"",IF(H153=F153,1,IF(H153&lt;F153,0,IF(H153-F153&lt;10,2,IF(H153&gt;F153,3,SE)))))</f>
        <v>0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>
      <c r="C154" s="71">
        <f>IF(OR(F154="",H154=""),"",IF(F154=H154,1,IF(F154&lt;H154,0,IF(F154-H154&lt;10,2,IF(F154&gt;H154,3,SE)))))</f>
        <v>0</v>
      </c>
      <c r="D154" s="271" t="str">
        <f>V94</f>
        <v>BFR Igor Costa</v>
      </c>
      <c r="E154" s="272"/>
      <c r="F154" s="76">
        <v>43</v>
      </c>
      <c r="G154" s="58" t="s">
        <v>17</v>
      </c>
      <c r="H154" s="77">
        <v>54</v>
      </c>
      <c r="I154" s="271" t="str">
        <f>V93</f>
        <v>FC Jo@o Pedro</v>
      </c>
      <c r="J154" s="304"/>
      <c r="K154" s="304"/>
      <c r="L154" s="304"/>
      <c r="M154" s="304"/>
      <c r="N154" s="304"/>
      <c r="O154" s="304"/>
      <c r="P154" s="272"/>
      <c r="Q154" s="45">
        <f>IF(OR(H154="",F154=""),"",IF(H154=F154,1,IF(H154&lt;F154,0,IF(H154-F154&lt;10,2,IF(H154&gt;F154,3,SE)))))</f>
        <v>3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>
      <c r="C155" s="71">
        <f>IF(OR(F155="",H155=""),"",IF(F155=H155,1,IF(F155&lt;H155,0,IF(F155-H155&lt;10,2,IF(F155&gt;H155,3,SE)))))</f>
        <v>2</v>
      </c>
      <c r="D155" s="222" t="str">
        <f>V92</f>
        <v>Josefinho_FC</v>
      </c>
      <c r="E155" s="222"/>
      <c r="F155" s="77">
        <v>31</v>
      </c>
      <c r="G155" s="58" t="s">
        <v>17</v>
      </c>
      <c r="H155" s="76">
        <v>27</v>
      </c>
      <c r="I155" s="222" t="str">
        <f>V91</f>
        <v>Stars United C.F.</v>
      </c>
      <c r="J155" s="222"/>
      <c r="K155" s="222"/>
      <c r="L155" s="222"/>
      <c r="M155" s="222"/>
      <c r="N155" s="222"/>
      <c r="O155" s="222"/>
      <c r="P155" s="222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>
      <c r="C156" s="71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>
      <c r="C157" s="71" t="str">
        <f>IF(OR(F157="",H157=""),"",IF(F157=H157,1,IF(F157&lt;H157,0,IF(F157-H157&lt;10,2,IF(F157&gt;H157,3,SE)))))</f>
        <v/>
      </c>
      <c r="D157" s="283" t="s">
        <v>243</v>
      </c>
      <c r="E157" s="284"/>
      <c r="F157" s="284"/>
      <c r="G157" s="284"/>
      <c r="H157" s="284"/>
      <c r="I157" s="284"/>
      <c r="J157" s="284"/>
      <c r="K157" s="284"/>
      <c r="L157" s="284"/>
      <c r="M157" s="285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>
      <c r="C158" s="71" t="str">
        <f>IF(OR(F158="",H158=""),"",IF(F158=H158,1,IF(F158&lt;H158,0,IF(F158-H158&lt;10,2,IF(F158&gt;H158,3,SE)))))</f>
        <v/>
      </c>
      <c r="D158" s="286"/>
      <c r="E158" s="287"/>
      <c r="F158" s="287"/>
      <c r="G158" s="287"/>
      <c r="H158" s="287"/>
      <c r="I158" s="287"/>
      <c r="J158" s="287"/>
      <c r="K158" s="287"/>
      <c r="L158" s="287"/>
      <c r="M158" s="288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>
      <c r="C159" s="71">
        <f>IF(OR(F159="",H159=""),"",IF(F159=H159,1,IF(F159&lt;H159,0,IF(F159-H159&lt;10,2,IF(F159&gt;H159,3,SE)))))</f>
        <v>0</v>
      </c>
      <c r="D159" s="50" t="s">
        <v>3</v>
      </c>
      <c r="E159" s="187" t="s">
        <v>21</v>
      </c>
      <c r="F159" s="259" t="s">
        <v>12</v>
      </c>
      <c r="G159" s="291"/>
      <c r="H159" s="309" t="s">
        <v>309</v>
      </c>
      <c r="I159" s="309"/>
      <c r="J159" s="309" t="s">
        <v>310</v>
      </c>
      <c r="K159" s="309"/>
      <c r="L159" s="259" t="s">
        <v>174</v>
      </c>
      <c r="M159" s="260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>
      <c r="C160" s="71">
        <f>IF(OR(F160="",H160=""),"",IF(F160=H160,1,IF(F160&lt;H160,0,IF(F160-H160&lt;10,2,IF(F160&gt;H160,3,SE)))))</f>
        <v>0</v>
      </c>
      <c r="D160" s="52" t="s">
        <v>4</v>
      </c>
      <c r="E160" s="185" t="str">
        <f>VLOOKUP(AC160,$U$159:$AB$167,2)</f>
        <v>Alags SC</v>
      </c>
      <c r="F160" s="252">
        <f>VLOOKUP(AC160,$U$159:$AB$167,3)</f>
        <v>17</v>
      </c>
      <c r="G160" s="252"/>
      <c r="H160" s="253">
        <f>VLOOKUP(AC160,$U$159:$AB$167,4)</f>
        <v>407</v>
      </c>
      <c r="I160" s="253"/>
      <c r="J160" s="253">
        <f>VLOOKUP(AC160,$U$159:$AB$167,5)</f>
        <v>248</v>
      </c>
      <c r="K160" s="253"/>
      <c r="L160" s="253">
        <f>VLOOKUP(AC160,$U$159:$AB$167,6)</f>
        <v>159</v>
      </c>
      <c r="M160" s="254"/>
      <c r="O160" s="44" t="s">
        <v>179</v>
      </c>
      <c r="Q160" s="45"/>
      <c r="S160" s="46"/>
      <c r="T160" s="45"/>
      <c r="U160" s="47">
        <v>1</v>
      </c>
      <c r="V160" s="178" t="str">
        <f>IF(OR('1ª FASE  - ELIMINATÓRIAS'!I136="",'1ª FASE  - ELIMINATÓRIAS'!I136=""),"",'1ª FASE  - ELIMINATÓRIAS'!C136)</f>
        <v>Family Paz F.C.</v>
      </c>
      <c r="W160" s="45">
        <f>SUM(Q175,Q180,Q189,Q198,Q206,Q215,Q223)</f>
        <v>9</v>
      </c>
      <c r="X160" s="45">
        <f>SUM(H175,H180,H189,H198,H206,H215,H223)</f>
        <v>278</v>
      </c>
      <c r="Y160" s="45">
        <f>SUM(F175,F180,F189,F198,F206,F215,F223)</f>
        <v>318</v>
      </c>
      <c r="Z160" s="45">
        <f>X160-Y160</f>
        <v>-40</v>
      </c>
      <c r="AA160" s="45">
        <f>(W160*10^10)+((Z160+5000)*10^6)+(X160*10)+U160</f>
        <v>94960002781</v>
      </c>
      <c r="AB160" s="45">
        <f>LARGE($AA$160:$AA$167,U160)</f>
        <v>175159004075</v>
      </c>
      <c r="AC160" s="178">
        <f>MATCH(AB160,$AA$160:$AA$167,0)</f>
        <v>5</v>
      </c>
      <c r="AD160" s="46"/>
      <c r="AE160" s="46"/>
      <c r="AF160" s="46"/>
      <c r="AG160" s="46"/>
    </row>
    <row r="161" spans="3:33">
      <c r="C161" s="71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41">
        <f t="shared" ref="F161:F167" si="19">VLOOKUP(AC161,$U$159:$AB$167,3)</f>
        <v>16</v>
      </c>
      <c r="G161" s="241"/>
      <c r="H161" s="242">
        <f t="shared" ref="H161:H167" si="20">VLOOKUP(AC161,$U$159:$AB$167,4)</f>
        <v>399</v>
      </c>
      <c r="I161" s="242"/>
      <c r="J161" s="242">
        <f t="shared" ref="J161:J167" si="21">VLOOKUP(AC161,$U$159:$AB$167,5)</f>
        <v>312</v>
      </c>
      <c r="K161" s="242"/>
      <c r="L161" s="242">
        <f t="shared" ref="L161:L167" si="22">VLOOKUP(AC161,$U$159:$AB$167,6)</f>
        <v>87</v>
      </c>
      <c r="M161" s="243"/>
      <c r="O161" s="44" t="s">
        <v>175</v>
      </c>
      <c r="Q161" s="45"/>
      <c r="S161" s="46"/>
      <c r="T161" s="45"/>
      <c r="U161" s="47">
        <v>2</v>
      </c>
      <c r="V161" s="178" t="str">
        <f>IF(OR('1ª FASE  - ELIMINATÓRIAS'!I120="",'1ª FASE  - ELIMINATÓRIAS'!I120=""),"",'1ª FASE  - ELIMINATÓRIAS'!C120)</f>
        <v>Moneta Zero FC</v>
      </c>
      <c r="W161" s="45">
        <f>SUM(Q174,Q181,Q188,Q199,Q207,Q214,C223)</f>
        <v>10</v>
      </c>
      <c r="X161" s="45">
        <f>SUM(H174,H181,H188,H199,H207,H214,F223)</f>
        <v>409</v>
      </c>
      <c r="Y161" s="45">
        <f>SUM(F174,F181,F188,F199,F207,F214,H223)</f>
        <v>435</v>
      </c>
      <c r="Z161" s="45">
        <f t="shared" ref="Z161:Z167" si="23">X161-Y161</f>
        <v>-26</v>
      </c>
      <c r="AA161" s="45">
        <f t="shared" ref="AA161:AA167" si="24">(W161*10^10)+((Z161+5000)*10^6)+(X161*10)+U161</f>
        <v>104974004092</v>
      </c>
      <c r="AB161" s="45">
        <f t="shared" ref="AB161:AB167" si="25">LARGE($AA$160:$AA$167,U161)</f>
        <v>165087003998</v>
      </c>
      <c r="AC161" s="178">
        <f t="shared" ref="AC161:AC167" si="26">MATCH(AB161,$AA$160:$AA$167,0)</f>
        <v>8</v>
      </c>
      <c r="AD161" s="46"/>
      <c r="AE161" s="46"/>
      <c r="AF161" s="46"/>
      <c r="AG161" s="46"/>
    </row>
    <row r="162" spans="3:33">
      <c r="C162" s="71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Jero FC</v>
      </c>
      <c r="F162" s="241">
        <f t="shared" si="19"/>
        <v>11</v>
      </c>
      <c r="G162" s="241"/>
      <c r="H162" s="242">
        <f t="shared" si="20"/>
        <v>396</v>
      </c>
      <c r="I162" s="242"/>
      <c r="J162" s="242">
        <f t="shared" ref="J162" si="27">VLOOKUP(AC162,$U$159:$AB$167,5)</f>
        <v>350</v>
      </c>
      <c r="K162" s="242"/>
      <c r="L162" s="242">
        <f t="shared" si="22"/>
        <v>46</v>
      </c>
      <c r="M162" s="243"/>
      <c r="O162" s="44" t="s">
        <v>307</v>
      </c>
      <c r="Q162" s="45"/>
      <c r="S162" s="46"/>
      <c r="T162" s="45"/>
      <c r="U162" s="47">
        <v>3</v>
      </c>
      <c r="V162" s="178" t="str">
        <f>IF(OR('1ª FASE  - ELIMINATÓRIAS'!I104="",'1ª FASE  - ELIMINATÓRIAS'!I104=""),"",'1ª FASE  - ELIMINATÓRIAS'!C104)</f>
        <v>RJFC Unitedd</v>
      </c>
      <c r="W162" s="45">
        <f>SUM(Q173,Q182,Q191,Q196,C207,C215,Q222)</f>
        <v>4</v>
      </c>
      <c r="X162" s="45">
        <f>SUM(H173,H182,H191,H196,F207,F215,H222)</f>
        <v>294</v>
      </c>
      <c r="Y162" s="45">
        <f>SUM(F173,F182,F191,F196,H207,H215,F222)</f>
        <v>358</v>
      </c>
      <c r="Z162" s="45">
        <f t="shared" si="23"/>
        <v>-64</v>
      </c>
      <c r="AA162" s="45">
        <f t="shared" si="24"/>
        <v>44936002943</v>
      </c>
      <c r="AB162" s="45">
        <f t="shared" si="25"/>
        <v>115046003964</v>
      </c>
      <c r="AC162" s="178">
        <f t="shared" si="26"/>
        <v>4</v>
      </c>
      <c r="AD162" s="46"/>
      <c r="AE162" s="46"/>
      <c r="AF162" s="46"/>
      <c r="AG162" s="46"/>
    </row>
    <row r="163" spans="3:33">
      <c r="C163" s="71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Moneta Zero FC</v>
      </c>
      <c r="F163" s="241">
        <f t="shared" si="19"/>
        <v>10</v>
      </c>
      <c r="G163" s="241"/>
      <c r="H163" s="242">
        <f t="shared" si="20"/>
        <v>409</v>
      </c>
      <c r="I163" s="242"/>
      <c r="J163" s="242">
        <f t="shared" si="21"/>
        <v>435</v>
      </c>
      <c r="K163" s="242"/>
      <c r="L163" s="242">
        <f t="shared" si="22"/>
        <v>-26</v>
      </c>
      <c r="M163" s="243"/>
      <c r="O163" s="44" t="s">
        <v>308</v>
      </c>
      <c r="Q163" s="45"/>
      <c r="S163" s="46"/>
      <c r="T163" s="45"/>
      <c r="U163" s="47">
        <v>4</v>
      </c>
      <c r="V163" s="178" t="str">
        <f>IF(OR('1ª FASE  - ELIMINATÓRIAS'!I88="",'1ª FASE  - ELIMINATÓRIAS'!I88=""),"",'1ª FASE  - ELIMINATÓRIAS'!C88)</f>
        <v>Jero FC</v>
      </c>
      <c r="W163" s="45">
        <f>SUM(Q172,Q183,Q190,Q197,C205,C214,C222)</f>
        <v>11</v>
      </c>
      <c r="X163" s="45">
        <f>SUM(H172,H183,H190,H197,F205,F214,F222)</f>
        <v>396</v>
      </c>
      <c r="Y163" s="45">
        <f>SUM(F172,F183,F190,F197,H205,H214,H222)</f>
        <v>350</v>
      </c>
      <c r="Z163" s="45">
        <f t="shared" si="23"/>
        <v>46</v>
      </c>
      <c r="AA163" s="45">
        <f t="shared" si="24"/>
        <v>115046003964</v>
      </c>
      <c r="AB163" s="45">
        <f t="shared" si="25"/>
        <v>104974004092</v>
      </c>
      <c r="AC163" s="178">
        <f t="shared" si="26"/>
        <v>2</v>
      </c>
      <c r="AD163" s="46"/>
      <c r="AE163" s="46"/>
      <c r="AF163" s="46"/>
      <c r="AG163" s="46"/>
    </row>
    <row r="164" spans="3:33">
      <c r="C164" s="71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Family Paz F.C.</v>
      </c>
      <c r="F164" s="238">
        <f t="shared" si="19"/>
        <v>9</v>
      </c>
      <c r="G164" s="238"/>
      <c r="H164" s="239">
        <f t="shared" si="20"/>
        <v>278</v>
      </c>
      <c r="I164" s="239"/>
      <c r="J164" s="239">
        <f t="shared" si="21"/>
        <v>318</v>
      </c>
      <c r="K164" s="239"/>
      <c r="L164" s="239">
        <f t="shared" si="22"/>
        <v>-40</v>
      </c>
      <c r="M164" s="240"/>
      <c r="O164" s="44" t="s">
        <v>178</v>
      </c>
      <c r="Q164" s="45"/>
      <c r="S164" s="46"/>
      <c r="T164" s="45"/>
      <c r="U164" s="47">
        <v>5</v>
      </c>
      <c r="V164" s="178" t="str">
        <f>IF(OR('1ª FASE  - ELIMINATÓRIAS'!I72="",'1ª FASE  - ELIMINATÓRIAS'!I72=""),"",'1ª FASE  - ELIMINATÓRIAS'!C72)</f>
        <v>Alags SC</v>
      </c>
      <c r="W164" s="45">
        <f>SUM(C175,C183,C191,C199,C206,Q213,Q221)</f>
        <v>17</v>
      </c>
      <c r="X164" s="45">
        <f>SUM(F175,F183,F191,F199,F206,H213,H221)</f>
        <v>407</v>
      </c>
      <c r="Y164" s="45">
        <f>SUM(H175,H183,H191,H199,H206,F213,F221)</f>
        <v>248</v>
      </c>
      <c r="Z164" s="45">
        <f t="shared" si="23"/>
        <v>159</v>
      </c>
      <c r="AA164" s="45">
        <f t="shared" si="24"/>
        <v>175159004075</v>
      </c>
      <c r="AB164" s="45">
        <f t="shared" si="25"/>
        <v>94960002781</v>
      </c>
      <c r="AC164" s="178">
        <f t="shared" si="26"/>
        <v>1</v>
      </c>
      <c r="AD164" s="46"/>
      <c r="AE164" s="46"/>
      <c r="AF164" s="46"/>
      <c r="AG164" s="46"/>
    </row>
    <row r="165" spans="3:33">
      <c r="C165" s="71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Fittipaldi F.C.</v>
      </c>
      <c r="F165" s="238">
        <f t="shared" si="19"/>
        <v>5</v>
      </c>
      <c r="G165" s="238"/>
      <c r="H165" s="239">
        <f t="shared" si="20"/>
        <v>331</v>
      </c>
      <c r="I165" s="239"/>
      <c r="J165" s="239">
        <f t="shared" si="21"/>
        <v>374</v>
      </c>
      <c r="K165" s="239"/>
      <c r="L165" s="239">
        <f t="shared" si="22"/>
        <v>-43</v>
      </c>
      <c r="M165" s="240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78" t="str">
        <f>IF(OR('1ª FASE  - ELIMINATÓRIAS'!I56="",'1ª FASE  - ELIMINATÓRIAS'!I56=""),"",'1ª FASE  - ELIMINATÓRIAS'!C56)</f>
        <v>Fittipaldi F.C.</v>
      </c>
      <c r="W165" s="45">
        <f>SUM(C174,C182,C190,C198,Q205,Q212,C221)</f>
        <v>5</v>
      </c>
      <c r="X165" s="45">
        <f>SUM(F174,F182,F190,F198,H205,H212,F221)</f>
        <v>331</v>
      </c>
      <c r="Y165" s="45">
        <f>SUM(H174,H182,H190,H198,F205,F212,H221)</f>
        <v>374</v>
      </c>
      <c r="Z165" s="45">
        <f t="shared" si="23"/>
        <v>-43</v>
      </c>
      <c r="AA165" s="45">
        <f t="shared" si="24"/>
        <v>54957003316</v>
      </c>
      <c r="AB165" s="45">
        <f t="shared" si="25"/>
        <v>54957003316</v>
      </c>
      <c r="AC165" s="178">
        <f t="shared" si="26"/>
        <v>6</v>
      </c>
      <c r="AD165" s="46"/>
      <c r="AE165" s="46"/>
      <c r="AF165" s="46"/>
      <c r="AG165" s="46"/>
    </row>
    <row r="166" spans="3:33">
      <c r="C166" s="71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RJFC Unitedd</v>
      </c>
      <c r="F166" s="238">
        <f t="shared" si="19"/>
        <v>4</v>
      </c>
      <c r="G166" s="238"/>
      <c r="H166" s="239">
        <f t="shared" si="20"/>
        <v>294</v>
      </c>
      <c r="I166" s="239"/>
      <c r="J166" s="239">
        <f t="shared" si="21"/>
        <v>358</v>
      </c>
      <c r="K166" s="239"/>
      <c r="L166" s="239">
        <f t="shared" si="22"/>
        <v>-64</v>
      </c>
      <c r="M166" s="240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8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238</v>
      </c>
      <c r="Y166" s="45">
        <f>SUM(H173,H181,H189,H197,H205,H213,F220)</f>
        <v>374</v>
      </c>
      <c r="Z166" s="45">
        <f t="shared" si="23"/>
        <v>-136</v>
      </c>
      <c r="AA166" s="45">
        <f t="shared" si="24"/>
        <v>4864002387</v>
      </c>
      <c r="AB166" s="45">
        <f t="shared" si="25"/>
        <v>44936002943</v>
      </c>
      <c r="AC166" s="178">
        <f t="shared" si="26"/>
        <v>3</v>
      </c>
      <c r="AD166" s="46"/>
      <c r="AE166" s="46"/>
      <c r="AF166" s="46"/>
      <c r="AG166" s="46"/>
    </row>
    <row r="167" spans="3:33" ht="15.75" thickBot="1">
      <c r="C167" s="71">
        <f>IF(OR(F167="",H167=""),"",IF(F167=H167,1,IF(F167&lt;H167,0,IF(F167-H167&lt;10,2,IF(F167&gt;H167,3,SE)))))</f>
        <v>0</v>
      </c>
      <c r="D167" s="74" t="s">
        <v>11</v>
      </c>
      <c r="E167" s="86" t="str">
        <f t="shared" si="18"/>
        <v>GustavoTFP</v>
      </c>
      <c r="F167" s="229">
        <f t="shared" si="19"/>
        <v>0</v>
      </c>
      <c r="G167" s="229"/>
      <c r="H167" s="230">
        <f t="shared" si="20"/>
        <v>238</v>
      </c>
      <c r="I167" s="230"/>
      <c r="J167" s="230">
        <f t="shared" si="21"/>
        <v>374</v>
      </c>
      <c r="K167" s="230"/>
      <c r="L167" s="230">
        <f t="shared" si="22"/>
        <v>-136</v>
      </c>
      <c r="M167" s="231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8" t="str">
        <f>IF(OR('1ª FASE  - ELIMINATÓRIAS'!I29="",'1ª FASE  - ELIMINATÓRIAS'!I29=""),"",'1ª FASE  - ELIMINATÓRIAS'!C29)</f>
        <v>Lenda Mágica</v>
      </c>
      <c r="W167" s="45">
        <f>SUM(C172,C180,C188,C196,C204,C212,C220)</f>
        <v>16</v>
      </c>
      <c r="X167" s="45">
        <f>SUM(F172,F180,F188,F196,F204,F212,F220)</f>
        <v>399</v>
      </c>
      <c r="Y167" s="45">
        <f>SUM(H172,H180,H188,H196,H204,H212,H220)</f>
        <v>312</v>
      </c>
      <c r="Z167" s="45">
        <f t="shared" si="23"/>
        <v>87</v>
      </c>
      <c r="AA167" s="45">
        <f t="shared" si="24"/>
        <v>165087003998</v>
      </c>
      <c r="AB167" s="45">
        <f t="shared" si="25"/>
        <v>4864002387</v>
      </c>
      <c r="AC167" s="178">
        <f t="shared" si="26"/>
        <v>7</v>
      </c>
      <c r="AD167" s="46"/>
      <c r="AE167" s="46"/>
      <c r="AF167" s="46"/>
      <c r="AG167" s="46"/>
    </row>
    <row r="168" spans="3:33" ht="15.75" thickBot="1">
      <c r="C168" s="71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>
      <c r="C169" s="71" t="str">
        <f>IF(OR(F169="",H169=""),"",IF(F169=H169,1,IF(F169&lt;H169,0,IF(F169-H169&lt;10,2,IF(F169&gt;H169,3,SE)))))</f>
        <v/>
      </c>
      <c r="D169" s="232" t="s">
        <v>133</v>
      </c>
      <c r="E169" s="233"/>
      <c r="F169" s="233"/>
      <c r="G169" s="233"/>
      <c r="H169" s="233"/>
      <c r="I169" s="233"/>
      <c r="J169" s="233"/>
      <c r="K169" s="233"/>
      <c r="L169" s="233"/>
      <c r="M169" s="233"/>
      <c r="N169" s="233"/>
      <c r="O169" s="233"/>
      <c r="P169" s="234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>
      <c r="C170" s="71" t="str">
        <f>IF(OR(F170="",H170=""),"",IF(F170=H170,1,IF(F170&lt;H170,0,IF(F170-H170&lt;10,2,IF(F170&gt;H170,3,SE)))))</f>
        <v/>
      </c>
      <c r="D170" s="235"/>
      <c r="E170" s="236"/>
      <c r="F170" s="236"/>
      <c r="G170" s="236"/>
      <c r="H170" s="236"/>
      <c r="I170" s="236"/>
      <c r="J170" s="236"/>
      <c r="K170" s="236"/>
      <c r="L170" s="236"/>
      <c r="M170" s="236"/>
      <c r="N170" s="236"/>
      <c r="O170" s="236"/>
      <c r="P170" s="237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  <c r="AD170" s="46"/>
      <c r="AE170" s="46"/>
      <c r="AF170" s="46"/>
      <c r="AG170" s="46"/>
    </row>
    <row r="171" spans="3:33">
      <c r="C171" s="71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>
      <c r="C172" s="71">
        <f>IF(OR(F172="",H172=""),"",IF(F172=H172,1,IF(F172&lt;H172,0,IF(F172-H172&lt;10,2,IF(F172&gt;H172,3,SE)))))</f>
        <v>2</v>
      </c>
      <c r="D172" s="222" t="str">
        <f>V167</f>
        <v>Lenda Mágica</v>
      </c>
      <c r="E172" s="222"/>
      <c r="F172" s="77">
        <v>51</v>
      </c>
      <c r="G172" s="65" t="s">
        <v>17</v>
      </c>
      <c r="H172" s="76">
        <v>46</v>
      </c>
      <c r="I172" s="222" t="str">
        <f>V163</f>
        <v>Jero FC</v>
      </c>
      <c r="J172" s="222"/>
      <c r="K172" s="222"/>
      <c r="L172" s="222"/>
      <c r="M172" s="222"/>
      <c r="N172" s="222"/>
      <c r="O172" s="222"/>
      <c r="P172" s="222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>
      <c r="C173" s="71">
        <f>IF(OR(F173="",H173=""),"",IF(F173=H173,1,IF(F173&lt;H173,0,IF(F173-H173&lt;10,2,IF(F173&gt;H173,3,SE)))))</f>
        <v>0</v>
      </c>
      <c r="D173" s="222" t="str">
        <f>V166</f>
        <v>GustavoTFP</v>
      </c>
      <c r="E173" s="222"/>
      <c r="F173" s="76">
        <v>34</v>
      </c>
      <c r="G173" s="65" t="s">
        <v>17</v>
      </c>
      <c r="H173" s="77">
        <v>38</v>
      </c>
      <c r="I173" s="222" t="str">
        <f>V162</f>
        <v>RJFC Unitedd</v>
      </c>
      <c r="J173" s="222"/>
      <c r="K173" s="222"/>
      <c r="L173" s="222"/>
      <c r="M173" s="222"/>
      <c r="N173" s="222"/>
      <c r="O173" s="222"/>
      <c r="P173" s="222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>
      <c r="C174" s="71">
        <f>IF(OR(F174="",H174=""),"",IF(F174=H174,1,IF(F174&lt;H174,0,IF(F174-H174&lt;10,2,IF(F174&gt;H174,3,SE)))))</f>
        <v>0</v>
      </c>
      <c r="D174" s="222" t="str">
        <f>V165</f>
        <v>Fittipaldi F.C.</v>
      </c>
      <c r="E174" s="222"/>
      <c r="F174" s="76">
        <v>46</v>
      </c>
      <c r="G174" s="65" t="s">
        <v>17</v>
      </c>
      <c r="H174" s="77">
        <v>56</v>
      </c>
      <c r="I174" s="222" t="str">
        <f>V161</f>
        <v>Moneta Zero FC</v>
      </c>
      <c r="J174" s="222"/>
      <c r="K174" s="222"/>
      <c r="L174" s="222"/>
      <c r="M174" s="222"/>
      <c r="N174" s="222"/>
      <c r="O174" s="222"/>
      <c r="P174" s="222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>
      <c r="C175" s="71">
        <f>IF(OR(F175="",H175=""),"",IF(F175=H175,1,IF(F175&lt;H175,0,IF(F175-H175&lt;10,2,IF(F175&gt;H175,3,SE)))))</f>
        <v>2</v>
      </c>
      <c r="D175" s="222" t="str">
        <f>V164</f>
        <v>Alags SC</v>
      </c>
      <c r="E175" s="222"/>
      <c r="F175" s="77">
        <v>23</v>
      </c>
      <c r="G175" s="65" t="s">
        <v>17</v>
      </c>
      <c r="H175" s="76">
        <v>19</v>
      </c>
      <c r="I175" s="222" t="str">
        <f>V160</f>
        <v>Family Paz F.C.</v>
      </c>
      <c r="J175" s="222"/>
      <c r="K175" s="222"/>
      <c r="L175" s="222"/>
      <c r="M175" s="222"/>
      <c r="N175" s="222"/>
      <c r="O175" s="222"/>
      <c r="P175" s="222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>
      <c r="C176" s="71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1" t="str">
        <f>IF(OR(F177="",H177=""),"",IF(F177=H177,1,IF(F177&lt;H177,0,IF(F177-H177&lt;10,2,IF(F177&gt;H177,3,SE)))))</f>
        <v/>
      </c>
      <c r="D177" s="223" t="s">
        <v>135</v>
      </c>
      <c r="E177" s="224"/>
      <c r="F177" s="224"/>
      <c r="G177" s="224"/>
      <c r="H177" s="224"/>
      <c r="I177" s="224"/>
      <c r="J177" s="224"/>
      <c r="K177" s="224"/>
      <c r="L177" s="224"/>
      <c r="M177" s="224"/>
      <c r="N177" s="224"/>
      <c r="O177" s="224"/>
      <c r="P177" s="225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1" t="str">
        <f>IF(OR(F178="",H178=""),"",IF(F178=H178,1,IF(F178&lt;H178,0,IF(F178-H178&lt;10,2,IF(F178&gt;H178,3,SE)))))</f>
        <v/>
      </c>
      <c r="D178" s="226"/>
      <c r="E178" s="227"/>
      <c r="F178" s="227"/>
      <c r="G178" s="227"/>
      <c r="H178" s="227"/>
      <c r="I178" s="227"/>
      <c r="J178" s="227"/>
      <c r="K178" s="227"/>
      <c r="L178" s="227"/>
      <c r="M178" s="227"/>
      <c r="N178" s="227"/>
      <c r="O178" s="227"/>
      <c r="P178" s="228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1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>
      <c r="C180" s="71">
        <f>IF(OR(F180="",H180=""),"",IF(F180=H180,1,IF(F180&lt;H180,0,IF(F180-H180&lt;10,2,IF(F180&gt;H180,3,SE)))))</f>
        <v>3</v>
      </c>
      <c r="D180" s="222" t="str">
        <f>V167</f>
        <v>Lenda Mágica</v>
      </c>
      <c r="E180" s="222"/>
      <c r="F180" s="77">
        <v>76</v>
      </c>
      <c r="G180" s="58" t="s">
        <v>17</v>
      </c>
      <c r="H180" s="76">
        <v>32</v>
      </c>
      <c r="I180" s="222" t="str">
        <f>V160</f>
        <v>Family Paz F.C.</v>
      </c>
      <c r="J180" s="222"/>
      <c r="K180" s="222"/>
      <c r="L180" s="222"/>
      <c r="M180" s="222"/>
      <c r="N180" s="222"/>
      <c r="O180" s="222"/>
      <c r="P180" s="222"/>
      <c r="Q180" s="45">
        <f>IF(OR(H180="",F180=""),"",IF(H180=F180,1,IF(H180&lt;F180,0,IF(H180-F180&lt;10,2,IF(H180&gt;F180,3,SE)))))</f>
        <v>0</v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1">
        <f>IF(OR(F181="",H181=""),"",IF(F181=H181,1,IF(F181&lt;H181,0,IF(F181-H181&lt;10,2,IF(F181&gt;H181,3,SE)))))</f>
        <v>0</v>
      </c>
      <c r="D181" s="222" t="str">
        <f>V166</f>
        <v>GustavoTFP</v>
      </c>
      <c r="E181" s="222"/>
      <c r="F181" s="76">
        <v>61</v>
      </c>
      <c r="G181" s="58" t="s">
        <v>17</v>
      </c>
      <c r="H181" s="77">
        <v>67</v>
      </c>
      <c r="I181" s="222" t="str">
        <f>V161</f>
        <v>Moneta Zero FC</v>
      </c>
      <c r="J181" s="222"/>
      <c r="K181" s="222"/>
      <c r="L181" s="222"/>
      <c r="M181" s="222"/>
      <c r="N181" s="222"/>
      <c r="O181" s="222"/>
      <c r="P181" s="222"/>
      <c r="Q181" s="45">
        <f>IF(OR(H181="",F181=""),"",IF(H181=F181,1,IF(H181&lt;F181,0,IF(H181-F181&lt;10,2,IF(H181&gt;F181,3,SE)))))</f>
        <v>2</v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1">
        <f>IF(OR(F182="",H182=""),"",IF(F182=H182,1,IF(F182&lt;H182,0,IF(F182-H182&lt;10,2,IF(F182&gt;H182,3,SE)))))</f>
        <v>0</v>
      </c>
      <c r="D182" s="222" t="str">
        <f>V165</f>
        <v>Fittipaldi F.C.</v>
      </c>
      <c r="E182" s="222"/>
      <c r="F182" s="76">
        <v>56</v>
      </c>
      <c r="G182" s="58" t="s">
        <v>17</v>
      </c>
      <c r="H182" s="77">
        <v>61</v>
      </c>
      <c r="I182" s="222" t="str">
        <f>V162</f>
        <v>RJFC Unitedd</v>
      </c>
      <c r="J182" s="222"/>
      <c r="K182" s="222"/>
      <c r="L182" s="222"/>
      <c r="M182" s="222"/>
      <c r="N182" s="222"/>
      <c r="O182" s="222"/>
      <c r="P182" s="222"/>
      <c r="Q182" s="45">
        <f>IF(OR(H182="",F182=""),"",IF(H182=F182,1,IF(H182&lt;F182,0,IF(H182-F182&lt;10,2,IF(H182&gt;F182,3,SE)))))</f>
        <v>2</v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1">
        <f>IF(OR(F183="",H183=""),"",IF(F183=H183,1,IF(F183&lt;H183,0,IF(F183-H183&lt;10,2,IF(F183&gt;H183,3,SE)))))</f>
        <v>3</v>
      </c>
      <c r="D183" s="222" t="str">
        <f>V164</f>
        <v>Alags SC</v>
      </c>
      <c r="E183" s="222"/>
      <c r="F183" s="77">
        <v>79</v>
      </c>
      <c r="G183" s="58" t="s">
        <v>17</v>
      </c>
      <c r="H183" s="76">
        <v>41</v>
      </c>
      <c r="I183" s="222" t="str">
        <f>V163</f>
        <v>Jero FC</v>
      </c>
      <c r="J183" s="222"/>
      <c r="K183" s="222"/>
      <c r="L183" s="222"/>
      <c r="M183" s="222"/>
      <c r="N183" s="222"/>
      <c r="O183" s="222"/>
      <c r="P183" s="222"/>
      <c r="Q183" s="45">
        <f>IF(OR(H183="",F183=""),"",IF(H183=F183,1,IF(H183&lt;F183,0,IF(H183-F183&lt;10,2,IF(H183&gt;F183,3,SE)))))</f>
        <v>0</v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1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1" t="str">
        <f>IF(OR(F185="",H185=""),"",IF(F185=H185,1,IF(F185&lt;H185,0,IF(F185-H185&lt;10,2,IF(F185&gt;H185,3,SE)))))</f>
        <v/>
      </c>
      <c r="D185" s="223" t="s">
        <v>134</v>
      </c>
      <c r="E185" s="224"/>
      <c r="F185" s="224"/>
      <c r="G185" s="224"/>
      <c r="H185" s="224"/>
      <c r="I185" s="224"/>
      <c r="J185" s="224"/>
      <c r="K185" s="224"/>
      <c r="L185" s="224"/>
      <c r="M185" s="224"/>
      <c r="N185" s="224"/>
      <c r="O185" s="224"/>
      <c r="P185" s="225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>
      <c r="C186" s="71" t="str">
        <f>IF(OR(F186="",H186=""),"",IF(F186=H186,1,IF(F186&lt;H186,0,IF(F186-H186&lt;10,2,IF(F186&gt;H186,3,SE)))))</f>
        <v/>
      </c>
      <c r="D186" s="226"/>
      <c r="E186" s="227"/>
      <c r="F186" s="227"/>
      <c r="G186" s="227"/>
      <c r="H186" s="227"/>
      <c r="I186" s="227"/>
      <c r="J186" s="227"/>
      <c r="K186" s="227"/>
      <c r="L186" s="227"/>
      <c r="M186" s="227"/>
      <c r="N186" s="227"/>
      <c r="O186" s="227"/>
      <c r="P186" s="228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>
      <c r="C187" s="71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1">
        <f>IF(OR(F188="",H188=""),"",IF(F188=H188,1,IF(F188&lt;H188,0,IF(F188-H188&lt;10,2,IF(F188&gt;H188,3,SE)))))</f>
        <v>3</v>
      </c>
      <c r="D188" s="222" t="str">
        <f>V167</f>
        <v>Lenda Mágica</v>
      </c>
      <c r="E188" s="222"/>
      <c r="F188" s="77">
        <v>66</v>
      </c>
      <c r="G188" s="91" t="s">
        <v>17</v>
      </c>
      <c r="H188" s="76">
        <v>55</v>
      </c>
      <c r="I188" s="222" t="str">
        <f>V161</f>
        <v>Moneta Zero FC</v>
      </c>
      <c r="J188" s="222"/>
      <c r="K188" s="222"/>
      <c r="L188" s="222"/>
      <c r="M188" s="222"/>
      <c r="N188" s="222"/>
      <c r="O188" s="222"/>
      <c r="P188" s="222"/>
      <c r="Q188" s="45">
        <f>IF(OR(H188="",F188=""),"",IF(H188=F188,1,IF(H188&lt;F188,0,IF(H188-F188&lt;10,2,IF(H188&gt;F188,3,SE)))))</f>
        <v>0</v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1">
        <f>IF(OR(F189="",H189=""),"",IF(F189=H189,1,IF(F189&lt;H189,0,IF(F189-H189&lt;10,2,IF(F189&gt;H189,3,SE)))))</f>
        <v>0</v>
      </c>
      <c r="D189" s="222" t="str">
        <f>V166</f>
        <v>GustavoTFP</v>
      </c>
      <c r="E189" s="222"/>
      <c r="F189" s="76">
        <v>32</v>
      </c>
      <c r="G189" s="91" t="s">
        <v>17</v>
      </c>
      <c r="H189" s="77">
        <v>49</v>
      </c>
      <c r="I189" s="222" t="str">
        <f>V160</f>
        <v>Family Paz F.C.</v>
      </c>
      <c r="J189" s="222"/>
      <c r="K189" s="222"/>
      <c r="L189" s="222"/>
      <c r="M189" s="222"/>
      <c r="N189" s="222"/>
      <c r="O189" s="222"/>
      <c r="P189" s="222"/>
      <c r="Q189" s="45">
        <f>IF(OR(H189="",F189=""),"",IF(H189=F189,1,IF(H189&lt;F189,0,IF(H189-F189&lt;10,2,IF(H189&gt;F189,3,SE)))))</f>
        <v>3</v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1">
        <f>IF(OR(F190="",H190=""),"",IF(F190=H190,1,IF(F190&lt;H190,0,IF(F190-H190&lt;10,2,IF(F190&gt;H190,3,SE)))))</f>
        <v>0</v>
      </c>
      <c r="D190" s="222" t="str">
        <f>V165</f>
        <v>Fittipaldi F.C.</v>
      </c>
      <c r="E190" s="222"/>
      <c r="F190" s="76">
        <v>23</v>
      </c>
      <c r="G190" s="65" t="s">
        <v>17</v>
      </c>
      <c r="H190" s="77">
        <v>65</v>
      </c>
      <c r="I190" s="222" t="str">
        <f>V163</f>
        <v>Jero FC</v>
      </c>
      <c r="J190" s="222"/>
      <c r="K190" s="222"/>
      <c r="L190" s="222"/>
      <c r="M190" s="222"/>
      <c r="N190" s="222"/>
      <c r="O190" s="222"/>
      <c r="P190" s="222"/>
      <c r="Q190" s="45">
        <f>IF(OR(H190="",F190=""),"",IF(H190=F190,1,IF(H190&lt;F190,0,IF(H190-F190&lt;10,2,IF(H190&gt;F190,3,SE)))))</f>
        <v>3</v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1">
        <f>IF(OR(F191="",H191=""),"",IF(F191=H191,1,IF(F191&lt;H191,0,IF(F191-H191&lt;10,2,IF(F191&gt;H191,3,SE)))))</f>
        <v>3</v>
      </c>
      <c r="D191" s="222" t="str">
        <f>V164</f>
        <v>Alags SC</v>
      </c>
      <c r="E191" s="222"/>
      <c r="F191" s="77">
        <v>54</v>
      </c>
      <c r="G191" s="65" t="s">
        <v>17</v>
      </c>
      <c r="H191" s="76">
        <v>30</v>
      </c>
      <c r="I191" s="222" t="str">
        <f>V162</f>
        <v>RJFC Unitedd</v>
      </c>
      <c r="J191" s="222"/>
      <c r="K191" s="222"/>
      <c r="L191" s="222"/>
      <c r="M191" s="222"/>
      <c r="N191" s="222"/>
      <c r="O191" s="222"/>
      <c r="P191" s="222"/>
      <c r="Q191" s="45">
        <f>IF(OR(H191="",F191=""),"",IF(H191=F191,1,IF(H191&lt;F191,0,IF(H191-F191&lt;10,2,IF(H191&gt;F191,3,SE)))))</f>
        <v>0</v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1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1" t="str">
        <f>IF(OR(F193="",H193=""),"",IF(F193=H193,1,IF(F193&lt;H193,0,IF(F193-H193&lt;10,2,IF(F193&gt;H193,3,SE)))))</f>
        <v/>
      </c>
      <c r="D193" s="223" t="s">
        <v>136</v>
      </c>
      <c r="E193" s="224"/>
      <c r="F193" s="224"/>
      <c r="G193" s="224"/>
      <c r="H193" s="224"/>
      <c r="I193" s="224"/>
      <c r="J193" s="224"/>
      <c r="K193" s="224"/>
      <c r="L193" s="224"/>
      <c r="M193" s="224"/>
      <c r="N193" s="224"/>
      <c r="O193" s="224"/>
      <c r="P193" s="225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1" t="str">
        <f>IF(OR(F194="",H194=""),"",IF(F194=H194,1,IF(F194&lt;H194,0,IF(F194-H194&lt;10,2,IF(F194&gt;H194,3,SE)))))</f>
        <v/>
      </c>
      <c r="D194" s="226"/>
      <c r="E194" s="227"/>
      <c r="F194" s="227"/>
      <c r="G194" s="227"/>
      <c r="H194" s="227"/>
      <c r="I194" s="227"/>
      <c r="J194" s="227"/>
      <c r="K194" s="227"/>
      <c r="L194" s="227"/>
      <c r="M194" s="227"/>
      <c r="N194" s="227"/>
      <c r="O194" s="227"/>
      <c r="P194" s="228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>
      <c r="C195" s="71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1">
        <f>IF(OR(F196="",H196=""),"",IF(F196=H196,1,IF(F196&lt;H196,0,IF(F196-H196&lt;10,2,IF(F196&gt;H196,3,SE)))))</f>
        <v>3</v>
      </c>
      <c r="D196" s="222" t="str">
        <f>V167</f>
        <v>Lenda Mágica</v>
      </c>
      <c r="E196" s="222"/>
      <c r="F196" s="77">
        <v>46</v>
      </c>
      <c r="G196" s="58" t="s">
        <v>17</v>
      </c>
      <c r="H196" s="76">
        <v>24</v>
      </c>
      <c r="I196" s="222" t="str">
        <f>V162</f>
        <v>RJFC Unitedd</v>
      </c>
      <c r="J196" s="222"/>
      <c r="K196" s="222"/>
      <c r="L196" s="222"/>
      <c r="M196" s="222"/>
      <c r="N196" s="222"/>
      <c r="O196" s="222"/>
      <c r="P196" s="222"/>
      <c r="Q196" s="45">
        <f>IF(OR(H196="",F196=""),"",IF(H196=F196,1,IF(H196&lt;F196,0,IF(H196-F196&lt;10,2,IF(H196&gt;F196,3,SE)))))</f>
        <v>0</v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1">
        <f>IF(OR(F197="",H197=""),"",IF(F197=H197,1,IF(F197&lt;H197,0,IF(F197-H197&lt;10,2,IF(F197&gt;H197,3,SE)))))</f>
        <v>0</v>
      </c>
      <c r="D197" s="222" t="str">
        <f>V166</f>
        <v>GustavoTFP</v>
      </c>
      <c r="E197" s="222"/>
      <c r="F197" s="76">
        <v>37</v>
      </c>
      <c r="G197" s="58" t="s">
        <v>17</v>
      </c>
      <c r="H197" s="77">
        <v>61</v>
      </c>
      <c r="I197" s="222" t="str">
        <f>V163</f>
        <v>Jero FC</v>
      </c>
      <c r="J197" s="222"/>
      <c r="K197" s="222"/>
      <c r="L197" s="222"/>
      <c r="M197" s="222"/>
      <c r="N197" s="222"/>
      <c r="O197" s="222"/>
      <c r="P197" s="222"/>
      <c r="Q197" s="45">
        <f>IF(OR(H197="",F197=""),"",IF(H197=F197,1,IF(H197&lt;F197,0,IF(H197-F197&lt;10,2,IF(H197&gt;F197,3,SE)))))</f>
        <v>3</v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1">
        <f>IF(OR(F198="",H198=""),"",IF(F198=H198,1,IF(F198&lt;H198,0,IF(F198-H198&lt;10,2,IF(F198&gt;H198,3,SE)))))</f>
        <v>0</v>
      </c>
      <c r="D198" s="222" t="str">
        <f>V165</f>
        <v>Fittipaldi F.C.</v>
      </c>
      <c r="E198" s="222"/>
      <c r="F198" s="76">
        <v>17</v>
      </c>
      <c r="G198" s="58" t="s">
        <v>17</v>
      </c>
      <c r="H198" s="77">
        <v>37</v>
      </c>
      <c r="I198" s="222" t="str">
        <f>V160</f>
        <v>Family Paz F.C.</v>
      </c>
      <c r="J198" s="222"/>
      <c r="K198" s="222"/>
      <c r="L198" s="222"/>
      <c r="M198" s="222"/>
      <c r="N198" s="222"/>
      <c r="O198" s="222"/>
      <c r="P198" s="222"/>
      <c r="Q198" s="45">
        <f>IF(OR(H198="",F198=""),"",IF(H198=F198,1,IF(H198&lt;F198,0,IF(H198-F198&lt;10,2,IF(H198&gt;F198,3,SE)))))</f>
        <v>3</v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1">
        <f>IF(OR(F199="",H199=""),"",IF(F199=H199,1,IF(F199&lt;H199,0,IF(F199-H199&lt;10,2,IF(F199&gt;H199,3,SE)))))</f>
        <v>3</v>
      </c>
      <c r="D199" s="222" t="str">
        <f>V164</f>
        <v>Alags SC</v>
      </c>
      <c r="E199" s="222"/>
      <c r="F199" s="77">
        <v>82</v>
      </c>
      <c r="G199" s="58" t="s">
        <v>17</v>
      </c>
      <c r="H199" s="76">
        <v>58</v>
      </c>
      <c r="I199" s="222" t="str">
        <f>V161</f>
        <v>Moneta Zero FC</v>
      </c>
      <c r="J199" s="222"/>
      <c r="K199" s="222"/>
      <c r="L199" s="222"/>
      <c r="M199" s="222"/>
      <c r="N199" s="222"/>
      <c r="O199" s="222"/>
      <c r="P199" s="222"/>
      <c r="Q199" s="45">
        <f>IF(OR(H199="",F199=""),"",IF(H199=F199,1,IF(H199&lt;F199,0,IF(H199-F199&lt;10,2,IF(H199&gt;F199,3,SE)))))</f>
        <v>0</v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1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1" t="str">
        <f>IF(OR(F201="",H201=""),"",IF(F201=H201,1,IF(F201&lt;H201,0,IF(F201-H201&lt;10,2,IF(F201&gt;H201,3,SE)))))</f>
        <v/>
      </c>
      <c r="D201" s="223" t="s">
        <v>137</v>
      </c>
      <c r="E201" s="224"/>
      <c r="F201" s="224"/>
      <c r="G201" s="224"/>
      <c r="H201" s="224"/>
      <c r="I201" s="224"/>
      <c r="J201" s="224"/>
      <c r="K201" s="224"/>
      <c r="L201" s="224"/>
      <c r="M201" s="224"/>
      <c r="N201" s="224"/>
      <c r="O201" s="224"/>
      <c r="P201" s="225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>
      <c r="C202" s="71" t="str">
        <f>IF(OR(F202="",H202=""),"",IF(F202=H202,1,IF(F202&lt;H202,0,IF(F202-H202&lt;10,2,IF(F202&gt;H202,3,SE)))))</f>
        <v/>
      </c>
      <c r="D202" s="226"/>
      <c r="E202" s="227"/>
      <c r="F202" s="227"/>
      <c r="G202" s="227"/>
      <c r="H202" s="227"/>
      <c r="I202" s="227"/>
      <c r="J202" s="227"/>
      <c r="K202" s="227"/>
      <c r="L202" s="227"/>
      <c r="M202" s="227"/>
      <c r="N202" s="227"/>
      <c r="O202" s="227"/>
      <c r="P202" s="228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1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1">
        <f>IF(OR(F204="",H204=""),"",IF(F204=H204,1,IF(F204&lt;H204,0,IF(F204-H204&lt;10,2,IF(F204&gt;H204,3,SE)))))</f>
        <v>0</v>
      </c>
      <c r="D204" s="222" t="str">
        <f>V167</f>
        <v>Lenda Mágica</v>
      </c>
      <c r="E204" s="222"/>
      <c r="F204" s="76">
        <v>39</v>
      </c>
      <c r="G204" s="65" t="s">
        <v>17</v>
      </c>
      <c r="H204" s="77">
        <v>52</v>
      </c>
      <c r="I204" s="222" t="str">
        <f>V164</f>
        <v>Alags SC</v>
      </c>
      <c r="J204" s="222"/>
      <c r="K204" s="222"/>
      <c r="L204" s="222"/>
      <c r="M204" s="222"/>
      <c r="N204" s="222"/>
      <c r="O204" s="222"/>
      <c r="P204" s="222"/>
      <c r="Q204" s="45">
        <f>IF(OR(H204="",F204=""),"",IF(H204=F204,1,IF(H204&lt;F204,0,IF(H204-F204&lt;10,2,IF(H204&gt;F204,3,SE)))))</f>
        <v>3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1">
        <f>IF(OR(F205="",H205=""),"",IF(F205=H205,1,IF(F205&lt;H205,0,IF(F205-H205&lt;10,2,IF(F205&gt;H205,3,SE)))))</f>
        <v>0</v>
      </c>
      <c r="D205" s="222" t="str">
        <f>V166</f>
        <v>GustavoTFP</v>
      </c>
      <c r="E205" s="222"/>
      <c r="F205" s="76">
        <v>38</v>
      </c>
      <c r="G205" s="65" t="s">
        <v>17</v>
      </c>
      <c r="H205" s="77">
        <v>42</v>
      </c>
      <c r="I205" s="222" t="str">
        <f>V165</f>
        <v>Fittipaldi F.C.</v>
      </c>
      <c r="J205" s="222"/>
      <c r="K205" s="222"/>
      <c r="L205" s="222"/>
      <c r="M205" s="222"/>
      <c r="N205" s="222"/>
      <c r="O205" s="222"/>
      <c r="P205" s="222"/>
      <c r="Q205" s="45">
        <f>IF(OR(H205="",F205=""),"",IF(H205=F205,1,IF(H205&lt;F205,0,IF(H205-F205&lt;10,2,IF(H205&gt;F205,3,SE)))))</f>
        <v>2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1">
        <f>IF(OR(F206="",H206=""),"",IF(F206=H206,1,IF(F206&lt;H206,0,IF(F206-H206&lt;10,2,IF(F206&gt;H206,3,SE)))))</f>
        <v>3</v>
      </c>
      <c r="D206" s="222" t="str">
        <f>V163</f>
        <v>Jero FC</v>
      </c>
      <c r="E206" s="222"/>
      <c r="F206" s="77">
        <v>56</v>
      </c>
      <c r="G206" s="65" t="s">
        <v>17</v>
      </c>
      <c r="H206" s="76">
        <v>20</v>
      </c>
      <c r="I206" s="222" t="str">
        <f>V160</f>
        <v>Family Paz F.C.</v>
      </c>
      <c r="J206" s="222"/>
      <c r="K206" s="222"/>
      <c r="L206" s="222"/>
      <c r="M206" s="222"/>
      <c r="N206" s="222"/>
      <c r="O206" s="222"/>
      <c r="P206" s="222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1">
        <f>IF(OR(F207="",H207=""),"",IF(F207=H207,1,IF(F207&lt;H207,0,IF(F207-H207&lt;10,2,IF(F207&gt;H207,3,SE)))))</f>
        <v>0</v>
      </c>
      <c r="D207" s="222" t="str">
        <f>V162</f>
        <v>RJFC Unitedd</v>
      </c>
      <c r="E207" s="222"/>
      <c r="F207" s="76">
        <v>40</v>
      </c>
      <c r="G207" s="65" t="s">
        <v>17</v>
      </c>
      <c r="H207" s="77">
        <v>42</v>
      </c>
      <c r="I207" s="222" t="str">
        <f>V161</f>
        <v>Moneta Zero FC</v>
      </c>
      <c r="J207" s="222"/>
      <c r="K207" s="222"/>
      <c r="L207" s="222"/>
      <c r="M207" s="222"/>
      <c r="N207" s="222"/>
      <c r="O207" s="222"/>
      <c r="P207" s="222"/>
      <c r="Q207" s="45">
        <f>IF(OR(H207="",F207=""),"",IF(H207=F207,1,IF(H207&lt;F207,0,IF(H207-F207&lt;10,2,IF(H207&gt;F207,3,SE)))))</f>
        <v>2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1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>
      <c r="C209" s="71" t="str">
        <f>IF(OR(F209="",H209=""),"",IF(F209=H209,1,IF(F209&lt;H209,0,IF(F209-H209&lt;10,2,IF(F209&gt;H209,3,SE)))))</f>
        <v/>
      </c>
      <c r="D209" s="223" t="s">
        <v>138</v>
      </c>
      <c r="E209" s="224"/>
      <c r="F209" s="224"/>
      <c r="G209" s="224"/>
      <c r="H209" s="224"/>
      <c r="I209" s="224"/>
      <c r="J209" s="224"/>
      <c r="K209" s="224"/>
      <c r="L209" s="224"/>
      <c r="M209" s="224"/>
      <c r="N209" s="224"/>
      <c r="O209" s="224"/>
      <c r="P209" s="225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>
      <c r="C210" s="71" t="str">
        <f>IF(OR(F210="",H210=""),"",IF(F210=H210,1,IF(F210&lt;H210,0,IF(F210-H210&lt;10,2,IF(F210&gt;H210,3,SE)))))</f>
        <v/>
      </c>
      <c r="D210" s="226"/>
      <c r="E210" s="227"/>
      <c r="F210" s="227"/>
      <c r="G210" s="227"/>
      <c r="H210" s="227"/>
      <c r="I210" s="227"/>
      <c r="J210" s="227"/>
      <c r="K210" s="227"/>
      <c r="L210" s="227"/>
      <c r="M210" s="227"/>
      <c r="N210" s="227"/>
      <c r="O210" s="227"/>
      <c r="P210" s="228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31">
      <c r="C211" s="71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>
      <c r="C212" s="71">
        <f>IF(OR(F212="",H212=""),"",IF(F212=H212,1,IF(F212&lt;H212,0,IF(F212-H212&lt;10,2,IF(F212&gt;H212,3,SE)))))</f>
        <v>2</v>
      </c>
      <c r="D212" s="222" t="str">
        <f>V167</f>
        <v>Lenda Mágica</v>
      </c>
      <c r="E212" s="222"/>
      <c r="F212" s="77">
        <v>81</v>
      </c>
      <c r="G212" s="58" t="s">
        <v>17</v>
      </c>
      <c r="H212" s="76">
        <v>73</v>
      </c>
      <c r="I212" s="222" t="str">
        <f>V165</f>
        <v>Fittipaldi F.C.</v>
      </c>
      <c r="J212" s="222"/>
      <c r="K212" s="222"/>
      <c r="L212" s="222"/>
      <c r="M212" s="222"/>
      <c r="N212" s="222"/>
      <c r="O212" s="222"/>
      <c r="P212" s="222"/>
      <c r="Q212" s="45">
        <f>IF(OR(H212="",F212=""),"",IF(H212=F212,1,IF(H212&lt;F212,0,IF(H212-F212&lt;10,2,IF(H212&gt;F212,3,SE)))))</f>
        <v>0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>
      <c r="C213" s="71">
        <f>IF(OR(F213="",H213=""),"",IF(F213=H213,1,IF(F213&lt;H213,0,IF(F213-H213&lt;10,2,IF(F213&gt;H213,3,SE)))))</f>
        <v>0</v>
      </c>
      <c r="D213" s="222" t="str">
        <f>V166</f>
        <v>GustavoTFP</v>
      </c>
      <c r="E213" s="222"/>
      <c r="F213" s="76">
        <v>6</v>
      </c>
      <c r="G213" s="58" t="s">
        <v>17</v>
      </c>
      <c r="H213" s="77">
        <v>77</v>
      </c>
      <c r="I213" s="222" t="str">
        <f>V164</f>
        <v>Alags SC</v>
      </c>
      <c r="J213" s="222"/>
      <c r="K213" s="222"/>
      <c r="L213" s="222"/>
      <c r="M213" s="222"/>
      <c r="N213" s="222"/>
      <c r="O213" s="222"/>
      <c r="P213" s="222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>
      <c r="C214" s="71">
        <f>IF(OR(F214="",H214=""),"",IF(F214=H214,1,IF(F214&lt;H214,0,IF(F214-H214&lt;10,2,IF(F214&gt;H214,3,SE)))))</f>
        <v>3</v>
      </c>
      <c r="D214" s="222" t="str">
        <f>V163</f>
        <v>Jero FC</v>
      </c>
      <c r="E214" s="222"/>
      <c r="F214" s="77">
        <v>104</v>
      </c>
      <c r="G214" s="58" t="s">
        <v>17</v>
      </c>
      <c r="H214" s="76">
        <v>79</v>
      </c>
      <c r="I214" s="222" t="str">
        <f>V161</f>
        <v>Moneta Zero FC</v>
      </c>
      <c r="J214" s="222"/>
      <c r="K214" s="222"/>
      <c r="L214" s="222"/>
      <c r="M214" s="222"/>
      <c r="N214" s="222"/>
      <c r="O214" s="222"/>
      <c r="P214" s="222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>
      <c r="C215" s="71">
        <f>IF(OR(F215="",H215=""),"",IF(F215=H215,1,IF(F215&lt;H215,0,IF(F215-H215&lt;10,2,IF(F215&gt;H215,3,SE)))))</f>
        <v>0</v>
      </c>
      <c r="D215" s="222" t="str">
        <f>V162</f>
        <v>RJFC Unitedd</v>
      </c>
      <c r="E215" s="222"/>
      <c r="F215" s="76">
        <v>62</v>
      </c>
      <c r="G215" s="58" t="s">
        <v>17</v>
      </c>
      <c r="H215" s="77">
        <v>85</v>
      </c>
      <c r="I215" s="222" t="str">
        <f>V160</f>
        <v>Family Paz F.C.</v>
      </c>
      <c r="J215" s="222"/>
      <c r="K215" s="222"/>
      <c r="L215" s="222"/>
      <c r="M215" s="222"/>
      <c r="N215" s="222"/>
      <c r="O215" s="222"/>
      <c r="P215" s="222"/>
      <c r="Q215" s="45">
        <f>IF(OR(H215="",F215=""),"",IF(H215=F215,1,IF(H215&lt;F215,0,IF(H215-F215&lt;10,2,IF(H215&gt;F215,3,SE)))))</f>
        <v>3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>
      <c r="C216" s="71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>
      <c r="C217" s="71" t="str">
        <f>IF(OR(F217="",H217=""),"",IF(F217=H217,1,IF(F217&lt;H217,0,IF(F217-H217&lt;10,2,IF(F217&gt;H217,3,SE)))))</f>
        <v/>
      </c>
      <c r="D217" s="223" t="s">
        <v>139</v>
      </c>
      <c r="E217" s="224"/>
      <c r="F217" s="224"/>
      <c r="G217" s="224"/>
      <c r="H217" s="224"/>
      <c r="I217" s="224"/>
      <c r="J217" s="224"/>
      <c r="K217" s="224"/>
      <c r="L217" s="224"/>
      <c r="M217" s="224"/>
      <c r="N217" s="224"/>
      <c r="O217" s="224"/>
      <c r="P217" s="225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>
      <c r="C218" s="71" t="str">
        <f>IF(OR(F218="",H218=""),"",IF(F218=H218,1,IF(F218&lt;H218,0,IF(F218-H218&lt;10,2,IF(F218&gt;H218,3,SE)))))</f>
        <v/>
      </c>
      <c r="D218" s="226"/>
      <c r="E218" s="227"/>
      <c r="F218" s="227"/>
      <c r="G218" s="227"/>
      <c r="H218" s="227"/>
      <c r="I218" s="227"/>
      <c r="J218" s="227"/>
      <c r="K218" s="227"/>
      <c r="L218" s="227"/>
      <c r="M218" s="227"/>
      <c r="N218" s="227"/>
      <c r="O218" s="227"/>
      <c r="P218" s="228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>
      <c r="C219" s="71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31">
      <c r="C220" s="71">
        <f>IF(OR(F220="",H220=""),"",IF(F220=H220,1,IF(F220&lt;H220,0,IF(F220-H220&lt;10,2,IF(F220&gt;H220,3,SE)))))</f>
        <v>3</v>
      </c>
      <c r="D220" s="222" t="str">
        <f>V167</f>
        <v>Lenda Mágica</v>
      </c>
      <c r="E220" s="222"/>
      <c r="F220" s="77">
        <v>40</v>
      </c>
      <c r="G220" s="65" t="s">
        <v>17</v>
      </c>
      <c r="H220" s="76">
        <v>30</v>
      </c>
      <c r="I220" s="222" t="str">
        <f>V166</f>
        <v>GustavoTFP</v>
      </c>
      <c r="J220" s="222"/>
      <c r="K220" s="222"/>
      <c r="L220" s="222"/>
      <c r="M220" s="222"/>
      <c r="N220" s="222"/>
      <c r="O220" s="222"/>
      <c r="P220" s="222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>
      <c r="C221" s="71">
        <f>IF(OR(F221="",H221=""),"",IF(F221=H221,1,IF(F221&lt;H221,0,IF(F221-H221&lt;10,2,IF(F221&gt;H221,3,SE)))))</f>
        <v>3</v>
      </c>
      <c r="D221" s="222" t="str">
        <f>V165</f>
        <v>Fittipaldi F.C.</v>
      </c>
      <c r="E221" s="222"/>
      <c r="F221" s="77">
        <v>74</v>
      </c>
      <c r="G221" s="65" t="s">
        <v>17</v>
      </c>
      <c r="H221" s="76">
        <v>36</v>
      </c>
      <c r="I221" s="222" t="str">
        <f>V164</f>
        <v>Alags SC</v>
      </c>
      <c r="J221" s="222"/>
      <c r="K221" s="222"/>
      <c r="L221" s="222"/>
      <c r="M221" s="222"/>
      <c r="N221" s="222"/>
      <c r="O221" s="222"/>
      <c r="P221" s="222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>
      <c r="C222" s="71">
        <f>IF(OR(F222="",H222=""),"",IF(F222=H222,1,IF(F222&lt;H222,0,IF(F222-H222&lt;10,2,IF(F222&gt;H222,3,SE)))))</f>
        <v>2</v>
      </c>
      <c r="D222" s="222" t="str">
        <f>V163</f>
        <v>Jero FC</v>
      </c>
      <c r="E222" s="222"/>
      <c r="F222" s="77">
        <v>41</v>
      </c>
      <c r="G222" s="65" t="s">
        <v>17</v>
      </c>
      <c r="H222" s="76">
        <v>39</v>
      </c>
      <c r="I222" s="222" t="str">
        <f>V162</f>
        <v>RJFC Unitedd</v>
      </c>
      <c r="J222" s="222"/>
      <c r="K222" s="222"/>
      <c r="L222" s="222"/>
      <c r="M222" s="222"/>
      <c r="N222" s="222"/>
      <c r="O222" s="222"/>
      <c r="P222" s="222"/>
      <c r="Q222" s="45">
        <f>IF(OR(H222="",F222=""),"",IF(H222=F222,1,IF(H222&lt;F222,0,IF(H222-F222&lt;10,2,IF(H222&gt;F222,3,SE)))))</f>
        <v>0</v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>
      <c r="C223" s="71">
        <f>IF(OR(F223="",H223=""),"",IF(F223=H223,1,IF(F223&lt;H223,0,IF(F223-H223&lt;10,2,IF(F223&gt;H223,3,SE)))))</f>
        <v>3</v>
      </c>
      <c r="D223" s="222" t="str">
        <f>V161</f>
        <v>Moneta Zero FC</v>
      </c>
      <c r="E223" s="222"/>
      <c r="F223" s="77">
        <v>52</v>
      </c>
      <c r="G223" s="65" t="s">
        <v>17</v>
      </c>
      <c r="H223" s="76">
        <v>36</v>
      </c>
      <c r="I223" s="222" t="str">
        <f>V160</f>
        <v>Family Paz F.C.</v>
      </c>
      <c r="J223" s="222"/>
      <c r="K223" s="222"/>
      <c r="L223" s="222"/>
      <c r="M223" s="222"/>
      <c r="N223" s="222"/>
      <c r="O223" s="222"/>
      <c r="P223" s="222"/>
      <c r="Q223" s="45">
        <f>IF(OR(H223="",F223=""),"",IF(H223=F223,1,IF(H223&lt;F223,0,IF(H223-F223&lt;10,2,IF(H223&gt;F223,3,SE)))))</f>
        <v>0</v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>
      <c r="C224" s="71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3">
      <c r="C225" s="71" t="str">
        <f>IF(OR(F225="",H225=""),"",IF(F225=H225,1,IF(F225&lt;H225,0,IF(F225-H225&lt;10,2,IF(F225&gt;H225,3,SE)))))</f>
        <v/>
      </c>
      <c r="D225" s="244" t="s">
        <v>244</v>
      </c>
      <c r="E225" s="245"/>
      <c r="F225" s="245"/>
      <c r="G225" s="245"/>
      <c r="H225" s="245"/>
      <c r="I225" s="245"/>
      <c r="J225" s="245"/>
      <c r="K225" s="245"/>
      <c r="L225" s="245"/>
      <c r="M225" s="246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</row>
    <row r="226" spans="3:33" ht="15.75" thickBot="1">
      <c r="C226" s="71" t="str">
        <f>IF(OR(F226="",H226=""),"",IF(F226=H226,1,IF(F226&lt;H226,0,IF(F226-H226&lt;10,2,IF(F226&gt;H226,3,SE)))))</f>
        <v/>
      </c>
      <c r="D226" s="247"/>
      <c r="E226" s="248"/>
      <c r="F226" s="248"/>
      <c r="G226" s="248"/>
      <c r="H226" s="248"/>
      <c r="I226" s="248"/>
      <c r="J226" s="248"/>
      <c r="K226" s="248"/>
      <c r="L226" s="248"/>
      <c r="M226" s="249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</row>
    <row r="227" spans="3:33" ht="15.75" thickBot="1">
      <c r="C227" s="71">
        <f>IF(OR(F227="",H227=""),"",IF(F227=H227,1,IF(F227&lt;H227,0,IF(F227-H227&lt;10,2,IF(F227&gt;H227,3,SE)))))</f>
        <v>0</v>
      </c>
      <c r="D227" s="88" t="s">
        <v>3</v>
      </c>
      <c r="E227" s="176" t="s">
        <v>21</v>
      </c>
      <c r="F227" s="256" t="s">
        <v>12</v>
      </c>
      <c r="G227" s="256"/>
      <c r="H227" s="308" t="s">
        <v>309</v>
      </c>
      <c r="I227" s="308"/>
      <c r="J227" s="308" t="s">
        <v>310</v>
      </c>
      <c r="K227" s="308"/>
      <c r="L227" s="256" t="s">
        <v>174</v>
      </c>
      <c r="M227" s="257"/>
      <c r="Q227" s="45"/>
      <c r="T227" s="46"/>
      <c r="U227" s="45" t="s">
        <v>3</v>
      </c>
      <c r="V227" s="87" t="s">
        <v>2</v>
      </c>
      <c r="W227" s="202" t="s">
        <v>12</v>
      </c>
      <c r="X227" s="202" t="s">
        <v>13</v>
      </c>
      <c r="Y227" s="202" t="s">
        <v>14</v>
      </c>
      <c r="Z227" s="87" t="s">
        <v>15</v>
      </c>
      <c r="AA227" s="202" t="s">
        <v>18</v>
      </c>
      <c r="AB227" s="202" t="s">
        <v>19</v>
      </c>
      <c r="AC227" s="87" t="s">
        <v>20</v>
      </c>
      <c r="AD227" s="45"/>
      <c r="AE227" s="45"/>
      <c r="AF227" s="45"/>
      <c r="AG227" s="45"/>
    </row>
    <row r="228" spans="3:33">
      <c r="C228" s="71">
        <f>IF(OR(F228="",H228=""),"",IF(F228=H228,1,IF(F228&lt;H228,0,IF(F228-H228&lt;10,2,IF(F228&gt;H228,3,SE)))))</f>
        <v>0</v>
      </c>
      <c r="D228" s="52" t="s">
        <v>4</v>
      </c>
      <c r="E228" s="177" t="str">
        <f>VLOOKUP(AC228,$U$227:$AC$235,2)</f>
        <v>Forever2014</v>
      </c>
      <c r="F228" s="252">
        <f>VLOOKUP(AC228,$U$227:$AC$235,3)</f>
        <v>13</v>
      </c>
      <c r="G228" s="252"/>
      <c r="H228" s="252">
        <f>VLOOKUP(AC228,$U$227:$AC$235,4)</f>
        <v>449</v>
      </c>
      <c r="I228" s="252"/>
      <c r="J228" s="253">
        <f>VLOOKUP(AC228,$U$227:$AC$235,5)</f>
        <v>381</v>
      </c>
      <c r="K228" s="253"/>
      <c r="L228" s="253">
        <f>VLOOKUP(AC228,$U$227:$AC$235,6)</f>
        <v>68</v>
      </c>
      <c r="M228" s="254"/>
      <c r="O228" s="44" t="s">
        <v>179</v>
      </c>
      <c r="Q228" s="45"/>
      <c r="T228" s="46"/>
      <c r="U228" s="47">
        <v>1</v>
      </c>
      <c r="V228" s="202" t="str">
        <f>IF(OR('1ª FASE  - ELIMINATÓRIAS'!I135="",'1ª FASE  - ELIMINATÓRIAS'!I135=""),"",'1ª FASE  - ELIMINATÓRIAS'!C135)</f>
        <v>Us Karas</v>
      </c>
      <c r="W228" s="45">
        <f>SUM(Q244,Q249,Q258,Q267,Q275,Q284,Q292)</f>
        <v>9</v>
      </c>
      <c r="X228" s="45">
        <f>SUM(H244,H249,H258,H267,H275,H284,H292)</f>
        <v>381</v>
      </c>
      <c r="Y228" s="45">
        <f>SUM(F244,F249,F258,F267,F275,F284,F292)</f>
        <v>380</v>
      </c>
      <c r="Z228" s="45">
        <f>X228-Y228</f>
        <v>1</v>
      </c>
      <c r="AA228" s="202">
        <f>(W228*10^10)+((Z228+5000)*10^6)+(X228*10)+U228</f>
        <v>95001003811</v>
      </c>
      <c r="AB228" s="45">
        <f>LARGE($AA$228:$AA$235,U228)</f>
        <v>135068004495</v>
      </c>
      <c r="AC228" s="202">
        <f>MATCH(AB228,$AA$228:$AA$235,0)</f>
        <v>5</v>
      </c>
      <c r="AD228" s="45"/>
      <c r="AE228" s="45"/>
      <c r="AF228" s="45"/>
      <c r="AG228" s="45"/>
    </row>
    <row r="229" spans="3:33">
      <c r="C229" s="71">
        <f>IF(OR(F229="",H229=""),"",IF(F229=H229,1,IF(F229&lt;H229,0,IF(F229-H229&lt;10,2,IF(F229&gt;H229,3,SE)))))</f>
        <v>0</v>
      </c>
      <c r="D229" s="53" t="s">
        <v>5</v>
      </c>
      <c r="E229" s="172" t="str">
        <f t="shared" ref="E229:E235" si="28">VLOOKUP(AC229,$U$227:$AC$235,2)</f>
        <v>La Bestia Negra_Z</v>
      </c>
      <c r="F229" s="241">
        <f t="shared" ref="F229:F235" si="29">VLOOKUP(AC229,$U$227:$AC$235,3)</f>
        <v>12</v>
      </c>
      <c r="G229" s="241"/>
      <c r="H229" s="252">
        <f t="shared" ref="H229:H235" si="30">VLOOKUP(AC229,$U$227:$AC$235,4)</f>
        <v>449</v>
      </c>
      <c r="I229" s="252"/>
      <c r="J229" s="253">
        <f t="shared" ref="J229:J235" si="31">VLOOKUP(AC229,$U$227:$AC$235,5)</f>
        <v>419</v>
      </c>
      <c r="K229" s="253"/>
      <c r="L229" s="253">
        <f t="shared" ref="L229:L235" si="32">VLOOKUP(AC229,$U$227:$AC$235,6)</f>
        <v>30</v>
      </c>
      <c r="M229" s="254"/>
      <c r="O229" s="44" t="s">
        <v>175</v>
      </c>
      <c r="Q229" s="45"/>
      <c r="T229" s="46"/>
      <c r="U229" s="47">
        <v>2</v>
      </c>
      <c r="V229" s="202" t="str">
        <f>IF(OR('1ª FASE  - ELIMINATÓRIAS'!I119="",'1ª FASE  - ELIMINATÓRIAS'!I119=""),"",'1ª FASE  - ELIMINATÓRIAS'!C119)</f>
        <v>La Bestia Negra_Z</v>
      </c>
      <c r="W229" s="45">
        <f>SUM(Q243,Q250,Q257,Q268,Q276,Q283,C292)</f>
        <v>12</v>
      </c>
      <c r="X229" s="203">
        <f>SUM(H243,H250,H257,H268,H276,H283,F292)</f>
        <v>449</v>
      </c>
      <c r="Y229" s="45">
        <f>SUM(F243,F250,F257,F268,F276,F283,H292)</f>
        <v>419</v>
      </c>
      <c r="Z229" s="45">
        <f t="shared" ref="Z229:Z235" si="33">X229-Y229</f>
        <v>30</v>
      </c>
      <c r="AA229" s="202">
        <f t="shared" ref="AA229:AA235" si="34">(W229*10^10)+((Z229+5000)*10^6)+(X229*10)+U229</f>
        <v>125030004492</v>
      </c>
      <c r="AB229" s="45">
        <f t="shared" ref="AB229:AB235" si="35">LARGE($AA$228:$AA$235,U229)</f>
        <v>125030004492</v>
      </c>
      <c r="AC229" s="202">
        <f t="shared" ref="AC229:AC235" si="36">MATCH(AB229,$AA$228:$AA$235,0)</f>
        <v>2</v>
      </c>
      <c r="AD229" s="45"/>
      <c r="AE229" s="45"/>
      <c r="AF229" s="45"/>
      <c r="AG229" s="45"/>
    </row>
    <row r="230" spans="3:33">
      <c r="C230" s="71">
        <f>IF(OR(F230="",H230=""),"",IF(F230=H230,1,IF(F230&lt;H230,0,IF(F230-H230&lt;10,2,IF(F230&gt;H230,3,SE)))))</f>
        <v>0</v>
      </c>
      <c r="D230" s="53" t="s">
        <v>6</v>
      </c>
      <c r="E230" s="172" t="str">
        <f t="shared" si="28"/>
        <v>Vascaero FC</v>
      </c>
      <c r="F230" s="241">
        <f t="shared" si="29"/>
        <v>10</v>
      </c>
      <c r="G230" s="241"/>
      <c r="H230" s="252">
        <f t="shared" si="30"/>
        <v>430</v>
      </c>
      <c r="I230" s="252"/>
      <c r="J230" s="253">
        <f t="shared" si="31"/>
        <v>377</v>
      </c>
      <c r="K230" s="253"/>
      <c r="L230" s="253">
        <f t="shared" si="32"/>
        <v>53</v>
      </c>
      <c r="M230" s="254"/>
      <c r="O230" s="44" t="s">
        <v>307</v>
      </c>
      <c r="Q230" s="45"/>
      <c r="T230" s="46"/>
      <c r="U230" s="47">
        <v>3</v>
      </c>
      <c r="V230" s="202" t="str">
        <f>IF(OR('1ª FASE  - ELIMINATÓRIAS'!I103="",'1ª FASE  - ELIMINATÓRIAS'!I103=""),"",'1ª FASE  - ELIMINATÓRIAS'!C103)</f>
        <v>Vascaero FC</v>
      </c>
      <c r="W230" s="45">
        <f>SUM(Q242,Q251,Q260,Q265,C276,C284,Q291,)</f>
        <v>10</v>
      </c>
      <c r="X230" s="45">
        <f>SUM(H242,H251,H260,H265,F276,F284,H291)</f>
        <v>430</v>
      </c>
      <c r="Y230" s="45">
        <f>SUM(F242,F251,F260,F265,H276,H284,F291)</f>
        <v>377</v>
      </c>
      <c r="Z230" s="45">
        <f t="shared" si="33"/>
        <v>53</v>
      </c>
      <c r="AA230" s="202">
        <f t="shared" si="34"/>
        <v>105053004303</v>
      </c>
      <c r="AB230" s="45">
        <f t="shared" si="35"/>
        <v>105053004303</v>
      </c>
      <c r="AC230" s="202">
        <f t="shared" si="36"/>
        <v>3</v>
      </c>
      <c r="AD230" s="45"/>
      <c r="AE230" s="45"/>
      <c r="AF230" s="45"/>
      <c r="AG230" s="45"/>
    </row>
    <row r="231" spans="3:33">
      <c r="C231" s="71">
        <f>IF(OR(F231="",H231=""),"",IF(F231=H231,1,IF(F231&lt;H231,0,IF(F231-H231&lt;10,2,IF(F231&gt;H231,3,SE)))))</f>
        <v>0</v>
      </c>
      <c r="D231" s="53" t="s">
        <v>7</v>
      </c>
      <c r="E231" s="172" t="str">
        <f t="shared" si="28"/>
        <v>CR Reis do Rio</v>
      </c>
      <c r="F231" s="241">
        <f t="shared" si="29"/>
        <v>10</v>
      </c>
      <c r="G231" s="241"/>
      <c r="H231" s="252">
        <f t="shared" si="30"/>
        <v>346</v>
      </c>
      <c r="I231" s="252"/>
      <c r="J231" s="253">
        <f t="shared" si="31"/>
        <v>406</v>
      </c>
      <c r="K231" s="253"/>
      <c r="L231" s="253">
        <f t="shared" si="32"/>
        <v>-60</v>
      </c>
      <c r="M231" s="254"/>
      <c r="O231" s="44" t="s">
        <v>308</v>
      </c>
      <c r="Q231" s="45"/>
      <c r="T231" s="46"/>
      <c r="U231" s="47">
        <v>4</v>
      </c>
      <c r="V231" s="202" t="str">
        <f>IF(OR('1ª FASE  - ELIMINATÓRIAS'!I87="",'1ª FASE  - ELIMINATÓRIAS'!I87=""),"",'1ª FASE  - ELIMINATÓRIAS'!C87)</f>
        <v>IPiazziFC</v>
      </c>
      <c r="W231" s="45">
        <f>SUM(Q241,Q252,Q259,Q266,C275,C283,C291)</f>
        <v>9</v>
      </c>
      <c r="X231" s="45">
        <f>SUM(H241,H252,H259,H266,F275,F283,F291)</f>
        <v>304</v>
      </c>
      <c r="Y231" s="45">
        <f>SUM(F241,H252,F259,F266,H275,H283,H291)</f>
        <v>326</v>
      </c>
      <c r="Z231" s="45">
        <f t="shared" si="33"/>
        <v>-22</v>
      </c>
      <c r="AA231" s="202">
        <f t="shared" si="34"/>
        <v>94978003044</v>
      </c>
      <c r="AB231" s="45">
        <f t="shared" si="35"/>
        <v>104940003467</v>
      </c>
      <c r="AC231" s="202">
        <f t="shared" si="36"/>
        <v>7</v>
      </c>
      <c r="AD231" s="45"/>
      <c r="AE231" s="45"/>
      <c r="AF231" s="45"/>
      <c r="AG231" s="45"/>
    </row>
    <row r="232" spans="3:33">
      <c r="C232" s="71">
        <f>IF(OR(F232="",H232=""),"",IF(F232=H232,1,IF(F232&lt;H232,0,IF(F232-H232&lt;10,2,IF(F232&gt;H232,3,SE)))))</f>
        <v>0</v>
      </c>
      <c r="D232" s="54" t="s">
        <v>8</v>
      </c>
      <c r="E232" s="171" t="str">
        <f t="shared" si="28"/>
        <v>Unidos do Tavinho</v>
      </c>
      <c r="F232" s="238">
        <f t="shared" si="29"/>
        <v>9</v>
      </c>
      <c r="G232" s="238"/>
      <c r="H232" s="313">
        <f t="shared" si="30"/>
        <v>394</v>
      </c>
      <c r="I232" s="313"/>
      <c r="J232" s="314">
        <f t="shared" si="31"/>
        <v>349</v>
      </c>
      <c r="K232" s="314"/>
      <c r="L232" s="314">
        <f t="shared" si="32"/>
        <v>45</v>
      </c>
      <c r="M232" s="315"/>
      <c r="O232" s="44" t="s">
        <v>178</v>
      </c>
      <c r="Q232" s="45"/>
      <c r="T232" s="46"/>
      <c r="U232" s="47">
        <v>5</v>
      </c>
      <c r="V232" s="202" t="str">
        <f>IF(OR('1ª FASE  - ELIMINATÓRIAS'!I71="",'1ª FASE  - ELIMINATÓRIAS'!I71=""),"",'1ª FASE  - ELIMINATÓRIAS'!C71)</f>
        <v>Forever2014</v>
      </c>
      <c r="W232" s="45">
        <f>SUM(C244,C252,C260,C268,Q273,Q282,Q290)</f>
        <v>13</v>
      </c>
      <c r="X232" s="45">
        <f>SUM(F244,F252,F260,F268,H273,H282,H290)</f>
        <v>449</v>
      </c>
      <c r="Y232" s="45">
        <f>SUM(H244,H252,H260,H268,F273,F282,F290)</f>
        <v>381</v>
      </c>
      <c r="Z232" s="45">
        <f t="shared" si="33"/>
        <v>68</v>
      </c>
      <c r="AA232" s="202">
        <f t="shared" si="34"/>
        <v>135068004495</v>
      </c>
      <c r="AB232" s="45">
        <f t="shared" si="35"/>
        <v>95045003948</v>
      </c>
      <c r="AC232" s="202">
        <f t="shared" si="36"/>
        <v>8</v>
      </c>
      <c r="AD232" s="45"/>
      <c r="AE232" s="45"/>
      <c r="AF232" s="45"/>
      <c r="AG232" s="45"/>
    </row>
    <row r="233" spans="3:33">
      <c r="C233" s="71">
        <f>IF(OR(F233="",H233=""),"",IF(F233=H233,1,IF(F233&lt;H233,0,IF(F233-H233&lt;10,2,IF(F233&gt;H233,3,SE)))))</f>
        <v>0</v>
      </c>
      <c r="D233" s="54" t="s">
        <v>9</v>
      </c>
      <c r="E233" s="171" t="str">
        <f t="shared" si="28"/>
        <v>Us Karas</v>
      </c>
      <c r="F233" s="238">
        <f t="shared" si="29"/>
        <v>9</v>
      </c>
      <c r="G233" s="238"/>
      <c r="H233" s="313">
        <f t="shared" si="30"/>
        <v>381</v>
      </c>
      <c r="I233" s="313"/>
      <c r="J233" s="314">
        <f t="shared" si="31"/>
        <v>380</v>
      </c>
      <c r="K233" s="314"/>
      <c r="L233" s="314">
        <f t="shared" si="32"/>
        <v>1</v>
      </c>
      <c r="M233" s="315"/>
      <c r="Q233" s="45"/>
      <c r="T233" s="46"/>
      <c r="U233" s="47">
        <v>6</v>
      </c>
      <c r="V233" s="202" t="str">
        <f>IF(OR('1ª FASE  - ELIMINATÓRIAS'!I55="",'1ª FASE  - ELIMINATÓRIAS'!I55=""),"",'1ª FASE  - ELIMINATÓRIAS'!C55)</f>
        <v>FLAdúPoder</v>
      </c>
      <c r="W233" s="45">
        <f>SUM(C243,C251,C259,C267,Q274,Q281,C290)</f>
        <v>3</v>
      </c>
      <c r="X233" s="45">
        <f>SUM(F243,F251,F259,F267,H274,H281,F290)</f>
        <v>319</v>
      </c>
      <c r="Y233" s="45">
        <f>SUM(H243,H251,H259,H267,F274,F281,H290)</f>
        <v>385</v>
      </c>
      <c r="Z233" s="45">
        <f t="shared" si="33"/>
        <v>-66</v>
      </c>
      <c r="AA233" s="202">
        <f t="shared" si="34"/>
        <v>34934003196</v>
      </c>
      <c r="AB233" s="45">
        <f t="shared" si="35"/>
        <v>95001003811</v>
      </c>
      <c r="AC233" s="202">
        <f t="shared" si="36"/>
        <v>1</v>
      </c>
      <c r="AD233" s="45"/>
      <c r="AE233" s="45"/>
      <c r="AF233" s="45"/>
      <c r="AG233" s="45"/>
    </row>
    <row r="234" spans="3:33">
      <c r="C234" s="71">
        <f>IF(OR(F234="",H234=""),"",IF(F234=H234,1,IF(F234&lt;H234,0,IF(F234-H234&lt;10,2,IF(F234&gt;H234,3,SE)))))</f>
        <v>0</v>
      </c>
      <c r="D234" s="54" t="s">
        <v>10</v>
      </c>
      <c r="E234" s="171" t="str">
        <f t="shared" si="28"/>
        <v>IPiazziFC</v>
      </c>
      <c r="F234" s="238">
        <f t="shared" si="29"/>
        <v>9</v>
      </c>
      <c r="G234" s="238"/>
      <c r="H234" s="313">
        <f t="shared" si="30"/>
        <v>304</v>
      </c>
      <c r="I234" s="313"/>
      <c r="J234" s="314">
        <f t="shared" si="31"/>
        <v>326</v>
      </c>
      <c r="K234" s="314"/>
      <c r="L234" s="314">
        <f t="shared" si="32"/>
        <v>-22</v>
      </c>
      <c r="M234" s="315"/>
      <c r="Q234" s="45"/>
      <c r="T234" s="46"/>
      <c r="U234" s="47">
        <v>7</v>
      </c>
      <c r="V234" s="202" t="str">
        <f>IF(OR('1ª FASE  - ELIMINATÓRIAS'!I39="",'1ª FASE  - ELIMINATÓRIAS'!I39=""),"",'1ª FASE  - ELIMINATÓRIAS'!C39)</f>
        <v>CR Reis do Rio</v>
      </c>
      <c r="W234" s="45">
        <f>SUM(C242,C250,C258,C266,C274,C282,Q289)</f>
        <v>10</v>
      </c>
      <c r="X234" s="45">
        <f>SUM(F242,F250,F258,F266,F274,F282,H289)</f>
        <v>346</v>
      </c>
      <c r="Y234" s="45">
        <f>SUM(H242,H250,H258,H266,H274,H282,F289)</f>
        <v>406</v>
      </c>
      <c r="Z234" s="45">
        <f t="shared" si="33"/>
        <v>-60</v>
      </c>
      <c r="AA234" s="202">
        <f t="shared" si="34"/>
        <v>104940003467</v>
      </c>
      <c r="AB234" s="45">
        <f t="shared" si="35"/>
        <v>94978003044</v>
      </c>
      <c r="AC234" s="202">
        <f t="shared" si="36"/>
        <v>4</v>
      </c>
      <c r="AD234" s="45"/>
      <c r="AE234" s="45"/>
      <c r="AF234" s="45"/>
      <c r="AG234" s="45"/>
    </row>
    <row r="235" spans="3:33" ht="15.75" thickBot="1">
      <c r="C235" s="71">
        <f>IF(OR(F235="",H235=""),"",IF(F235=H235,1,IF(F235&lt;H235,0,IF(F235-H235&lt;10,2,IF(F235&gt;H235,3,SE)))))</f>
        <v>0</v>
      </c>
      <c r="D235" s="74" t="s">
        <v>11</v>
      </c>
      <c r="E235" s="175" t="str">
        <f t="shared" si="28"/>
        <v>FLAdúPoder</v>
      </c>
      <c r="F235" s="229">
        <f t="shared" si="29"/>
        <v>3</v>
      </c>
      <c r="G235" s="229"/>
      <c r="H235" s="310">
        <f t="shared" si="30"/>
        <v>319</v>
      </c>
      <c r="I235" s="310"/>
      <c r="J235" s="311">
        <f t="shared" si="31"/>
        <v>385</v>
      </c>
      <c r="K235" s="311"/>
      <c r="L235" s="311">
        <f t="shared" si="32"/>
        <v>-66</v>
      </c>
      <c r="M235" s="312"/>
      <c r="Q235" s="45"/>
      <c r="T235" s="46"/>
      <c r="U235" s="47">
        <v>8</v>
      </c>
      <c r="V235" s="202" t="str">
        <f>IF(OR('1ª FASE  - ELIMINATÓRIAS'!I30="",'1ª FASE  - ELIMINATÓRIAS'!I30=""),"",'1ª FASE  - ELIMINATÓRIAS'!C30)</f>
        <v>Unidos do Tavinho</v>
      </c>
      <c r="W235" s="45">
        <f>SUM(C241,C249,C257,C265,C273,C281,C289)</f>
        <v>9</v>
      </c>
      <c r="X235" s="45">
        <f>SUM(F241,F249,F257,F265,F273,F281,F289)</f>
        <v>394</v>
      </c>
      <c r="Y235" s="45">
        <f>SUM(H241,H249,H257,H265,H273,H281,H289)</f>
        <v>349</v>
      </c>
      <c r="Z235" s="45">
        <f t="shared" si="33"/>
        <v>45</v>
      </c>
      <c r="AA235" s="202">
        <f t="shared" si="34"/>
        <v>95045003948</v>
      </c>
      <c r="AB235" s="45">
        <f t="shared" si="35"/>
        <v>34934003196</v>
      </c>
      <c r="AC235" s="202">
        <f t="shared" si="36"/>
        <v>6</v>
      </c>
      <c r="AD235" s="45"/>
      <c r="AE235" s="45"/>
      <c r="AF235" s="45"/>
      <c r="AG235" s="45"/>
    </row>
    <row r="236" spans="3:33" ht="15.75" thickBot="1">
      <c r="C236" s="71" t="str">
        <f>IF(OR(F236="",H236=""),"",IF(F236=H236,1,IF(F236&lt;H236,0,IF(F236-H236&lt;10,2,IF(F236&gt;H236,3,SE)))))</f>
        <v/>
      </c>
      <c r="Q236" s="45"/>
      <c r="T236" s="46"/>
      <c r="U236" s="45"/>
      <c r="V236" s="202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</row>
    <row r="237" spans="3:33" ht="15.75" hidden="1" thickBot="1">
      <c r="C237" s="71" t="str">
        <f>IF(OR(F237="",H237=""),"",IF(F237=H237,1,IF(F237&lt;H237,0,IF(F237-H237&lt;10,2,IF(F237&gt;H237,3,SE)))))</f>
        <v/>
      </c>
      <c r="Q237" s="45"/>
      <c r="T237" s="46"/>
      <c r="U237" s="45"/>
      <c r="V237" s="202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</row>
    <row r="238" spans="3:33" hidden="1">
      <c r="C238" s="71" t="str">
        <f>IF(OR(F238="",H238=""),"",IF(F238=H238,1,IF(F238&lt;H238,0,IF(F238-H238&lt;10,2,IF(F238&gt;H238,3,SE)))))</f>
        <v/>
      </c>
      <c r="D238" s="232" t="s">
        <v>133</v>
      </c>
      <c r="E238" s="233"/>
      <c r="F238" s="233"/>
      <c r="G238" s="233"/>
      <c r="H238" s="233"/>
      <c r="I238" s="233"/>
      <c r="J238" s="233"/>
      <c r="K238" s="233"/>
      <c r="L238" s="233"/>
      <c r="M238" s="233"/>
      <c r="N238" s="233"/>
      <c r="O238" s="233"/>
      <c r="P238" s="234"/>
      <c r="Q238" s="45" t="str">
        <f>IF(OR(H238="",F238=""),"",IF(H238=F238,1,IF(H238&lt;F238,0,IF(H238-F238&lt;10,2,IF(H238&gt;F238,3,SE)))))</f>
        <v/>
      </c>
      <c r="T238" s="46"/>
      <c r="U238" s="45"/>
      <c r="V238" s="202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</row>
    <row r="239" spans="3:33" ht="15.75" hidden="1" thickBot="1">
      <c r="C239" s="71" t="str">
        <f>IF(OR(F239="",H239=""),"",IF(F239=H239,1,IF(F239&lt;H239,0,IF(F239-H239&lt;10,2,IF(F239&gt;H239,3,SE)))))</f>
        <v/>
      </c>
      <c r="D239" s="235"/>
      <c r="E239" s="236"/>
      <c r="F239" s="236"/>
      <c r="G239" s="236"/>
      <c r="H239" s="236"/>
      <c r="I239" s="236"/>
      <c r="J239" s="236"/>
      <c r="K239" s="236"/>
      <c r="L239" s="236"/>
      <c r="M239" s="236"/>
      <c r="N239" s="236"/>
      <c r="O239" s="236"/>
      <c r="P239" s="237"/>
      <c r="Q239" s="45" t="str">
        <f>IF(OR(H239="",F239=""),"",IF(H239=F239,1,IF(H239&lt;F239,0,IF(H239-F239&lt;10,2,IF(H239&gt;F239,3,SE)))))</f>
        <v/>
      </c>
      <c r="T239" s="45"/>
      <c r="U239" s="47"/>
      <c r="V239" s="202"/>
      <c r="W239" s="45"/>
      <c r="X239" s="45"/>
      <c r="Y239" s="71"/>
      <c r="Z239" s="71"/>
      <c r="AA239" s="45"/>
      <c r="AB239" s="45"/>
      <c r="AC239" s="45"/>
      <c r="AD239" s="45"/>
      <c r="AE239" s="45"/>
      <c r="AF239" s="45"/>
      <c r="AG239" s="45"/>
    </row>
    <row r="240" spans="3:33" hidden="1">
      <c r="C240" s="71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202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</row>
    <row r="241" spans="3:33" hidden="1">
      <c r="C241" s="71">
        <f>IF(OR(F241="",H241=""),"",IF(F241=H241,1,IF(F241&lt;H241,0,IF(F241-H241&lt;10,2,IF(F241&gt;H241,3,SE)))))</f>
        <v>3</v>
      </c>
      <c r="D241" s="222" t="str">
        <f>V235</f>
        <v>Unidos do Tavinho</v>
      </c>
      <c r="E241" s="222"/>
      <c r="F241" s="77">
        <v>37</v>
      </c>
      <c r="G241" s="58" t="s">
        <v>17</v>
      </c>
      <c r="H241" s="76">
        <v>14</v>
      </c>
      <c r="I241" s="222" t="str">
        <f>V231</f>
        <v>IPiazziFC</v>
      </c>
      <c r="J241" s="222"/>
      <c r="K241" s="222"/>
      <c r="L241" s="222"/>
      <c r="M241" s="222"/>
      <c r="N241" s="222"/>
      <c r="O241" s="222"/>
      <c r="P241" s="222"/>
      <c r="Q241" s="45">
        <f>IF(OR(H241="",F241=""),"",IF(H241=F241,1,IF(H241&lt;F241,0,IF(H241-F241&lt;10,2,IF(H241&gt;F241,3,SE)))))</f>
        <v>0</v>
      </c>
      <c r="U241" s="47"/>
      <c r="V241" s="202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</row>
    <row r="242" spans="3:33" hidden="1">
      <c r="C242" s="71">
        <f>IF(OR(F242="",H242=""),"",IF(F242=H242,1,IF(F242&lt;H242,0,IF(F242-H242&lt;10,2,IF(F242&gt;H242,3,SE)))))</f>
        <v>2</v>
      </c>
      <c r="D242" s="222" t="str">
        <f>V234</f>
        <v>CR Reis do Rio</v>
      </c>
      <c r="E242" s="222"/>
      <c r="F242" s="77">
        <v>47</v>
      </c>
      <c r="G242" s="58" t="s">
        <v>17</v>
      </c>
      <c r="H242" s="76">
        <v>44</v>
      </c>
      <c r="I242" s="222" t="str">
        <f>V230</f>
        <v>Vascaero FC</v>
      </c>
      <c r="J242" s="222"/>
      <c r="K242" s="222"/>
      <c r="L242" s="222"/>
      <c r="M242" s="222"/>
      <c r="N242" s="222"/>
      <c r="O242" s="222"/>
      <c r="P242" s="222"/>
      <c r="Q242" s="45">
        <f>IF(OR(H242="",F242=""),"",IF(H242=F242,1,IF(H242&lt;F242,0,IF(H242-F242&lt;10,2,IF(H242&gt;F242,3,SE)))))</f>
        <v>0</v>
      </c>
      <c r="U242" s="47"/>
      <c r="V242" s="202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</row>
    <row r="243" spans="3:33" hidden="1">
      <c r="C243" s="71">
        <f>IF(OR(F243="",H243=""),"",IF(F243=H243,1,IF(F243&lt;H243,0,IF(F243-H243&lt;10,2,IF(F243&gt;H243,3,SE)))))</f>
        <v>0</v>
      </c>
      <c r="D243" s="222" t="str">
        <f>V233</f>
        <v>FLAdúPoder</v>
      </c>
      <c r="E243" s="222"/>
      <c r="F243" s="76">
        <v>36</v>
      </c>
      <c r="G243" s="58" t="s">
        <v>17</v>
      </c>
      <c r="H243" s="77">
        <v>50</v>
      </c>
      <c r="I243" s="222" t="str">
        <f>V229</f>
        <v>La Bestia Negra_Z</v>
      </c>
      <c r="J243" s="222"/>
      <c r="K243" s="222"/>
      <c r="L243" s="222"/>
      <c r="M243" s="222"/>
      <c r="N243" s="222"/>
      <c r="O243" s="222"/>
      <c r="P243" s="222"/>
      <c r="Q243" s="45">
        <f>IF(OR(H243="",F243=""),"",IF(H243=F243,1,IF(H243&lt;F243,0,IF(H243-F243&lt;10,2,IF(H243&gt;F243,3,SE)))))</f>
        <v>3</v>
      </c>
      <c r="U243" s="47"/>
      <c r="V243" s="202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</row>
    <row r="244" spans="3:33" hidden="1">
      <c r="C244" s="71">
        <f>IF(OR(F244="",H244=""),"",IF(F244=H244,1,IF(F244&lt;H244,0,IF(F244-H244&lt;10,2,IF(F244&gt;H244,3,SE)))))</f>
        <v>0</v>
      </c>
      <c r="D244" s="222" t="str">
        <f>V232</f>
        <v>Forever2014</v>
      </c>
      <c r="E244" s="222"/>
      <c r="F244" s="76">
        <v>35</v>
      </c>
      <c r="G244" s="58" t="s">
        <v>17</v>
      </c>
      <c r="H244" s="77">
        <v>51</v>
      </c>
      <c r="I244" s="222" t="str">
        <f>V228</f>
        <v>Us Karas</v>
      </c>
      <c r="J244" s="222"/>
      <c r="K244" s="222"/>
      <c r="L244" s="222"/>
      <c r="M244" s="222"/>
      <c r="N244" s="222"/>
      <c r="O244" s="222"/>
      <c r="P244" s="222"/>
      <c r="Q244" s="45">
        <f>IF(OR(H244="",F244=""),"",IF(H244=F244,1,IF(H244&lt;F244,0,IF(H244-F244&lt;10,2,IF(H244&gt;F244,3,SE)))))</f>
        <v>3</v>
      </c>
      <c r="U244" s="47"/>
      <c r="V244" s="202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</row>
    <row r="245" spans="3:33" ht="15.75" hidden="1" thickBot="1">
      <c r="C245" s="71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202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</row>
    <row r="246" spans="3:33" hidden="1">
      <c r="C246" s="71" t="str">
        <f>IF(OR(F246="",H246=""),"",IF(F246=H246,1,IF(F246&lt;H246,0,IF(F246-H246&lt;10,2,IF(F246&gt;H246,3,SE)))))</f>
        <v/>
      </c>
      <c r="D246" s="223" t="s">
        <v>135</v>
      </c>
      <c r="E246" s="224"/>
      <c r="F246" s="224"/>
      <c r="G246" s="224"/>
      <c r="H246" s="224"/>
      <c r="I246" s="224"/>
      <c r="J246" s="224"/>
      <c r="K246" s="224"/>
      <c r="L246" s="224"/>
      <c r="M246" s="224"/>
      <c r="N246" s="224"/>
      <c r="O246" s="224"/>
      <c r="P246" s="225"/>
      <c r="Q246" s="45" t="str">
        <f>IF(OR(H246="",F246=""),"",IF(H246=F246,1,IF(H246&lt;F246,0,IF(H246-F246&lt;10,2,IF(H246&gt;F246,3,SE)))))</f>
        <v/>
      </c>
      <c r="U246" s="47"/>
      <c r="V246" s="202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</row>
    <row r="247" spans="3:33" ht="15.75" hidden="1" thickBot="1">
      <c r="C247" s="71" t="str">
        <f>IF(OR(F247="",H247=""),"",IF(F247=H247,1,IF(F247&lt;H247,0,IF(F247-H247&lt;10,2,IF(F247&gt;H247,3,SE)))))</f>
        <v/>
      </c>
      <c r="D247" s="226"/>
      <c r="E247" s="227"/>
      <c r="F247" s="227"/>
      <c r="G247" s="227"/>
      <c r="H247" s="227"/>
      <c r="I247" s="227"/>
      <c r="J247" s="227"/>
      <c r="K247" s="227"/>
      <c r="L247" s="227"/>
      <c r="M247" s="227"/>
      <c r="N247" s="227"/>
      <c r="O247" s="227"/>
      <c r="P247" s="228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</row>
    <row r="248" spans="3:33" hidden="1">
      <c r="C248" s="71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  <c r="AD248" s="45"/>
      <c r="AE248" s="45"/>
      <c r="AF248" s="45"/>
      <c r="AG248" s="45"/>
    </row>
    <row r="249" spans="3:33" hidden="1">
      <c r="C249" s="71">
        <f>IF(OR(F249="",H249=""),"",IF(F249=H249,1,IF(F249&lt;H249,0,IF(F249-H249&lt;10,2,IF(F249&gt;H249,3,SE)))))</f>
        <v>0</v>
      </c>
      <c r="D249" s="222" t="str">
        <f>V235</f>
        <v>Unidos do Tavinho</v>
      </c>
      <c r="E249" s="222"/>
      <c r="F249" s="76">
        <v>51</v>
      </c>
      <c r="G249" s="58" t="s">
        <v>17</v>
      </c>
      <c r="H249" s="77">
        <v>61</v>
      </c>
      <c r="I249" s="222" t="str">
        <f>V228</f>
        <v>Us Karas</v>
      </c>
      <c r="J249" s="222"/>
      <c r="K249" s="222"/>
      <c r="L249" s="222"/>
      <c r="M249" s="222"/>
      <c r="N249" s="222"/>
      <c r="O249" s="222"/>
      <c r="P249" s="222"/>
      <c r="Q249" s="45">
        <f>IF(OR(H249="",F249=""),"",IF(H249=F249,1,IF(H249&lt;F249,0,IF(H249-F249&lt;10,2,IF(H249&gt;F249,3,SE)))))</f>
        <v>3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</row>
    <row r="250" spans="3:33" hidden="1">
      <c r="C250" s="71">
        <f>IF(OR(F250="",H250=""),"",IF(F250=H250,1,IF(F250&lt;H250,0,IF(F250-H250&lt;10,2,IF(F250&gt;H250,3,SE)))))</f>
        <v>0</v>
      </c>
      <c r="D250" s="222" t="str">
        <f>V234</f>
        <v>CR Reis do Rio</v>
      </c>
      <c r="E250" s="222"/>
      <c r="F250" s="76">
        <v>51</v>
      </c>
      <c r="G250" s="58" t="s">
        <v>17</v>
      </c>
      <c r="H250" s="77">
        <v>96</v>
      </c>
      <c r="I250" s="222" t="str">
        <f>V229</f>
        <v>La Bestia Negra_Z</v>
      </c>
      <c r="J250" s="222"/>
      <c r="K250" s="222"/>
      <c r="L250" s="222"/>
      <c r="M250" s="222"/>
      <c r="N250" s="222"/>
      <c r="O250" s="222"/>
      <c r="P250" s="222"/>
      <c r="Q250" s="45">
        <f>IF(OR(H250="",F250=""),"",IF(H250=F250,1,IF(H250&lt;F250,0,IF(H250-F250&lt;10,2,IF(H250&gt;F250,3,SE)))))</f>
        <v>3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</row>
    <row r="251" spans="3:33" hidden="1">
      <c r="C251" s="71">
        <f>IF(OR(F251="",H251=""),"",IF(F251=H251,1,IF(F251&lt;H251,0,IF(F251-H251&lt;10,2,IF(F251&gt;H251,3,SE)))))</f>
        <v>3</v>
      </c>
      <c r="D251" s="222" t="str">
        <f>V233</f>
        <v>FLAdúPoder</v>
      </c>
      <c r="E251" s="222"/>
      <c r="F251" s="77">
        <v>65</v>
      </c>
      <c r="G251" s="58" t="s">
        <v>17</v>
      </c>
      <c r="H251" s="76">
        <v>50</v>
      </c>
      <c r="I251" s="222" t="str">
        <f>V230</f>
        <v>Vascaero FC</v>
      </c>
      <c r="J251" s="222"/>
      <c r="K251" s="222"/>
      <c r="L251" s="222"/>
      <c r="M251" s="222"/>
      <c r="N251" s="222"/>
      <c r="O251" s="222"/>
      <c r="P251" s="222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</row>
    <row r="252" spans="3:33" hidden="1">
      <c r="C252" s="71">
        <f>IF(OR(F252="",H252=""),"",IF(F252=H252,1,IF(F252&lt;H252,0,IF(F252-H252&lt;10,2,IF(F252&gt;H252,3,SE)))))</f>
        <v>3</v>
      </c>
      <c r="D252" s="222" t="str">
        <f>V232</f>
        <v>Forever2014</v>
      </c>
      <c r="E252" s="222"/>
      <c r="F252" s="77">
        <v>102</v>
      </c>
      <c r="G252" s="58" t="s">
        <v>17</v>
      </c>
      <c r="H252" s="76">
        <v>53</v>
      </c>
      <c r="I252" s="222" t="str">
        <f>V231</f>
        <v>IPiazziFC</v>
      </c>
      <c r="J252" s="222"/>
      <c r="K252" s="222"/>
      <c r="L252" s="222"/>
      <c r="M252" s="222"/>
      <c r="N252" s="222"/>
      <c r="O252" s="222"/>
      <c r="P252" s="222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</row>
    <row r="253" spans="3:33" ht="15.75" hidden="1" thickBot="1">
      <c r="C253" s="71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</row>
    <row r="254" spans="3:33" hidden="1">
      <c r="C254" s="71" t="str">
        <f>IF(OR(F254="",H254=""),"",IF(F254=H254,1,IF(F254&lt;H254,0,IF(F254-H254&lt;10,2,IF(F254&gt;H254,3,SE)))))</f>
        <v/>
      </c>
      <c r="D254" s="223" t="s">
        <v>134</v>
      </c>
      <c r="E254" s="224"/>
      <c r="F254" s="224"/>
      <c r="G254" s="224"/>
      <c r="H254" s="224"/>
      <c r="I254" s="224"/>
      <c r="J254" s="224"/>
      <c r="K254" s="224"/>
      <c r="L254" s="224"/>
      <c r="M254" s="224"/>
      <c r="N254" s="224"/>
      <c r="O254" s="224"/>
      <c r="P254" s="225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  <c r="AD254" s="45"/>
      <c r="AE254" s="45"/>
      <c r="AF254" s="45"/>
      <c r="AG254" s="45"/>
    </row>
    <row r="255" spans="3:33" ht="15.75" hidden="1" thickBot="1">
      <c r="C255" s="71" t="str">
        <f>IF(OR(F255="",H255=""),"",IF(F255=H255,1,IF(F255&lt;H255,0,IF(F255-H255&lt;10,2,IF(F255&gt;H255,3,SE)))))</f>
        <v/>
      </c>
      <c r="D255" s="226"/>
      <c r="E255" s="227"/>
      <c r="F255" s="227"/>
      <c r="G255" s="227"/>
      <c r="H255" s="227"/>
      <c r="I255" s="227"/>
      <c r="J255" s="227"/>
      <c r="K255" s="227"/>
      <c r="L255" s="227"/>
      <c r="M255" s="227"/>
      <c r="N255" s="227"/>
      <c r="O255" s="227"/>
      <c r="P255" s="228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  <c r="AD255" s="45"/>
      <c r="AE255" s="45"/>
      <c r="AF255" s="45"/>
      <c r="AG255" s="45"/>
    </row>
    <row r="256" spans="3:33" hidden="1">
      <c r="C256" s="71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</row>
    <row r="257" spans="3:33" hidden="1">
      <c r="C257" s="71">
        <f>IF(OR(F257="",H257=""),"",IF(F257=H257,1,IF(F257&lt;H257,0,IF(F257-H257&lt;10,2,IF(F257&gt;H257,3,SE)))))</f>
        <v>0</v>
      </c>
      <c r="D257" s="222" t="str">
        <f>V235</f>
        <v>Unidos do Tavinho</v>
      </c>
      <c r="E257" s="222"/>
      <c r="F257" s="76">
        <v>75</v>
      </c>
      <c r="G257" s="65" t="s">
        <v>17</v>
      </c>
      <c r="H257" s="77">
        <v>87</v>
      </c>
      <c r="I257" s="222" t="str">
        <f>V229</f>
        <v>La Bestia Negra_Z</v>
      </c>
      <c r="J257" s="222"/>
      <c r="K257" s="222"/>
      <c r="L257" s="222"/>
      <c r="M257" s="222"/>
      <c r="N257" s="222"/>
      <c r="O257" s="222"/>
      <c r="P257" s="222"/>
      <c r="Q257" s="45">
        <f>IF(OR(H257="",F257=""),"",IF(H257=F257,1,IF(H257&lt;F257,0,IF(H257-F257&lt;10,2,IF(H257&gt;F257,3,SE)))))</f>
        <v>3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</row>
    <row r="258" spans="3:33" hidden="1">
      <c r="C258" s="71">
        <f>IF(OR(F258="",H258=""),"",IF(F258=H258,1,IF(F258&lt;H258,0,IF(F258-H258&lt;10,2,IF(F258&gt;H258,3,SE)))))</f>
        <v>3</v>
      </c>
      <c r="D258" s="222" t="str">
        <f>V234</f>
        <v>CR Reis do Rio</v>
      </c>
      <c r="E258" s="222"/>
      <c r="F258" s="77">
        <v>60</v>
      </c>
      <c r="G258" s="65" t="s">
        <v>17</v>
      </c>
      <c r="H258" s="76">
        <v>50</v>
      </c>
      <c r="I258" s="222" t="str">
        <f>V228</f>
        <v>Us Karas</v>
      </c>
      <c r="J258" s="222"/>
      <c r="K258" s="222"/>
      <c r="L258" s="222"/>
      <c r="M258" s="222"/>
      <c r="N258" s="222"/>
      <c r="O258" s="222"/>
      <c r="P258" s="222"/>
      <c r="Q258" s="45">
        <f>IF(OR(H258="",F258=""),"",IF(H258=F258,1,IF(H258&lt;F258,0,IF(H258-F258&lt;10,2,IF(H258&gt;F258,3,SE)))))</f>
        <v>0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</row>
    <row r="259" spans="3:33" hidden="1">
      <c r="C259" s="71">
        <f>IF(OR(F259="",H259=""),"",IF(F259=H259,1,IF(F259&lt;H259,0,IF(F259-H259&lt;10,2,IF(F259&gt;H259,3,SE)))))</f>
        <v>0</v>
      </c>
      <c r="D259" s="222" t="str">
        <f>V233</f>
        <v>FLAdúPoder</v>
      </c>
      <c r="E259" s="222"/>
      <c r="F259" s="76">
        <v>41</v>
      </c>
      <c r="G259" s="65" t="s">
        <v>17</v>
      </c>
      <c r="H259" s="77">
        <v>55</v>
      </c>
      <c r="I259" s="222" t="str">
        <f>V231</f>
        <v>IPiazziFC</v>
      </c>
      <c r="J259" s="222"/>
      <c r="K259" s="222"/>
      <c r="L259" s="222"/>
      <c r="M259" s="222"/>
      <c r="N259" s="222"/>
      <c r="O259" s="222"/>
      <c r="P259" s="222"/>
      <c r="Q259" s="45">
        <f>IF(OR(H259="",F259=""),"",IF(H259=F259,1,IF(H259&lt;F259,0,IF(H259-F259&lt;10,2,IF(H259&gt;F259,3,SE)))))</f>
        <v>3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</row>
    <row r="260" spans="3:33" hidden="1">
      <c r="C260" s="71">
        <f>IF(OR(F260="",H260=""),"",IF(F260=H260,1,IF(F260&lt;H260,0,IF(F260-H260&lt;10,2,IF(F260&gt;H260,3,SE)))))</f>
        <v>3</v>
      </c>
      <c r="D260" s="222" t="str">
        <f>V232</f>
        <v>Forever2014</v>
      </c>
      <c r="E260" s="222"/>
      <c r="F260" s="77">
        <v>65</v>
      </c>
      <c r="G260" s="65" t="s">
        <v>17</v>
      </c>
      <c r="H260" s="76">
        <v>54</v>
      </c>
      <c r="I260" s="222" t="str">
        <f>V230</f>
        <v>Vascaero FC</v>
      </c>
      <c r="J260" s="222"/>
      <c r="K260" s="222"/>
      <c r="L260" s="222"/>
      <c r="M260" s="222"/>
      <c r="N260" s="222"/>
      <c r="O260" s="222"/>
      <c r="P260" s="222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</row>
    <row r="261" spans="3:33" ht="15.75" hidden="1" thickBot="1">
      <c r="C261" s="71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</row>
    <row r="262" spans="3:33" hidden="1">
      <c r="C262" s="71" t="str">
        <f>IF(OR(F262="",H262=""),"",IF(F262=H262,1,IF(F262&lt;H262,0,IF(F262-H262&lt;10,2,IF(F262&gt;H262,3,SE)))))</f>
        <v/>
      </c>
      <c r="D262" s="223" t="s">
        <v>136</v>
      </c>
      <c r="E262" s="224"/>
      <c r="F262" s="224"/>
      <c r="G262" s="224"/>
      <c r="H262" s="224"/>
      <c r="I262" s="224"/>
      <c r="J262" s="224"/>
      <c r="K262" s="224"/>
      <c r="L262" s="224"/>
      <c r="M262" s="224"/>
      <c r="N262" s="224"/>
      <c r="O262" s="224"/>
      <c r="P262" s="225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</row>
    <row r="263" spans="3:33" ht="15.75" hidden="1" thickBot="1">
      <c r="C263" s="71" t="str">
        <f>IF(OR(F263="",H263=""),"",IF(F263=H263,1,IF(F263&lt;H263,0,IF(F263-H263&lt;10,2,IF(F263&gt;H263,3,SE)))))</f>
        <v/>
      </c>
      <c r="D263" s="226"/>
      <c r="E263" s="227"/>
      <c r="F263" s="227"/>
      <c r="G263" s="227"/>
      <c r="H263" s="227"/>
      <c r="I263" s="227"/>
      <c r="J263" s="227"/>
      <c r="K263" s="227"/>
      <c r="L263" s="227"/>
      <c r="M263" s="227"/>
      <c r="N263" s="227"/>
      <c r="O263" s="227"/>
      <c r="P263" s="228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  <c r="AD263" s="45"/>
      <c r="AE263" s="45"/>
      <c r="AF263" s="45"/>
      <c r="AG263" s="45"/>
    </row>
    <row r="264" spans="3:33" hidden="1">
      <c r="C264" s="71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</row>
    <row r="265" spans="3:33" hidden="1">
      <c r="C265" s="71">
        <f>IF(OR(F265="",H265=""),"",IF(F265=H265,1,IF(F265&lt;H265,0,IF(F265-H265&lt;10,2,IF(F265&gt;H265,3,SE)))))</f>
        <v>0</v>
      </c>
      <c r="D265" s="222" t="str">
        <f>V235</f>
        <v>Unidos do Tavinho</v>
      </c>
      <c r="E265" s="222"/>
      <c r="F265" s="76">
        <v>48</v>
      </c>
      <c r="G265" s="58" t="s">
        <v>17</v>
      </c>
      <c r="H265" s="77">
        <v>51</v>
      </c>
      <c r="I265" s="222" t="str">
        <f>V230</f>
        <v>Vascaero FC</v>
      </c>
      <c r="J265" s="222"/>
      <c r="K265" s="222"/>
      <c r="L265" s="222"/>
      <c r="M265" s="222"/>
      <c r="N265" s="222"/>
      <c r="O265" s="222"/>
      <c r="P265" s="222"/>
      <c r="Q265" s="45">
        <f>IF(OR(H265="",F265=""),"",IF(H265=F265,1,IF(H265&lt;F265,0,IF(H265-F265&lt;10,2,IF(H265&gt;F265,3,SE)))))</f>
        <v>2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</row>
    <row r="266" spans="3:33" hidden="1">
      <c r="C266" s="71">
        <f>IF(OR(F266="",H266=""),"",IF(F266=H266,1,IF(F266&lt;H266,0,IF(F266-H266&lt;10,2,IF(F266&gt;H266,3,SE)))))</f>
        <v>0</v>
      </c>
      <c r="D266" s="222" t="str">
        <f>V234</f>
        <v>CR Reis do Rio</v>
      </c>
      <c r="E266" s="222"/>
      <c r="F266" s="76">
        <v>34</v>
      </c>
      <c r="G266" s="58" t="s">
        <v>17</v>
      </c>
      <c r="H266" s="77">
        <v>40</v>
      </c>
      <c r="I266" s="222" t="str">
        <f>V231</f>
        <v>IPiazziFC</v>
      </c>
      <c r="J266" s="222"/>
      <c r="K266" s="222"/>
      <c r="L266" s="222"/>
      <c r="M266" s="222"/>
      <c r="N266" s="222"/>
      <c r="O266" s="222"/>
      <c r="P266" s="222"/>
      <c r="Q266" s="45">
        <f>IF(OR(H266="",F266=""),"",IF(H266=F266,1,IF(H266&lt;F266,0,IF(H266-F266&lt;10,2,IF(H266&gt;F266,3,SE)))))</f>
        <v>2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</row>
    <row r="267" spans="3:33" hidden="1">
      <c r="C267" s="71">
        <f>IF(OR(F267="",H267=""),"",IF(F267=H267,1,IF(F267&lt;H267,0,IF(F267-H267&lt;10,2,IF(F267&gt;H267,3,SE)))))</f>
        <v>0</v>
      </c>
      <c r="D267" s="222" t="str">
        <f>V233</f>
        <v>FLAdúPoder</v>
      </c>
      <c r="E267" s="222"/>
      <c r="F267" s="76">
        <v>49</v>
      </c>
      <c r="G267" s="58" t="s">
        <v>17</v>
      </c>
      <c r="H267" s="77">
        <v>61</v>
      </c>
      <c r="I267" s="222" t="str">
        <f>V228</f>
        <v>Us Karas</v>
      </c>
      <c r="J267" s="222"/>
      <c r="K267" s="222"/>
      <c r="L267" s="222"/>
      <c r="M267" s="222"/>
      <c r="N267" s="222"/>
      <c r="O267" s="222"/>
      <c r="P267" s="222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</row>
    <row r="268" spans="3:33" hidden="1">
      <c r="C268" s="71">
        <f>IF(OR(F268="",H268=""),"",IF(F268=H268,1,IF(F268&lt;H268,0,IF(F268-H268&lt;10,2,IF(F268&gt;H268,3,SE)))))</f>
        <v>2</v>
      </c>
      <c r="D268" s="222" t="str">
        <f>V232</f>
        <v>Forever2014</v>
      </c>
      <c r="E268" s="222"/>
      <c r="F268" s="77">
        <v>56</v>
      </c>
      <c r="G268" s="58" t="s">
        <v>17</v>
      </c>
      <c r="H268" s="76">
        <v>48</v>
      </c>
      <c r="I268" s="222" t="str">
        <f>V229</f>
        <v>La Bestia Negra_Z</v>
      </c>
      <c r="J268" s="222"/>
      <c r="K268" s="222"/>
      <c r="L268" s="222"/>
      <c r="M268" s="222"/>
      <c r="N268" s="222"/>
      <c r="O268" s="222"/>
      <c r="P268" s="222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</row>
    <row r="269" spans="3:33" ht="15.75" hidden="1" thickBot="1">
      <c r="C269" s="71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</row>
    <row r="270" spans="3:33" hidden="1">
      <c r="C270" s="71" t="str">
        <f>IF(OR(F270="",H270=""),"",IF(F270=H270,1,IF(F270&lt;H270,0,IF(F270-H270&lt;10,2,IF(F270&gt;H270,3,SE)))))</f>
        <v/>
      </c>
      <c r="D270" s="223" t="s">
        <v>137</v>
      </c>
      <c r="E270" s="224"/>
      <c r="F270" s="224"/>
      <c r="G270" s="224"/>
      <c r="H270" s="224"/>
      <c r="I270" s="224"/>
      <c r="J270" s="224"/>
      <c r="K270" s="224"/>
      <c r="L270" s="224"/>
      <c r="M270" s="224"/>
      <c r="N270" s="224"/>
      <c r="O270" s="224"/>
      <c r="P270" s="225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  <c r="AD270" s="45"/>
      <c r="AE270" s="45"/>
      <c r="AF270" s="45"/>
      <c r="AG270" s="45"/>
    </row>
    <row r="271" spans="3:33" ht="15.75" hidden="1" thickBot="1">
      <c r="C271" s="71" t="str">
        <f>IF(OR(F271="",H271=""),"",IF(F271=H271,1,IF(F271&lt;H271,0,IF(F271-H271&lt;10,2,IF(F271&gt;H271,3,SE)))))</f>
        <v/>
      </c>
      <c r="D271" s="226"/>
      <c r="E271" s="227"/>
      <c r="F271" s="227"/>
      <c r="G271" s="227"/>
      <c r="H271" s="227"/>
      <c r="I271" s="227"/>
      <c r="J271" s="227"/>
      <c r="K271" s="227"/>
      <c r="L271" s="227"/>
      <c r="M271" s="227"/>
      <c r="N271" s="227"/>
      <c r="O271" s="227"/>
      <c r="P271" s="228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</row>
    <row r="272" spans="3:33" hidden="1">
      <c r="C272" s="71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</row>
    <row r="273" spans="3:33" hidden="1">
      <c r="C273" s="71">
        <f>IF(OR(F273="",H273=""),"",IF(F273=H273,1,IF(F273&lt;H273,0,IF(F273-H273&lt;10,2,IF(F273&gt;H273,3,SE)))))</f>
        <v>0</v>
      </c>
      <c r="D273" s="222" t="str">
        <f>V235</f>
        <v>Unidos do Tavinho</v>
      </c>
      <c r="E273" s="222"/>
      <c r="F273" s="76">
        <v>35</v>
      </c>
      <c r="G273" s="58" t="s">
        <v>17</v>
      </c>
      <c r="H273" s="77">
        <v>59</v>
      </c>
      <c r="I273" s="222" t="str">
        <f>V232</f>
        <v>Forever2014</v>
      </c>
      <c r="J273" s="222"/>
      <c r="K273" s="222"/>
      <c r="L273" s="222"/>
      <c r="M273" s="222"/>
      <c r="N273" s="222"/>
      <c r="O273" s="222"/>
      <c r="P273" s="222"/>
      <c r="Q273" s="45">
        <f>IF(OR(H273="",F273=""),"",IF(H273=F273,1,IF(H273&lt;F273,0,IF(H273-F273&lt;10,2,IF(H273&gt;F273,3,SE)))))</f>
        <v>3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</row>
    <row r="274" spans="3:33" hidden="1">
      <c r="C274" s="71">
        <f>IF(OR(F274="",H274=""),"",IF(F274=H274,1,IF(F274&lt;H274,0,IF(F274-H274&lt;10,2,IF(F274&gt;H274,3,SE)))))</f>
        <v>2</v>
      </c>
      <c r="D274" s="222" t="str">
        <f>V234</f>
        <v>CR Reis do Rio</v>
      </c>
      <c r="E274" s="222"/>
      <c r="F274" s="77">
        <v>36</v>
      </c>
      <c r="G274" s="58" t="s">
        <v>17</v>
      </c>
      <c r="H274" s="76">
        <v>29</v>
      </c>
      <c r="I274" s="222" t="str">
        <f>V233</f>
        <v>FLAdúPoder</v>
      </c>
      <c r="J274" s="222"/>
      <c r="K274" s="222"/>
      <c r="L274" s="222"/>
      <c r="M274" s="222"/>
      <c r="N274" s="222"/>
      <c r="O274" s="222"/>
      <c r="P274" s="222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</row>
    <row r="275" spans="3:33" hidden="1">
      <c r="C275" s="71">
        <f>IF(OR(F275="",H275=""),"",IF(F275=H275,1,IF(F275&lt;H275,0,IF(F275-H275&lt;10,2,IF(F275&gt;H275,3,SE)))))</f>
        <v>2</v>
      </c>
      <c r="D275" s="222" t="str">
        <f>V231</f>
        <v>IPiazziFC</v>
      </c>
      <c r="E275" s="222"/>
      <c r="F275" s="77">
        <v>47</v>
      </c>
      <c r="G275" s="58" t="s">
        <v>17</v>
      </c>
      <c r="H275" s="76">
        <v>39</v>
      </c>
      <c r="I275" s="222" t="str">
        <f>V228</f>
        <v>Us Karas</v>
      </c>
      <c r="J275" s="222"/>
      <c r="K275" s="222"/>
      <c r="L275" s="222"/>
      <c r="M275" s="222"/>
      <c r="N275" s="222"/>
      <c r="O275" s="222"/>
      <c r="P275" s="222"/>
      <c r="Q275" s="45">
        <f>IF(OR(H275="",F275=""),"",IF(H275=F275,1,IF(H275&lt;F275,0,IF(H275-F275&lt;10,2,IF(H275&gt;F275,3,SE)))))</f>
        <v>0</v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</row>
    <row r="276" spans="3:33" hidden="1">
      <c r="C276" s="71">
        <f>IF(OR(F276="",H276=""),"",IF(F276=H276,1,IF(F276&lt;H276,0,IF(F276-H276&lt;10,2,IF(F276&gt;H276,3,SE)))))</f>
        <v>3</v>
      </c>
      <c r="D276" s="222" t="str">
        <f>V230</f>
        <v>Vascaero FC</v>
      </c>
      <c r="E276" s="222"/>
      <c r="F276" s="77">
        <v>91</v>
      </c>
      <c r="G276" s="58" t="s">
        <v>17</v>
      </c>
      <c r="H276" s="76">
        <v>48</v>
      </c>
      <c r="I276" s="222" t="str">
        <f>V229</f>
        <v>La Bestia Negra_Z</v>
      </c>
      <c r="J276" s="222"/>
      <c r="K276" s="222"/>
      <c r="L276" s="222"/>
      <c r="M276" s="222"/>
      <c r="N276" s="222"/>
      <c r="O276" s="222"/>
      <c r="P276" s="222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</row>
    <row r="277" spans="3:33" ht="15.75" hidden="1" thickBot="1">
      <c r="C277" s="71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</row>
    <row r="278" spans="3:33" hidden="1">
      <c r="C278" s="71" t="str">
        <f>IF(OR(F278="",H278=""),"",IF(F278=H278,1,IF(F278&lt;H278,0,IF(F278-H278&lt;10,2,IF(F278&gt;H278,3,SE)))))</f>
        <v/>
      </c>
      <c r="D278" s="223" t="s">
        <v>138</v>
      </c>
      <c r="E278" s="224"/>
      <c r="F278" s="224"/>
      <c r="G278" s="224"/>
      <c r="H278" s="224"/>
      <c r="I278" s="224"/>
      <c r="J278" s="224"/>
      <c r="K278" s="224"/>
      <c r="L278" s="224"/>
      <c r="M278" s="224"/>
      <c r="N278" s="224"/>
      <c r="O278" s="224"/>
      <c r="P278" s="225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</row>
    <row r="279" spans="3:33" ht="15.75" hidden="1" thickBot="1">
      <c r="C279" s="71" t="str">
        <f>IF(OR(F279="",H279=""),"",IF(F279=H279,1,IF(F279&lt;H279,0,IF(F279-H279&lt;10,2,IF(F279&gt;H279,3,SE)))))</f>
        <v/>
      </c>
      <c r="D279" s="226"/>
      <c r="E279" s="227"/>
      <c r="F279" s="227"/>
      <c r="G279" s="227"/>
      <c r="H279" s="227"/>
      <c r="I279" s="227"/>
      <c r="J279" s="227"/>
      <c r="K279" s="227"/>
      <c r="L279" s="227"/>
      <c r="M279" s="227"/>
      <c r="N279" s="227"/>
      <c r="O279" s="227"/>
      <c r="P279" s="228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  <c r="AD279" s="45"/>
      <c r="AE279" s="45"/>
      <c r="AF279" s="45"/>
      <c r="AG279" s="45"/>
    </row>
    <row r="280" spans="3:33" hidden="1">
      <c r="C280" s="71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</row>
    <row r="281" spans="3:33" hidden="1">
      <c r="C281" s="71">
        <f>IF(OR(F281="",H281=""),"",IF(F281=H281,1,IF(F281&lt;H281,0,IF(F281-H281&lt;10,2,IF(F281&gt;H281,3,SE)))))</f>
        <v>3</v>
      </c>
      <c r="D281" s="222" t="str">
        <f>V235</f>
        <v>Unidos do Tavinho</v>
      </c>
      <c r="E281" s="222"/>
      <c r="F281" s="77">
        <v>77</v>
      </c>
      <c r="G281" s="58" t="s">
        <v>17</v>
      </c>
      <c r="H281" s="76">
        <v>46</v>
      </c>
      <c r="I281" s="222" t="str">
        <f>V233</f>
        <v>FLAdúPoder</v>
      </c>
      <c r="J281" s="222"/>
      <c r="K281" s="222"/>
      <c r="L281" s="222"/>
      <c r="M281" s="222"/>
      <c r="N281" s="222"/>
      <c r="O281" s="222"/>
      <c r="P281" s="222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</row>
    <row r="282" spans="3:33" hidden="1">
      <c r="C282" s="71">
        <f>IF(OR(F282="",H282=""),"",IF(F282=H282,1,IF(F282&lt;H282,0,IF(F282-H282&lt;10,2,IF(F282&gt;H282,3,SE)))))</f>
        <v>3</v>
      </c>
      <c r="D282" s="222" t="str">
        <f>V234</f>
        <v>CR Reis do Rio</v>
      </c>
      <c r="E282" s="222"/>
      <c r="F282" s="77">
        <v>87</v>
      </c>
      <c r="G282" s="58" t="s">
        <v>17</v>
      </c>
      <c r="H282" s="76">
        <v>76</v>
      </c>
      <c r="I282" s="222" t="str">
        <f>V232</f>
        <v>Forever2014</v>
      </c>
      <c r="J282" s="222"/>
      <c r="K282" s="222"/>
      <c r="L282" s="222"/>
      <c r="M282" s="222"/>
      <c r="N282" s="222"/>
      <c r="O282" s="222"/>
      <c r="P282" s="222"/>
      <c r="Q282" s="45">
        <f>IF(OR(H282="",F282=""),"",IF(H282=F282,1,IF(H282&lt;F282,0,IF(H282-F282&lt;10,2,IF(H282&gt;F282,3,SE)))))</f>
        <v>0</v>
      </c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</row>
    <row r="283" spans="3:33" hidden="1">
      <c r="C283" s="71">
        <f>IF(OR(F283="",H283=""),"",IF(F283=H283,1,IF(F283&lt;H283,0,IF(F283-H283&lt;10,2,IF(F283&gt;H283,3,SE)))))</f>
        <v>2</v>
      </c>
      <c r="D283" s="222" t="str">
        <f>V231</f>
        <v>IPiazziFC</v>
      </c>
      <c r="E283" s="222"/>
      <c r="F283" s="77">
        <v>83</v>
      </c>
      <c r="G283" s="58" t="s">
        <v>17</v>
      </c>
      <c r="H283" s="76">
        <v>80</v>
      </c>
      <c r="I283" s="222" t="str">
        <f>V229</f>
        <v>La Bestia Negra_Z</v>
      </c>
      <c r="J283" s="222"/>
      <c r="K283" s="222"/>
      <c r="L283" s="222"/>
      <c r="M283" s="222"/>
      <c r="N283" s="222"/>
      <c r="O283" s="222"/>
      <c r="P283" s="222"/>
      <c r="Q283" s="45">
        <f>IF(OR(H283="",F283=""),"",IF(H283=F283,1,IF(H283&lt;F283,0,IF(H283-F283&lt;10,2,IF(H283&gt;F283,3,SE)))))</f>
        <v>0</v>
      </c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</row>
    <row r="284" spans="3:33" hidden="1">
      <c r="C284" s="71">
        <f>IF(OR(F284="",H284=""),"",IF(F284=H284,1,IF(F284&lt;H284,0,IF(F284-H284&lt;10,2,IF(F284&gt;H284,3,SE)))))</f>
        <v>2</v>
      </c>
      <c r="D284" s="222" t="str">
        <f>V230</f>
        <v>Vascaero FC</v>
      </c>
      <c r="E284" s="222"/>
      <c r="F284" s="77">
        <v>98</v>
      </c>
      <c r="G284" s="58" t="s">
        <v>17</v>
      </c>
      <c r="H284" s="76">
        <v>92</v>
      </c>
      <c r="I284" s="222" t="str">
        <f>V228</f>
        <v>Us Karas</v>
      </c>
      <c r="J284" s="222"/>
      <c r="K284" s="222"/>
      <c r="L284" s="222"/>
      <c r="M284" s="222"/>
      <c r="N284" s="222"/>
      <c r="O284" s="222"/>
      <c r="P284" s="222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</row>
    <row r="285" spans="3:33" ht="15.75" hidden="1" thickBot="1">
      <c r="C285" s="71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</row>
    <row r="286" spans="3:33">
      <c r="C286" s="71" t="str">
        <f>IF(OR(F286="",H286=""),"",IF(F286=H286,1,IF(F286&lt;H286,0,IF(F286-H286&lt;10,2,IF(F286&gt;H286,3,SE)))))</f>
        <v/>
      </c>
      <c r="D286" s="223" t="s">
        <v>139</v>
      </c>
      <c r="E286" s="224"/>
      <c r="F286" s="224"/>
      <c r="G286" s="224"/>
      <c r="H286" s="224"/>
      <c r="I286" s="224"/>
      <c r="J286" s="224"/>
      <c r="K286" s="224"/>
      <c r="L286" s="224"/>
      <c r="M286" s="224"/>
      <c r="N286" s="224"/>
      <c r="O286" s="224"/>
      <c r="P286" s="225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</row>
    <row r="287" spans="3:33" ht="15.75" thickBot="1">
      <c r="C287" s="71" t="str">
        <f>IF(OR(F287="",H287=""),"",IF(F287=H287,1,IF(F287&lt;H287,0,IF(F287-H287&lt;10,2,IF(F287&gt;H287,3,SE)))))</f>
        <v/>
      </c>
      <c r="D287" s="226"/>
      <c r="E287" s="227"/>
      <c r="F287" s="227"/>
      <c r="G287" s="227"/>
      <c r="H287" s="227"/>
      <c r="I287" s="227"/>
      <c r="J287" s="227"/>
      <c r="K287" s="227"/>
      <c r="L287" s="227"/>
      <c r="M287" s="227"/>
      <c r="N287" s="227"/>
      <c r="O287" s="227"/>
      <c r="P287" s="228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</row>
    <row r="288" spans="3:33">
      <c r="C288" s="71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>
      <c r="C289" s="71">
        <f>IF(OR(F289="",H289=""),"",IF(F289=H289,1,IF(F289&lt;H289,0,IF(F289-H289&lt;10,2,IF(F289&gt;H289,3,SE)))))</f>
        <v>3</v>
      </c>
      <c r="D289" s="222" t="str">
        <f>V235</f>
        <v>Unidos do Tavinho</v>
      </c>
      <c r="E289" s="222"/>
      <c r="F289" s="77">
        <v>71</v>
      </c>
      <c r="G289" s="58" t="s">
        <v>17</v>
      </c>
      <c r="H289" s="76">
        <v>31</v>
      </c>
      <c r="I289" s="222" t="str">
        <f>V234</f>
        <v>CR Reis do Rio</v>
      </c>
      <c r="J289" s="222"/>
      <c r="K289" s="222"/>
      <c r="L289" s="222"/>
      <c r="M289" s="222"/>
      <c r="N289" s="222"/>
      <c r="O289" s="222"/>
      <c r="P289" s="222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1">
        <f>IF(OR(F290="",H290=""),"",IF(F290=H290,1,IF(F290&lt;H290,0,IF(F290-H290&lt;10,2,IF(F290&gt;H290,3,SE)))))</f>
        <v>0</v>
      </c>
      <c r="D290" s="222" t="str">
        <f>V233</f>
        <v>FLAdúPoder</v>
      </c>
      <c r="E290" s="222"/>
      <c r="F290" s="76">
        <v>53</v>
      </c>
      <c r="G290" s="58" t="s">
        <v>17</v>
      </c>
      <c r="H290" s="77">
        <v>56</v>
      </c>
      <c r="I290" s="222" t="str">
        <f>V232</f>
        <v>Forever2014</v>
      </c>
      <c r="J290" s="222"/>
      <c r="K290" s="222"/>
      <c r="L290" s="222"/>
      <c r="M290" s="222"/>
      <c r="N290" s="222"/>
      <c r="O290" s="222"/>
      <c r="P290" s="222"/>
      <c r="Q290" s="45">
        <f>IF(OR(H290="",F290=""),"",IF(H290=F290,1,IF(H290&lt;F290,0,IF(H290-F290&lt;10,2,IF(H290&gt;F290,3,SE)))))</f>
        <v>2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1">
        <f>IF(OR(F291="",H291=""),"",IF(F291=H291,1,IF(F291&lt;H291,0,IF(F291-H291&lt;10,2,IF(F291&gt;H291,3,SE)))))</f>
        <v>0</v>
      </c>
      <c r="D291" s="222" t="str">
        <f>V231</f>
        <v>IPiazziFC</v>
      </c>
      <c r="E291" s="222"/>
      <c r="F291" s="76">
        <v>12</v>
      </c>
      <c r="G291" s="58" t="s">
        <v>17</v>
      </c>
      <c r="H291" s="77">
        <v>42</v>
      </c>
      <c r="I291" s="222" t="str">
        <f>V230</f>
        <v>Vascaero FC</v>
      </c>
      <c r="J291" s="222"/>
      <c r="K291" s="222"/>
      <c r="L291" s="222"/>
      <c r="M291" s="222"/>
      <c r="N291" s="222"/>
      <c r="O291" s="222"/>
      <c r="P291" s="222"/>
      <c r="Q291" s="45">
        <f>IF(OR(H291="",F291=""),"",IF(H291=F291,1,IF(H291&lt;F291,0,IF(H291-F291&lt;10,2,IF(H291&gt;F291,3,SE)))))</f>
        <v>3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1">
        <f>IF(OR(F292="",H292=""),"",IF(F292=H292,1,IF(F292&lt;H292,0,IF(F292-H292&lt;10,2,IF(F292&gt;H292,3,SE)))))</f>
        <v>3</v>
      </c>
      <c r="D292" s="222" t="str">
        <f>V229</f>
        <v>La Bestia Negra_Z</v>
      </c>
      <c r="E292" s="222"/>
      <c r="F292" s="77">
        <v>40</v>
      </c>
      <c r="G292" s="58" t="s">
        <v>17</v>
      </c>
      <c r="H292" s="76">
        <v>27</v>
      </c>
      <c r="I292" s="222" t="str">
        <f>V228</f>
        <v>Us Karas</v>
      </c>
      <c r="J292" s="222"/>
      <c r="K292" s="222"/>
      <c r="L292" s="222"/>
      <c r="M292" s="222"/>
      <c r="N292" s="222"/>
      <c r="O292" s="222"/>
      <c r="P292" s="222"/>
      <c r="Q292" s="45">
        <f>IF(OR(H292="",F292=""),"",IF(H292=F292,1,IF(H292&lt;F292,0,IF(H292-F292&lt;10,2,IF(H292&gt;F292,3,SE)))))</f>
        <v>0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71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1" t="str">
        <f>IF(OR(F294="",H294=""),"",IF(F294=H294,1,IF(F294&lt;H294,0,IF(F294-H294&lt;10,2,IF(F294&gt;H294,3,SE)))))</f>
        <v/>
      </c>
      <c r="D294" s="244" t="s">
        <v>245</v>
      </c>
      <c r="E294" s="245"/>
      <c r="F294" s="245"/>
      <c r="G294" s="245"/>
      <c r="H294" s="245"/>
      <c r="I294" s="245"/>
      <c r="J294" s="245"/>
      <c r="K294" s="245"/>
      <c r="L294" s="245"/>
      <c r="M294" s="246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1" t="str">
        <f>IF(OR(F295="",H295=""),"",IF(F295=H295,1,IF(F295&lt;H295,0,IF(F295-H295&lt;10,2,IF(F295&gt;H295,3,SE)))))</f>
        <v/>
      </c>
      <c r="D295" s="247"/>
      <c r="E295" s="248"/>
      <c r="F295" s="248"/>
      <c r="G295" s="248"/>
      <c r="H295" s="248"/>
      <c r="I295" s="248"/>
      <c r="J295" s="248"/>
      <c r="K295" s="248"/>
      <c r="L295" s="248"/>
      <c r="M295" s="249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1">
        <f>IF(OR(F296="",H296=""),"",IF(F296=H296,1,IF(F296&lt;H296,0,IF(F296-H296&lt;10,2,IF(F296&gt;H296,3,SE)))))</f>
        <v>0</v>
      </c>
      <c r="D296" s="88" t="s">
        <v>3</v>
      </c>
      <c r="E296" s="166" t="s">
        <v>21</v>
      </c>
      <c r="F296" s="256" t="s">
        <v>12</v>
      </c>
      <c r="G296" s="256"/>
      <c r="H296" s="308" t="s">
        <v>309</v>
      </c>
      <c r="I296" s="308"/>
      <c r="J296" s="308" t="s">
        <v>310</v>
      </c>
      <c r="K296" s="308"/>
      <c r="L296" s="256" t="s">
        <v>174</v>
      </c>
      <c r="M296" s="257"/>
      <c r="Q296" s="45"/>
      <c r="T296" s="46"/>
      <c r="U296" s="45" t="s">
        <v>3</v>
      </c>
      <c r="V296" s="87" t="s">
        <v>2</v>
      </c>
      <c r="W296" s="64" t="s">
        <v>12</v>
      </c>
      <c r="X296" s="64" t="s">
        <v>13</v>
      </c>
      <c r="Y296" s="64" t="s">
        <v>14</v>
      </c>
      <c r="Z296" s="87" t="s">
        <v>15</v>
      </c>
      <c r="AA296" s="64" t="s">
        <v>18</v>
      </c>
      <c r="AB296" s="64" t="s">
        <v>19</v>
      </c>
      <c r="AC296" s="87" t="s">
        <v>20</v>
      </c>
    </row>
    <row r="297" spans="3:29">
      <c r="C297" s="71">
        <f>IF(OR(F297="",H297=""),"",IF(F297=H297,1,IF(F297&lt;H297,0,IF(F297-H297&lt;10,2,IF(F297&gt;H297,3,SE)))))</f>
        <v>0</v>
      </c>
      <c r="D297" s="52" t="s">
        <v>4</v>
      </c>
      <c r="E297" s="165" t="str">
        <f>VLOOKUP(AC297,$U$296:$AB$304,2)</f>
        <v>Bruno Duim FC</v>
      </c>
      <c r="F297" s="252">
        <f>VLOOKUP(AC297,$U$296:$AB$304,3)</f>
        <v>17</v>
      </c>
      <c r="G297" s="252"/>
      <c r="H297" s="253">
        <f>VLOOKUP(AC297,$U$296:$AB$304,4)</f>
        <v>400</v>
      </c>
      <c r="I297" s="253"/>
      <c r="J297" s="253">
        <f>VLOOKUP(AC297,$U$296:$AB$304,5)</f>
        <v>280</v>
      </c>
      <c r="K297" s="253"/>
      <c r="L297" s="253">
        <f>VLOOKUP(AC297,$U$296:$AB$304,6)</f>
        <v>120</v>
      </c>
      <c r="M297" s="254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8</v>
      </c>
      <c r="X297" s="45">
        <f>SUM(H313,H318,H327,H336,H344,H353,H361)</f>
        <v>300</v>
      </c>
      <c r="Y297" s="45">
        <f>SUM(F313,F318,F327,F336,F344,F353,F361)</f>
        <v>402</v>
      </c>
      <c r="Z297" s="45">
        <f>X297-Y297</f>
        <v>-102</v>
      </c>
      <c r="AA297" s="64">
        <f>(W297*10^10)+((Z297+5000)*10^6)+(X297*10)+U297</f>
        <v>84898003001</v>
      </c>
      <c r="AB297" s="45">
        <f>LARGE($AA$297:$AA$304,U297)</f>
        <v>175120004008</v>
      </c>
      <c r="AC297" s="64">
        <f>MATCH(AB297,$AA$297:$AA$304,0)</f>
        <v>8</v>
      </c>
    </row>
    <row r="298" spans="3:29">
      <c r="C298" s="71">
        <f>IF(OR(F298="",H298=""),"",IF(F298=H298,1,IF(F298&lt;H298,0,IF(F298-H298&lt;10,2,IF(F298&gt;H298,3,SE)))))</f>
        <v>0</v>
      </c>
      <c r="D298" s="53" t="s">
        <v>5</v>
      </c>
      <c r="E298" s="164" t="str">
        <f t="shared" ref="E298:E304" si="37">VLOOKUP(AC298,$U$296:$AB$304,2)</f>
        <v>Hall Bayer</v>
      </c>
      <c r="F298" s="241">
        <f t="shared" ref="F298:F304" si="38">VLOOKUP(AC298,$U$296:$AB$304,3)</f>
        <v>13</v>
      </c>
      <c r="G298" s="241"/>
      <c r="H298" s="242">
        <f t="shared" ref="H298:H304" si="39">VLOOKUP(AC298,$U$296:$AB$304,4)</f>
        <v>394</v>
      </c>
      <c r="I298" s="242"/>
      <c r="J298" s="242">
        <f t="shared" ref="J298:J304" si="40">VLOOKUP(AC298,$U$296:$AB$304,5)</f>
        <v>345</v>
      </c>
      <c r="K298" s="242"/>
      <c r="L298" s="242">
        <f t="shared" ref="L298:L304" si="41">VLOOKUP(AC298,$U$296:$AB$304,6)</f>
        <v>49</v>
      </c>
      <c r="M298" s="243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6</v>
      </c>
      <c r="X298" s="45">
        <f>SUM(H312,H319,H326,H337,H345,H352,F361)</f>
        <v>316</v>
      </c>
      <c r="Y298" s="45">
        <f>SUM(F312,F319,F326,F337,F345,F352,H361)</f>
        <v>317</v>
      </c>
      <c r="Z298" s="45">
        <f t="shared" ref="Z298:Z304" si="42">X298-Y298</f>
        <v>-1</v>
      </c>
      <c r="AA298" s="64">
        <f t="shared" ref="AA298:AA304" si="43">(W298*10^10)+((Z298+5000)*10^6)+(X298*10)+U298</f>
        <v>64999003162</v>
      </c>
      <c r="AB298" s="45">
        <f t="shared" ref="AB298:AB304" si="44">LARGE($AA$297:$AA$304,U298)</f>
        <v>135049003947</v>
      </c>
      <c r="AC298" s="64">
        <f t="shared" ref="AC298:AC304" si="45">MATCH(AB298,$AA$297:$AA$304,0)</f>
        <v>7</v>
      </c>
    </row>
    <row r="299" spans="3:29">
      <c r="C299" s="71">
        <f>IF(OR(F299="",H299=""),"",IF(F299=H299,1,IF(F299&lt;H299,0,IF(F299-H299&lt;10,2,IF(F299&gt;H299,3,SE)))))</f>
        <v>0</v>
      </c>
      <c r="D299" s="53" t="s">
        <v>6</v>
      </c>
      <c r="E299" s="164" t="str">
        <f t="shared" si="37"/>
        <v>team Z</v>
      </c>
      <c r="F299" s="241">
        <f t="shared" si="38"/>
        <v>11</v>
      </c>
      <c r="G299" s="241"/>
      <c r="H299" s="242">
        <f t="shared" si="39"/>
        <v>349</v>
      </c>
      <c r="I299" s="242"/>
      <c r="J299" s="242">
        <f t="shared" si="40"/>
        <v>301</v>
      </c>
      <c r="K299" s="242"/>
      <c r="L299" s="242">
        <f t="shared" si="41"/>
        <v>48</v>
      </c>
      <c r="M299" s="243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11</v>
      </c>
      <c r="X299" s="45">
        <f>SUM(H311,H320,H329,H334,F345,F353,H360)</f>
        <v>349</v>
      </c>
      <c r="Y299" s="45">
        <f>SUM(F311,F320,F329,F334,H345,H353,F360)</f>
        <v>301</v>
      </c>
      <c r="Z299" s="45">
        <f t="shared" si="42"/>
        <v>48</v>
      </c>
      <c r="AA299" s="64">
        <f t="shared" si="43"/>
        <v>115048003493</v>
      </c>
      <c r="AB299" s="45">
        <f t="shared" si="44"/>
        <v>115048003493</v>
      </c>
      <c r="AC299" s="64">
        <f t="shared" si="45"/>
        <v>3</v>
      </c>
    </row>
    <row r="300" spans="3:29">
      <c r="C300" s="71">
        <f>IF(OR(F300="",H300=""),"",IF(F300=H300,1,IF(F300&lt;H300,0,IF(F300-H300&lt;10,2,IF(F300&gt;H300,3,SE)))))</f>
        <v>0</v>
      </c>
      <c r="D300" s="53" t="s">
        <v>7</v>
      </c>
      <c r="E300" s="164" t="str">
        <f t="shared" si="37"/>
        <v>C.R. Trollers</v>
      </c>
      <c r="F300" s="241">
        <f t="shared" si="38"/>
        <v>9</v>
      </c>
      <c r="G300" s="241"/>
      <c r="H300" s="242">
        <f t="shared" si="39"/>
        <v>342</v>
      </c>
      <c r="I300" s="242"/>
      <c r="J300" s="242">
        <f t="shared" si="40"/>
        <v>299</v>
      </c>
      <c r="K300" s="242"/>
      <c r="L300" s="242">
        <f t="shared" si="41"/>
        <v>43</v>
      </c>
      <c r="M300" s="243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2</v>
      </c>
      <c r="X300" s="45">
        <f>SUM(H310,H321,H328,H335,F344,F352,F360)</f>
        <v>221</v>
      </c>
      <c r="Y300" s="45">
        <f>SUM(F310,H321,F328,F335,H344,H352,H360)</f>
        <v>317</v>
      </c>
      <c r="Z300" s="45">
        <f t="shared" si="42"/>
        <v>-96</v>
      </c>
      <c r="AA300" s="64">
        <f t="shared" si="43"/>
        <v>24904002214</v>
      </c>
      <c r="AB300" s="45">
        <f t="shared" si="44"/>
        <v>95043003425</v>
      </c>
      <c r="AC300" s="64">
        <f t="shared" si="45"/>
        <v>5</v>
      </c>
    </row>
    <row r="301" spans="3:29">
      <c r="C301" s="71">
        <f>IF(OR(F301="",H301=""),"",IF(F301=H301,1,IF(F301&lt;H301,0,IF(F301-H301&lt;10,2,IF(F301&gt;H301,3,SE)))))</f>
        <v>0</v>
      </c>
      <c r="D301" s="54" t="s">
        <v>8</v>
      </c>
      <c r="E301" s="168" t="str">
        <f t="shared" si="37"/>
        <v>Um só FC</v>
      </c>
      <c r="F301" s="238">
        <f t="shared" si="38"/>
        <v>8</v>
      </c>
      <c r="G301" s="238"/>
      <c r="H301" s="239">
        <f t="shared" si="39"/>
        <v>300</v>
      </c>
      <c r="I301" s="239"/>
      <c r="J301" s="239">
        <f t="shared" si="40"/>
        <v>402</v>
      </c>
      <c r="K301" s="239"/>
      <c r="L301" s="239">
        <f t="shared" si="41"/>
        <v>-102</v>
      </c>
      <c r="M301" s="240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9</v>
      </c>
      <c r="X301" s="45">
        <f>SUM(F313,F321,F329,F337,H342,H351,H359)</f>
        <v>342</v>
      </c>
      <c r="Y301" s="45">
        <f>SUM(H313,H321,H329,H337,F342,F351,F359)</f>
        <v>299</v>
      </c>
      <c r="Z301" s="45">
        <f t="shared" si="42"/>
        <v>43</v>
      </c>
      <c r="AA301" s="64">
        <f t="shared" si="43"/>
        <v>95043003425</v>
      </c>
      <c r="AB301" s="45">
        <f t="shared" si="44"/>
        <v>84898003001</v>
      </c>
      <c r="AC301" s="64">
        <f t="shared" si="45"/>
        <v>1</v>
      </c>
    </row>
    <row r="302" spans="3:29">
      <c r="C302" s="71">
        <f>IF(OR(F302="",H302=""),"",IF(F302=H302,1,IF(F302&lt;H302,0,IF(F302-H302&lt;10,2,IF(F302&gt;H302,3,SE)))))</f>
        <v>0</v>
      </c>
      <c r="D302" s="54" t="s">
        <v>9</v>
      </c>
      <c r="E302" s="168" t="str">
        <f t="shared" si="37"/>
        <v>Perucelo f.C.</v>
      </c>
      <c r="F302" s="238">
        <f t="shared" si="38"/>
        <v>6</v>
      </c>
      <c r="G302" s="238"/>
      <c r="H302" s="239">
        <f t="shared" si="39"/>
        <v>316</v>
      </c>
      <c r="I302" s="239"/>
      <c r="J302" s="239">
        <f t="shared" si="40"/>
        <v>317</v>
      </c>
      <c r="K302" s="239"/>
      <c r="L302" s="239">
        <f t="shared" si="41"/>
        <v>-1</v>
      </c>
      <c r="M302" s="240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6</v>
      </c>
      <c r="X302" s="45">
        <f>SUM(F312,F320,F328,F336,H343,H350,F359)</f>
        <v>246</v>
      </c>
      <c r="Y302" s="45">
        <f>SUM(H312,H320,H328,H336,F343,F350,H359)</f>
        <v>315</v>
      </c>
      <c r="Z302" s="45">
        <f t="shared" si="42"/>
        <v>-69</v>
      </c>
      <c r="AA302" s="64">
        <f t="shared" si="43"/>
        <v>64931002466</v>
      </c>
      <c r="AB302" s="45">
        <f t="shared" si="44"/>
        <v>64999003162</v>
      </c>
      <c r="AC302" s="64">
        <f t="shared" si="45"/>
        <v>2</v>
      </c>
    </row>
    <row r="303" spans="3:29">
      <c r="C303" s="71">
        <f>IF(OR(F303="",H303=""),"",IF(F303=H303,1,IF(F303&lt;H303,0,IF(F303-H303&lt;10,2,IF(F303&gt;H303,3,SE)))))</f>
        <v>0</v>
      </c>
      <c r="D303" s="54" t="s">
        <v>10</v>
      </c>
      <c r="E303" s="168" t="str">
        <f t="shared" si="37"/>
        <v>Fluturo97</v>
      </c>
      <c r="F303" s="238">
        <f t="shared" si="38"/>
        <v>6</v>
      </c>
      <c r="G303" s="238"/>
      <c r="H303" s="239">
        <f t="shared" si="39"/>
        <v>246</v>
      </c>
      <c r="I303" s="239"/>
      <c r="J303" s="239">
        <f t="shared" si="40"/>
        <v>315</v>
      </c>
      <c r="K303" s="239"/>
      <c r="L303" s="239">
        <f t="shared" si="41"/>
        <v>-69</v>
      </c>
      <c r="M303" s="240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13</v>
      </c>
      <c r="X303" s="45">
        <f>SUM(F311,F319,F327,F335,F343,F351,H358)</f>
        <v>394</v>
      </c>
      <c r="Y303" s="45">
        <f>SUM(H311,H319,H327,H335,H343,H351,F358)</f>
        <v>345</v>
      </c>
      <c r="Z303" s="45">
        <f t="shared" si="42"/>
        <v>49</v>
      </c>
      <c r="AA303" s="64">
        <f t="shared" si="43"/>
        <v>135049003947</v>
      </c>
      <c r="AB303" s="45">
        <f t="shared" si="44"/>
        <v>64931002466</v>
      </c>
      <c r="AC303" s="64">
        <f t="shared" si="45"/>
        <v>6</v>
      </c>
    </row>
    <row r="304" spans="3:29" ht="15.75" thickBot="1">
      <c r="C304" s="71">
        <f>IF(OR(F304="",H304=""),"",IF(F304=H304,1,IF(F304&lt;H304,0,IF(F304-H304&lt;10,2,IF(F304&gt;H304,3,SE)))))</f>
        <v>0</v>
      </c>
      <c r="D304" s="74" t="s">
        <v>11</v>
      </c>
      <c r="E304" s="169" t="str">
        <f t="shared" si="37"/>
        <v>Sizas</v>
      </c>
      <c r="F304" s="229">
        <f t="shared" si="38"/>
        <v>2</v>
      </c>
      <c r="G304" s="229"/>
      <c r="H304" s="230">
        <f t="shared" si="39"/>
        <v>221</v>
      </c>
      <c r="I304" s="230"/>
      <c r="J304" s="230">
        <f t="shared" si="40"/>
        <v>317</v>
      </c>
      <c r="K304" s="230"/>
      <c r="L304" s="230">
        <f t="shared" si="41"/>
        <v>-96</v>
      </c>
      <c r="M304" s="231"/>
      <c r="O304" s="97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17</v>
      </c>
      <c r="X304" s="45">
        <f>SUM(F310,F318,F326,F334,F342,F350,F358)</f>
        <v>400</v>
      </c>
      <c r="Y304" s="45">
        <f>SUM(H310,H318,H326,H334,H342,H350,H358)</f>
        <v>280</v>
      </c>
      <c r="Z304" s="45">
        <f t="shared" si="42"/>
        <v>120</v>
      </c>
      <c r="AA304" s="64">
        <f t="shared" si="43"/>
        <v>175120004008</v>
      </c>
      <c r="AB304" s="45">
        <f t="shared" si="44"/>
        <v>24904002214</v>
      </c>
      <c r="AC304" s="64">
        <f t="shared" si="45"/>
        <v>4</v>
      </c>
    </row>
    <row r="305" spans="3:29">
      <c r="C305" s="71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1" t="str">
        <f>IF(OR(F307="",H307=""),"",IF(F307=H307,1,IF(F307&lt;H307,0,IF(F307-H307&lt;10,2,IF(F307&gt;H307,3,SE)))))</f>
        <v/>
      </c>
      <c r="D307" s="232" t="s">
        <v>133</v>
      </c>
      <c r="E307" s="233"/>
      <c r="F307" s="233"/>
      <c r="G307" s="233"/>
      <c r="H307" s="233"/>
      <c r="I307" s="233"/>
      <c r="J307" s="233"/>
      <c r="K307" s="233"/>
      <c r="L307" s="233"/>
      <c r="M307" s="233"/>
      <c r="N307" s="233"/>
      <c r="O307" s="233"/>
      <c r="P307" s="234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1" t="str">
        <f>IF(OR(F308="",H308=""),"",IF(F308=H308,1,IF(F308&lt;H308,0,IF(F308-H308&lt;10,2,IF(F308&gt;H308,3,SE)))))</f>
        <v/>
      </c>
      <c r="D308" s="235"/>
      <c r="E308" s="236"/>
      <c r="F308" s="236"/>
      <c r="G308" s="236"/>
      <c r="H308" s="236"/>
      <c r="I308" s="236"/>
      <c r="J308" s="236"/>
      <c r="K308" s="236"/>
      <c r="L308" s="236"/>
      <c r="M308" s="236"/>
      <c r="N308" s="236"/>
      <c r="O308" s="236"/>
      <c r="P308" s="237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1"/>
      <c r="Z308" s="71"/>
      <c r="AA308" s="45"/>
      <c r="AB308" s="45"/>
      <c r="AC308" s="45"/>
    </row>
    <row r="309" spans="3:29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1">
        <f>IF(OR(F310="",H310=""),"",IF(F310=H310,1,IF(F310&lt;H310,0,IF(F310-H310&lt;10,2,IF(F310&gt;H310,3,SE)))))</f>
        <v>3</v>
      </c>
      <c r="D310" s="222" t="str">
        <f>V304</f>
        <v>Bruno Duim FC</v>
      </c>
      <c r="E310" s="222"/>
      <c r="F310" s="77">
        <v>46</v>
      </c>
      <c r="G310" s="65" t="s">
        <v>17</v>
      </c>
      <c r="H310" s="76">
        <v>17</v>
      </c>
      <c r="I310" s="222" t="str">
        <f>V300</f>
        <v>Sizas</v>
      </c>
      <c r="J310" s="222"/>
      <c r="K310" s="222"/>
      <c r="L310" s="222"/>
      <c r="M310" s="222"/>
      <c r="N310" s="222"/>
      <c r="O310" s="222"/>
      <c r="P310" s="222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1">
        <f>IF(OR(F311="",H311=""),"",IF(F311=H311,1,IF(F311&lt;H311,0,IF(F311-H311&lt;10,2,IF(F311&gt;H311,3,SE)))))</f>
        <v>2</v>
      </c>
      <c r="D311" s="222" t="str">
        <f>V303</f>
        <v>Hall Bayer</v>
      </c>
      <c r="E311" s="222"/>
      <c r="F311" s="77">
        <v>42</v>
      </c>
      <c r="G311" s="65" t="s">
        <v>17</v>
      </c>
      <c r="H311" s="76">
        <v>39</v>
      </c>
      <c r="I311" s="222" t="str">
        <f>V299</f>
        <v>team Z</v>
      </c>
      <c r="J311" s="222"/>
      <c r="K311" s="222"/>
      <c r="L311" s="222"/>
      <c r="M311" s="222"/>
      <c r="N311" s="222"/>
      <c r="O311" s="222"/>
      <c r="P311" s="222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1">
        <f>IF(OR(F312="",H312=""),"",IF(F312=H312,1,IF(F312&lt;H312,0,IF(F312-H312&lt;10,2,IF(F312&gt;H312,3,SE)))))</f>
        <v>0</v>
      </c>
      <c r="D312" s="222" t="str">
        <f>V302</f>
        <v>Fluturo97</v>
      </c>
      <c r="E312" s="222"/>
      <c r="F312" s="76">
        <v>11</v>
      </c>
      <c r="G312" s="65" t="s">
        <v>17</v>
      </c>
      <c r="H312" s="77">
        <v>53</v>
      </c>
      <c r="I312" s="222" t="str">
        <f>V298</f>
        <v>Perucelo f.C.</v>
      </c>
      <c r="J312" s="222"/>
      <c r="K312" s="222"/>
      <c r="L312" s="222"/>
      <c r="M312" s="222"/>
      <c r="N312" s="222"/>
      <c r="O312" s="222"/>
      <c r="P312" s="222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1">
        <f>IF(OR(F313="",H313=""),"",IF(F313=H313,1,IF(F313&lt;H313,0,IF(F313-H313&lt;10,2,IF(F313&gt;H313,3,SE)))))</f>
        <v>3</v>
      </c>
      <c r="D313" s="222" t="str">
        <f>V301</f>
        <v>C.R. Trollers</v>
      </c>
      <c r="E313" s="222"/>
      <c r="F313" s="77">
        <v>61</v>
      </c>
      <c r="G313" s="65" t="s">
        <v>17</v>
      </c>
      <c r="H313" s="76">
        <v>27</v>
      </c>
      <c r="I313" s="222" t="str">
        <f>V297</f>
        <v>Um só FC</v>
      </c>
      <c r="J313" s="222"/>
      <c r="K313" s="222"/>
      <c r="L313" s="222"/>
      <c r="M313" s="222"/>
      <c r="N313" s="222"/>
      <c r="O313" s="222"/>
      <c r="P313" s="222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1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1" t="str">
        <f>IF(OR(F315="",H315=""),"",IF(F315=H315,1,IF(F315&lt;H315,0,IF(F315-H315&lt;10,2,IF(F315&gt;H315,3,SE)))))</f>
        <v/>
      </c>
      <c r="D315" s="223" t="s">
        <v>135</v>
      </c>
      <c r="E315" s="224"/>
      <c r="F315" s="224"/>
      <c r="G315" s="224"/>
      <c r="H315" s="224"/>
      <c r="I315" s="224"/>
      <c r="J315" s="224"/>
      <c r="K315" s="224"/>
      <c r="L315" s="224"/>
      <c r="M315" s="224"/>
      <c r="N315" s="224"/>
      <c r="O315" s="224"/>
      <c r="P315" s="225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1" t="str">
        <f>IF(OR(F316="",H316=""),"",IF(F316=H316,1,IF(F316&lt;H316,0,IF(F316-H316&lt;10,2,IF(F316&gt;H316,3,SE)))))</f>
        <v/>
      </c>
      <c r="D316" s="226"/>
      <c r="E316" s="227"/>
      <c r="F316" s="227"/>
      <c r="G316" s="227"/>
      <c r="H316" s="227"/>
      <c r="I316" s="227"/>
      <c r="J316" s="227"/>
      <c r="K316" s="227"/>
      <c r="L316" s="227"/>
      <c r="M316" s="227"/>
      <c r="N316" s="227"/>
      <c r="O316" s="227"/>
      <c r="P316" s="228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1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>
      <c r="C318" s="71">
        <f>IF(OR(F318="",H318=""),"",IF(F318=H318,1,IF(F318&lt;H318,0,IF(F318-H318&lt;10,2,IF(F318&gt;H318,3,SE)))))</f>
        <v>3</v>
      </c>
      <c r="D318" s="222" t="str">
        <f>V304</f>
        <v>Bruno Duim FC</v>
      </c>
      <c r="E318" s="222"/>
      <c r="F318" s="77">
        <v>68</v>
      </c>
      <c r="G318" s="58" t="s">
        <v>17</v>
      </c>
      <c r="H318" s="76">
        <v>31</v>
      </c>
      <c r="I318" s="222" t="str">
        <f>V297</f>
        <v>Um só FC</v>
      </c>
      <c r="J318" s="222"/>
      <c r="K318" s="222"/>
      <c r="L318" s="222"/>
      <c r="M318" s="222"/>
      <c r="N318" s="222"/>
      <c r="O318" s="222"/>
      <c r="P318" s="222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1">
        <f>IF(OR(F319="",H319=""),"",IF(F319=H319,1,IF(F319&lt;H319,0,IF(F319-H319&lt;10,2,IF(F319&gt;H319,3,SE)))))</f>
        <v>3</v>
      </c>
      <c r="D319" s="222" t="str">
        <f>V303</f>
        <v>Hall Bayer</v>
      </c>
      <c r="E319" s="222"/>
      <c r="F319" s="77">
        <v>90</v>
      </c>
      <c r="G319" s="58" t="s">
        <v>17</v>
      </c>
      <c r="H319" s="76">
        <v>67</v>
      </c>
      <c r="I319" s="222" t="str">
        <f>V298</f>
        <v>Perucelo f.C.</v>
      </c>
      <c r="J319" s="222"/>
      <c r="K319" s="222"/>
      <c r="L319" s="222"/>
      <c r="M319" s="222"/>
      <c r="N319" s="222"/>
      <c r="O319" s="222"/>
      <c r="P319" s="222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1">
        <f>IF(OR(F320="",H320=""),"",IF(F320=H320,1,IF(F320&lt;H320,0,IF(F320-H320&lt;10,2,IF(F320&gt;H320,3,SE)))))</f>
        <v>0</v>
      </c>
      <c r="D320" s="222" t="str">
        <f>V302</f>
        <v>Fluturo97</v>
      </c>
      <c r="E320" s="222"/>
      <c r="F320" s="76">
        <v>38</v>
      </c>
      <c r="G320" s="58" t="s">
        <v>17</v>
      </c>
      <c r="H320" s="77">
        <v>62</v>
      </c>
      <c r="I320" s="222" t="str">
        <f>V299</f>
        <v>team Z</v>
      </c>
      <c r="J320" s="222"/>
      <c r="K320" s="222"/>
      <c r="L320" s="222"/>
      <c r="M320" s="222"/>
      <c r="N320" s="222"/>
      <c r="O320" s="222"/>
      <c r="P320" s="222"/>
      <c r="Q320" s="45">
        <f>IF(OR(H320="",F320=""),"",IF(H320=F320,1,IF(H320&lt;F320,0,IF(H320-F320&lt;10,2,IF(H320&gt;F320,3,SE)))))</f>
        <v>3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1">
        <f>IF(OR(F321="",H321=""),"",IF(F321=H321,1,IF(F321&lt;H321,0,IF(F321-H321&lt;10,2,IF(F321&gt;H321,3,SE)))))</f>
        <v>0</v>
      </c>
      <c r="D321" s="222" t="str">
        <f>V301</f>
        <v>C.R. Trollers</v>
      </c>
      <c r="E321" s="222"/>
      <c r="F321" s="76">
        <v>47</v>
      </c>
      <c r="G321" s="58" t="s">
        <v>17</v>
      </c>
      <c r="H321" s="77">
        <v>55</v>
      </c>
      <c r="I321" s="222" t="str">
        <f>V300</f>
        <v>Sizas</v>
      </c>
      <c r="J321" s="222"/>
      <c r="K321" s="222"/>
      <c r="L321" s="222"/>
      <c r="M321" s="222"/>
      <c r="N321" s="222"/>
      <c r="O321" s="222"/>
      <c r="P321" s="222"/>
      <c r="Q321" s="45">
        <f>IF(OR(H321="",F321=""),"",IF(H321=F321,1,IF(H321&lt;F321,0,IF(H321-F321&lt;10,2,IF(H321&gt;F321,3,SE)))))</f>
        <v>2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1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1" t="str">
        <f>IF(OR(F323="",H323=""),"",IF(F323=H323,1,IF(F323&lt;H323,0,IF(F323-H323&lt;10,2,IF(F323&gt;H323,3,SE)))))</f>
        <v/>
      </c>
      <c r="D323" s="223" t="s">
        <v>134</v>
      </c>
      <c r="E323" s="224"/>
      <c r="F323" s="224"/>
      <c r="G323" s="224"/>
      <c r="H323" s="224"/>
      <c r="I323" s="224"/>
      <c r="J323" s="224"/>
      <c r="K323" s="224"/>
      <c r="L323" s="224"/>
      <c r="M323" s="224"/>
      <c r="N323" s="224"/>
      <c r="O323" s="224"/>
      <c r="P323" s="225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>
      <c r="C324" s="71" t="str">
        <f>IF(OR(F324="",H324=""),"",IF(F324=H324,1,IF(F324&lt;H324,0,IF(F324-H324&lt;10,2,IF(F324&gt;H324,3,SE)))))</f>
        <v/>
      </c>
      <c r="D324" s="226"/>
      <c r="E324" s="227"/>
      <c r="F324" s="227"/>
      <c r="G324" s="227"/>
      <c r="H324" s="227"/>
      <c r="I324" s="227"/>
      <c r="J324" s="227"/>
      <c r="K324" s="227"/>
      <c r="L324" s="227"/>
      <c r="M324" s="227"/>
      <c r="N324" s="227"/>
      <c r="O324" s="227"/>
      <c r="P324" s="228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>
      <c r="C325" s="71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1">
        <f>IF(OR(F326="",H326=""),"",IF(F326=H326,1,IF(F326&lt;H326,0,IF(F326-H326&lt;10,2,IF(F326&gt;H326,3,SE)))))</f>
        <v>2</v>
      </c>
      <c r="D326" s="222" t="str">
        <f>V304</f>
        <v>Bruno Duim FC</v>
      </c>
      <c r="E326" s="222"/>
      <c r="F326" s="77">
        <v>68</v>
      </c>
      <c r="G326" s="65" t="s">
        <v>17</v>
      </c>
      <c r="H326" s="76">
        <v>63</v>
      </c>
      <c r="I326" s="222" t="str">
        <f>V298</f>
        <v>Perucelo f.C.</v>
      </c>
      <c r="J326" s="222"/>
      <c r="K326" s="222"/>
      <c r="L326" s="222"/>
      <c r="M326" s="222"/>
      <c r="N326" s="222"/>
      <c r="O326" s="222"/>
      <c r="P326" s="222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1">
        <f>IF(OR(F327="",H327=""),"",IF(F327=H327,1,IF(F327&lt;H327,0,IF(F327-H327&lt;10,2,IF(F327&gt;H327,3,SE)))))</f>
        <v>0</v>
      </c>
      <c r="D327" s="222" t="str">
        <f>V303</f>
        <v>Hall Bayer</v>
      </c>
      <c r="E327" s="222"/>
      <c r="F327" s="76">
        <v>60</v>
      </c>
      <c r="G327" s="65" t="s">
        <v>17</v>
      </c>
      <c r="H327" s="77">
        <v>74</v>
      </c>
      <c r="I327" s="222" t="str">
        <f>V297</f>
        <v>Um só FC</v>
      </c>
      <c r="J327" s="222"/>
      <c r="K327" s="222"/>
      <c r="L327" s="222"/>
      <c r="M327" s="222"/>
      <c r="N327" s="222"/>
      <c r="O327" s="222"/>
      <c r="P327" s="222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1">
        <f>IF(OR(F328="",H328=""),"",IF(F328=H328,1,IF(F328&lt;H328,0,IF(F328-H328&lt;10,2,IF(F328&gt;H328,3,SE)))))</f>
        <v>2</v>
      </c>
      <c r="D328" s="222" t="str">
        <f>V302</f>
        <v>Fluturo97</v>
      </c>
      <c r="E328" s="222"/>
      <c r="F328" s="77">
        <v>35</v>
      </c>
      <c r="G328" s="65" t="s">
        <v>17</v>
      </c>
      <c r="H328" s="76">
        <v>29</v>
      </c>
      <c r="I328" s="222" t="str">
        <f>V300</f>
        <v>Sizas</v>
      </c>
      <c r="J328" s="222"/>
      <c r="K328" s="222"/>
      <c r="L328" s="222"/>
      <c r="M328" s="222"/>
      <c r="N328" s="222"/>
      <c r="O328" s="222"/>
      <c r="P328" s="222"/>
      <c r="Q328" s="45">
        <f>IF(OR(H328="",F328=""),"",IF(H328=F328,1,IF(H328&lt;F328,0,IF(H328-F328&lt;10,2,IF(H328&gt;F328,3,SE)))))</f>
        <v>0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1">
        <f>IF(OR(F329="",H329=""),"",IF(F329=H329,1,IF(F329&lt;H329,0,IF(F329-H329&lt;10,2,IF(F329&gt;H329,3,SE)))))</f>
        <v>3</v>
      </c>
      <c r="D329" s="222" t="str">
        <f>V301</f>
        <v>C.R. Trollers</v>
      </c>
      <c r="E329" s="222"/>
      <c r="F329" s="77">
        <v>62</v>
      </c>
      <c r="G329" s="65" t="s">
        <v>17</v>
      </c>
      <c r="H329" s="76">
        <v>24</v>
      </c>
      <c r="I329" s="222" t="str">
        <f>V299</f>
        <v>team Z</v>
      </c>
      <c r="J329" s="222"/>
      <c r="K329" s="222"/>
      <c r="L329" s="222"/>
      <c r="M329" s="222"/>
      <c r="N329" s="222"/>
      <c r="O329" s="222"/>
      <c r="P329" s="222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1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1" t="str">
        <f>IF(OR(F331="",H331=""),"",IF(F331=H331,1,IF(F331&lt;H331,0,IF(F331-H331&lt;10,2,IF(F331&gt;H331,3,SE)))))</f>
        <v/>
      </c>
      <c r="D331" s="223" t="s">
        <v>136</v>
      </c>
      <c r="E331" s="224"/>
      <c r="F331" s="224"/>
      <c r="G331" s="224"/>
      <c r="H331" s="224"/>
      <c r="I331" s="224"/>
      <c r="J331" s="224"/>
      <c r="K331" s="224"/>
      <c r="L331" s="224"/>
      <c r="M331" s="224"/>
      <c r="N331" s="224"/>
      <c r="O331" s="224"/>
      <c r="P331" s="225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1" t="str">
        <f>IF(OR(F332="",H332=""),"",IF(F332=H332,1,IF(F332&lt;H332,0,IF(F332-H332&lt;10,2,IF(F332&gt;H332,3,SE)))))</f>
        <v/>
      </c>
      <c r="D332" s="226"/>
      <c r="E332" s="227"/>
      <c r="F332" s="227"/>
      <c r="G332" s="227"/>
      <c r="H332" s="227"/>
      <c r="I332" s="227"/>
      <c r="J332" s="227"/>
      <c r="K332" s="227"/>
      <c r="L332" s="227"/>
      <c r="M332" s="227"/>
      <c r="N332" s="227"/>
      <c r="O332" s="227"/>
      <c r="P332" s="228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>
      <c r="C333" s="71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1">
        <f>IF(OR(F334="",H334=""),"",IF(F334=H334,1,IF(F334&lt;H334,0,IF(F334-H334&lt;10,2,IF(F334&gt;H334,3,SE)))))</f>
        <v>3</v>
      </c>
      <c r="D334" s="222" t="str">
        <f>V304</f>
        <v>Bruno Duim FC</v>
      </c>
      <c r="E334" s="222"/>
      <c r="F334" s="77">
        <v>59</v>
      </c>
      <c r="G334" s="58" t="s">
        <v>17</v>
      </c>
      <c r="H334" s="76">
        <v>30</v>
      </c>
      <c r="I334" s="222" t="str">
        <f>V299</f>
        <v>team Z</v>
      </c>
      <c r="J334" s="222"/>
      <c r="K334" s="222"/>
      <c r="L334" s="222"/>
      <c r="M334" s="222"/>
      <c r="N334" s="222"/>
      <c r="O334" s="222"/>
      <c r="P334" s="222"/>
      <c r="Q334" s="45">
        <f>IF(OR(H334="",F334=""),"",IF(H334=F334,1,IF(H334&lt;F334,0,IF(H334-F334&lt;10,2,IF(H334&gt;F334,3,SE)))))</f>
        <v>0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1">
        <f>IF(OR(F335="",H335=""),"",IF(F335=H335,1,IF(F335&lt;H335,0,IF(F335-H335&lt;10,2,IF(F335&gt;H335,3,SE)))))</f>
        <v>3</v>
      </c>
      <c r="D335" s="222" t="str">
        <f>V303</f>
        <v>Hall Bayer</v>
      </c>
      <c r="E335" s="222"/>
      <c r="F335" s="77">
        <v>54</v>
      </c>
      <c r="G335" s="58" t="s">
        <v>17</v>
      </c>
      <c r="H335" s="76">
        <v>31</v>
      </c>
      <c r="I335" s="222" t="str">
        <f>V300</f>
        <v>Sizas</v>
      </c>
      <c r="J335" s="222"/>
      <c r="K335" s="222"/>
      <c r="L335" s="222"/>
      <c r="M335" s="222"/>
      <c r="N335" s="222"/>
      <c r="O335" s="222"/>
      <c r="P335" s="222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1">
        <f>IF(OR(F336="",H336=""),"",IF(F336=H336,1,IF(F336&lt;H336,0,IF(F336-H336&lt;10,2,IF(F336&gt;H336,3,SE)))))</f>
        <v>0</v>
      </c>
      <c r="D336" s="222" t="str">
        <f>V302</f>
        <v>Fluturo97</v>
      </c>
      <c r="E336" s="222"/>
      <c r="F336" s="76">
        <v>39</v>
      </c>
      <c r="G336" s="58" t="s">
        <v>17</v>
      </c>
      <c r="H336" s="77">
        <v>45</v>
      </c>
      <c r="I336" s="222" t="str">
        <f>V297</f>
        <v>Um só FC</v>
      </c>
      <c r="J336" s="222"/>
      <c r="K336" s="222"/>
      <c r="L336" s="222"/>
      <c r="M336" s="222"/>
      <c r="N336" s="222"/>
      <c r="O336" s="222"/>
      <c r="P336" s="222"/>
      <c r="Q336" s="45">
        <f>IF(OR(H336="",F336=""),"",IF(H336=F336,1,IF(H336&lt;F336,0,IF(H336-F336&lt;10,2,IF(H336&gt;F336,3,SE)))))</f>
        <v>2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1">
        <f>IF(OR(F337="",H337=""),"",IF(F337=H337,1,IF(F337&lt;H337,0,IF(F337-H337&lt;10,2,IF(F337&gt;H337,3,SE)))))</f>
        <v>3</v>
      </c>
      <c r="D337" s="222" t="str">
        <f>V301</f>
        <v>C.R. Trollers</v>
      </c>
      <c r="E337" s="222"/>
      <c r="F337" s="77">
        <v>50</v>
      </c>
      <c r="G337" s="58" t="s">
        <v>17</v>
      </c>
      <c r="H337" s="76">
        <v>40</v>
      </c>
      <c r="I337" s="222" t="str">
        <f>V298</f>
        <v>Perucelo f.C.</v>
      </c>
      <c r="J337" s="222"/>
      <c r="K337" s="222"/>
      <c r="L337" s="222"/>
      <c r="M337" s="222"/>
      <c r="N337" s="222"/>
      <c r="O337" s="222"/>
      <c r="P337" s="222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1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1" t="str">
        <f>IF(OR(F339="",H339=""),"",IF(F339=H339,1,IF(F339&lt;H339,0,IF(F339-H339&lt;10,2,IF(F339&gt;H339,3,SE)))))</f>
        <v/>
      </c>
      <c r="D339" s="223" t="s">
        <v>137</v>
      </c>
      <c r="E339" s="224"/>
      <c r="F339" s="224"/>
      <c r="G339" s="224"/>
      <c r="H339" s="224"/>
      <c r="I339" s="224"/>
      <c r="J339" s="224"/>
      <c r="K339" s="224"/>
      <c r="L339" s="224"/>
      <c r="M339" s="224"/>
      <c r="N339" s="224"/>
      <c r="O339" s="224"/>
      <c r="P339" s="225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>
      <c r="C340" s="71" t="str">
        <f>IF(OR(F340="",H340=""),"",IF(F340=H340,1,IF(F340&lt;H340,0,IF(F340-H340&lt;10,2,IF(F340&gt;H340,3,SE)))))</f>
        <v/>
      </c>
      <c r="D340" s="226"/>
      <c r="E340" s="227"/>
      <c r="F340" s="227"/>
      <c r="G340" s="227"/>
      <c r="H340" s="227"/>
      <c r="I340" s="227"/>
      <c r="J340" s="227"/>
      <c r="K340" s="227"/>
      <c r="L340" s="227"/>
      <c r="M340" s="227"/>
      <c r="N340" s="227"/>
      <c r="O340" s="227"/>
      <c r="P340" s="228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1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1">
        <f>IF(OR(F342="",H342=""),"",IF(F342=H342,1,IF(F342&lt;H342,0,IF(F342-H342&lt;10,2,IF(F342&gt;H342,3,SE)))))</f>
        <v>3</v>
      </c>
      <c r="D342" s="222" t="str">
        <f>V304</f>
        <v>Bruno Duim FC</v>
      </c>
      <c r="E342" s="222"/>
      <c r="F342" s="77">
        <v>52</v>
      </c>
      <c r="G342" s="65" t="s">
        <v>17</v>
      </c>
      <c r="H342" s="76">
        <v>40</v>
      </c>
      <c r="I342" s="222" t="str">
        <f>V301</f>
        <v>C.R. Trollers</v>
      </c>
      <c r="J342" s="222"/>
      <c r="K342" s="222"/>
      <c r="L342" s="222"/>
      <c r="M342" s="222"/>
      <c r="N342" s="222"/>
      <c r="O342" s="222"/>
      <c r="P342" s="222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1">
        <f>IF(OR(F343="",H343=""),"",IF(F343=H343,1,IF(F343&lt;H343,0,IF(F343-H343&lt;10,2,IF(F343&gt;H343,3,SE)))))</f>
        <v>0</v>
      </c>
      <c r="D343" s="222" t="str">
        <f>V303</f>
        <v>Hall Bayer</v>
      </c>
      <c r="E343" s="222"/>
      <c r="F343" s="76">
        <v>33</v>
      </c>
      <c r="G343" s="65" t="s">
        <v>17</v>
      </c>
      <c r="H343" s="77">
        <v>38</v>
      </c>
      <c r="I343" s="222" t="str">
        <f>V302</f>
        <v>Fluturo97</v>
      </c>
      <c r="J343" s="222"/>
      <c r="K343" s="222"/>
      <c r="L343" s="222"/>
      <c r="M343" s="222"/>
      <c r="N343" s="222"/>
      <c r="O343" s="222"/>
      <c r="P343" s="222"/>
      <c r="Q343" s="45">
        <f>IF(OR(H343="",F343=""),"",IF(H343=F343,1,IF(H343&lt;F343,0,IF(H343-F343&lt;10,2,IF(H343&gt;F343,3,SE)))))</f>
        <v>2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1">
        <f>IF(OR(F344="",H344=""),"",IF(F344=H344,1,IF(F344&lt;H344,0,IF(F344-H344&lt;10,2,IF(F344&gt;H344,3,SE)))))</f>
        <v>0</v>
      </c>
      <c r="D344" s="222" t="str">
        <f>V300</f>
        <v>Sizas</v>
      </c>
      <c r="E344" s="222"/>
      <c r="F344" s="76">
        <v>30</v>
      </c>
      <c r="G344" s="65" t="s">
        <v>17</v>
      </c>
      <c r="H344" s="77">
        <v>52</v>
      </c>
      <c r="I344" s="222" t="str">
        <f>V297</f>
        <v>Um só FC</v>
      </c>
      <c r="J344" s="222"/>
      <c r="K344" s="222"/>
      <c r="L344" s="222"/>
      <c r="M344" s="222"/>
      <c r="N344" s="222"/>
      <c r="O344" s="222"/>
      <c r="P344" s="222"/>
      <c r="Q344" s="45">
        <f>IF(OR(H344="",F344=""),"",IF(H344=F344,1,IF(H344&lt;F344,0,IF(H344-F344&lt;10,2,IF(H344&gt;F344,3,SE)))))</f>
        <v>3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1">
        <f>IF(OR(F345="",H345=""),"",IF(F345=H345,1,IF(F345&lt;H345,0,IF(F345-H345&lt;10,2,IF(F345&gt;H345,3,SE)))))</f>
        <v>3</v>
      </c>
      <c r="D345" s="222" t="str">
        <f>V299</f>
        <v>team Z</v>
      </c>
      <c r="E345" s="222"/>
      <c r="F345" s="77">
        <v>46</v>
      </c>
      <c r="G345" s="65" t="s">
        <v>17</v>
      </c>
      <c r="H345" s="76">
        <v>22</v>
      </c>
      <c r="I345" s="222" t="str">
        <f>V298</f>
        <v>Perucelo f.C.</v>
      </c>
      <c r="J345" s="222"/>
      <c r="K345" s="222"/>
      <c r="L345" s="222"/>
      <c r="M345" s="222"/>
      <c r="N345" s="222"/>
      <c r="O345" s="222"/>
      <c r="P345" s="222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1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1" t="str">
        <f>IF(OR(F347="",H347=""),"",IF(F347=H347,1,IF(F347&lt;H347,0,IF(F347-H347&lt;10,2,IF(F347&gt;H347,3,SE)))))</f>
        <v/>
      </c>
      <c r="D347" s="223" t="s">
        <v>138</v>
      </c>
      <c r="E347" s="224"/>
      <c r="F347" s="224"/>
      <c r="G347" s="224"/>
      <c r="H347" s="224"/>
      <c r="I347" s="224"/>
      <c r="J347" s="224"/>
      <c r="K347" s="224"/>
      <c r="L347" s="224"/>
      <c r="M347" s="224"/>
      <c r="N347" s="224"/>
      <c r="O347" s="224"/>
      <c r="P347" s="225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1" t="str">
        <f>IF(OR(F348="",H348=""),"",IF(F348=H348,1,IF(F348&lt;H348,0,IF(F348-H348&lt;10,2,IF(F348&gt;H348,3,SE)))))</f>
        <v/>
      </c>
      <c r="D348" s="226"/>
      <c r="E348" s="227"/>
      <c r="F348" s="227"/>
      <c r="G348" s="227"/>
      <c r="H348" s="227"/>
      <c r="I348" s="227"/>
      <c r="J348" s="227"/>
      <c r="K348" s="227"/>
      <c r="L348" s="227"/>
      <c r="M348" s="227"/>
      <c r="N348" s="227"/>
      <c r="O348" s="227"/>
      <c r="P348" s="228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>
      <c r="C349" s="71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1">
        <f>IF(OR(F350="",H350=""),"",IF(F350=H350,1,IF(F350&lt;H350,0,IF(F350-H350&lt;10,2,IF(F350&gt;H350,3,SE)))))</f>
        <v>3</v>
      </c>
      <c r="D350" s="222" t="str">
        <f>V304</f>
        <v>Bruno Duim FC</v>
      </c>
      <c r="E350" s="222"/>
      <c r="F350" s="77">
        <v>67</v>
      </c>
      <c r="G350" s="58" t="s">
        <v>17</v>
      </c>
      <c r="H350" s="76">
        <v>57</v>
      </c>
      <c r="I350" s="222" t="str">
        <f>V302</f>
        <v>Fluturo97</v>
      </c>
      <c r="J350" s="222"/>
      <c r="K350" s="222"/>
      <c r="L350" s="222"/>
      <c r="M350" s="222"/>
      <c r="N350" s="222"/>
      <c r="O350" s="222"/>
      <c r="P350" s="222"/>
      <c r="Q350" s="45">
        <f>IF(OR(H350="",F350=""),"",IF(H350=F350,1,IF(H350&lt;F350,0,IF(H350-F350&lt;10,2,IF(H350&gt;F350,3,SE)))))</f>
        <v>0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1">
        <f>IF(OR(F351="",H351=""),"",IF(F351=H351,1,IF(F351&lt;H351,0,IF(F351-H351&lt;10,2,IF(F351&gt;H351,3,SE)))))</f>
        <v>3</v>
      </c>
      <c r="D351" s="222" t="str">
        <f>V303</f>
        <v>Hall Bayer</v>
      </c>
      <c r="E351" s="222"/>
      <c r="F351" s="77">
        <v>73</v>
      </c>
      <c r="G351" s="58" t="s">
        <v>17</v>
      </c>
      <c r="H351" s="76">
        <v>56</v>
      </c>
      <c r="I351" s="222" t="str">
        <f>V301</f>
        <v>C.R. Trollers</v>
      </c>
      <c r="J351" s="222"/>
      <c r="K351" s="222"/>
      <c r="L351" s="222"/>
      <c r="M351" s="222"/>
      <c r="N351" s="222"/>
      <c r="O351" s="222"/>
      <c r="P351" s="222"/>
      <c r="Q351" s="45">
        <f>IF(OR(H351="",F351=""),"",IF(H351=F351,1,IF(H351&lt;F351,0,IF(H351-F351&lt;10,2,IF(H351&gt;F351,3,SE)))))</f>
        <v>0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1">
        <f>IF(OR(F352="",H352=""),"",IF(F352=H352,1,IF(F352&lt;H352,0,IF(F352-H352&lt;10,2,IF(F352&gt;H352,3,SE)))))</f>
        <v>0</v>
      </c>
      <c r="D352" s="222" t="str">
        <f>V300</f>
        <v>Sizas</v>
      </c>
      <c r="E352" s="222"/>
      <c r="F352" s="76">
        <v>27</v>
      </c>
      <c r="G352" s="58" t="s">
        <v>17</v>
      </c>
      <c r="H352" s="77">
        <v>39</v>
      </c>
      <c r="I352" s="222" t="str">
        <f>V298</f>
        <v>Perucelo f.C.</v>
      </c>
      <c r="J352" s="222"/>
      <c r="K352" s="222"/>
      <c r="L352" s="222"/>
      <c r="M352" s="222"/>
      <c r="N352" s="222"/>
      <c r="O352" s="222"/>
      <c r="P352" s="222"/>
      <c r="Q352" s="45">
        <f>IF(OR(H352="",F352=""),"",IF(H352=F352,1,IF(H352&lt;F352,0,IF(H352-F352&lt;10,2,IF(H352&gt;F352,3,SE)))))</f>
        <v>3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1">
        <f>IF(OR(F353="",H353=""),"",IF(F353=H353,1,IF(F353&lt;H353,0,IF(F353-H353&lt;10,2,IF(F353&gt;H353,3,SE)))))</f>
        <v>3</v>
      </c>
      <c r="D353" s="222" t="str">
        <f>V299</f>
        <v>team Z</v>
      </c>
      <c r="E353" s="222"/>
      <c r="F353" s="77">
        <v>112</v>
      </c>
      <c r="G353" s="58" t="s">
        <v>17</v>
      </c>
      <c r="H353" s="76">
        <v>46</v>
      </c>
      <c r="I353" s="222" t="str">
        <f>V297</f>
        <v>Um só FC</v>
      </c>
      <c r="J353" s="222"/>
      <c r="K353" s="222"/>
      <c r="L353" s="222"/>
      <c r="M353" s="222"/>
      <c r="N353" s="222"/>
      <c r="O353" s="222"/>
      <c r="P353" s="222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1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1" t="str">
        <f>IF(OR(F355="",H355=""),"",IF(F355=H355,1,IF(F355&lt;H355,0,IF(F355-H355&lt;10,2,IF(F355&gt;H355,3,SE)))))</f>
        <v/>
      </c>
      <c r="D355" s="223" t="s">
        <v>139</v>
      </c>
      <c r="E355" s="224"/>
      <c r="F355" s="224"/>
      <c r="G355" s="224"/>
      <c r="H355" s="224"/>
      <c r="I355" s="224"/>
      <c r="J355" s="224"/>
      <c r="K355" s="224"/>
      <c r="L355" s="224"/>
      <c r="M355" s="224"/>
      <c r="N355" s="224"/>
      <c r="O355" s="224"/>
      <c r="P355" s="225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1" t="str">
        <f>IF(OR(F356="",H356=""),"",IF(F356=H356,1,IF(F356&lt;H356,0,IF(F356-H356&lt;10,2,IF(F356&gt;H356,3,SE)))))</f>
        <v/>
      </c>
      <c r="D356" s="226"/>
      <c r="E356" s="227"/>
      <c r="F356" s="227"/>
      <c r="G356" s="227"/>
      <c r="H356" s="227"/>
      <c r="I356" s="227"/>
      <c r="J356" s="227"/>
      <c r="K356" s="227"/>
      <c r="L356" s="227"/>
      <c r="M356" s="227"/>
      <c r="N356" s="227"/>
      <c r="O356" s="227"/>
      <c r="P356" s="228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1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>
      <c r="C358" s="71">
        <f>IF(OR(F358="",H358=""),"",IF(F358=H358,1,IF(F358&lt;H358,0,IF(F358-H358&lt;10,2,IF(F358&gt;H358,3,SE)))))</f>
        <v>0</v>
      </c>
      <c r="D358" s="222" t="str">
        <f>V304</f>
        <v>Bruno Duim FC</v>
      </c>
      <c r="E358" s="222"/>
      <c r="F358" s="76">
        <v>40</v>
      </c>
      <c r="G358" s="58" t="s">
        <v>17</v>
      </c>
      <c r="H358" s="77">
        <v>42</v>
      </c>
      <c r="I358" s="222" t="str">
        <f>V303</f>
        <v>Hall Bayer</v>
      </c>
      <c r="J358" s="222"/>
      <c r="K358" s="222"/>
      <c r="L358" s="222"/>
      <c r="M358" s="222"/>
      <c r="N358" s="222"/>
      <c r="O358" s="222"/>
      <c r="P358" s="222"/>
      <c r="Q358" s="45">
        <f>IF(OR(H358="",F358=""),"",IF(H358=F358,1,IF(H358&lt;F358,0,IF(H358-F358&lt;10,2,IF(H358&gt;F358,3,SE)))))</f>
        <v>2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1">
        <f>IF(OR(F359="",H359=""),"",IF(F359=H359,1,IF(F359&lt;H359,0,IF(F359-H359&lt;10,2,IF(F359&gt;H359,3,SE)))))</f>
        <v>2</v>
      </c>
      <c r="D359" s="222" t="str">
        <f>V302</f>
        <v>Fluturo97</v>
      </c>
      <c r="E359" s="222"/>
      <c r="F359" s="77">
        <v>28</v>
      </c>
      <c r="G359" s="58" t="s">
        <v>17</v>
      </c>
      <c r="H359" s="76">
        <v>26</v>
      </c>
      <c r="I359" s="255" t="str">
        <f>V301</f>
        <v>C.R. Trollers</v>
      </c>
      <c r="J359" s="255"/>
      <c r="K359" s="255"/>
      <c r="L359" s="255"/>
      <c r="M359" s="255"/>
      <c r="N359" s="255"/>
      <c r="O359" s="255"/>
      <c r="P359" s="255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1">
        <f>IF(OR(F360="",H360=""),"",IF(F360=H360,1,IF(F360&lt;H360,0,IF(F360-H360&lt;10,2,IF(F360&gt;H360,3,SE)))))</f>
        <v>0</v>
      </c>
      <c r="D360" s="222" t="str">
        <f>V300</f>
        <v>Sizas</v>
      </c>
      <c r="E360" s="222"/>
      <c r="F360" s="76">
        <v>32</v>
      </c>
      <c r="G360" s="58" t="s">
        <v>17</v>
      </c>
      <c r="H360" s="77">
        <v>36</v>
      </c>
      <c r="I360" s="222" t="str">
        <f>V299</f>
        <v>team Z</v>
      </c>
      <c r="J360" s="222"/>
      <c r="K360" s="222"/>
      <c r="L360" s="222"/>
      <c r="M360" s="222"/>
      <c r="N360" s="222"/>
      <c r="O360" s="222"/>
      <c r="P360" s="222"/>
      <c r="Q360" s="45">
        <f>IF(OR(H360="",F360=""),"",IF(H360=F360,1,IF(H360&lt;F360,0,IF(H360-F360&lt;10,2,IF(H360&gt;F360,3,SE)))))</f>
        <v>2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1">
        <f>IF(OR(F361="",H361=""),"",IF(F361=H361,1,IF(F361&lt;H361,0,IF(F361-H361&lt;10,2,IF(F361&gt;H361,3,SE)))))</f>
        <v>2</v>
      </c>
      <c r="D361" s="222" t="str">
        <f>V298</f>
        <v>Perucelo f.C.</v>
      </c>
      <c r="E361" s="222"/>
      <c r="F361" s="77">
        <v>32</v>
      </c>
      <c r="G361" s="58" t="s">
        <v>17</v>
      </c>
      <c r="H361" s="76">
        <v>25</v>
      </c>
      <c r="I361" s="222" t="str">
        <f>V297</f>
        <v>Um só FC</v>
      </c>
      <c r="J361" s="222"/>
      <c r="K361" s="222"/>
      <c r="L361" s="222"/>
      <c r="M361" s="222"/>
      <c r="N361" s="222"/>
      <c r="O361" s="222"/>
      <c r="P361" s="222"/>
      <c r="Q361" s="45">
        <f>IF(OR(H361="",F361=""),"",IF(H361=F361,1,IF(H361&lt;F361,0,IF(H361-F361&lt;10,2,IF(H361&gt;F361,3,SE)))))</f>
        <v>0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71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1" t="str">
        <f>IF(OR(F363="",H363=""),"",IF(F363=H363,1,IF(F363&lt;H363,0,IF(F363-H363&lt;10,2,IF(F363&gt;H363,3,SE)))))</f>
        <v/>
      </c>
      <c r="D363" s="244" t="s">
        <v>246</v>
      </c>
      <c r="E363" s="245"/>
      <c r="F363" s="245"/>
      <c r="G363" s="245"/>
      <c r="H363" s="245"/>
      <c r="I363" s="245"/>
      <c r="J363" s="245"/>
      <c r="K363" s="245"/>
      <c r="L363" s="245"/>
      <c r="M363" s="246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1" t="str">
        <f>IF(OR(F364="",H364=""),"",IF(F364=H364,1,IF(F364&lt;H364,0,IF(F364-H364&lt;10,2,IF(F364&gt;H364,3,SE)))))</f>
        <v/>
      </c>
      <c r="D364" s="247"/>
      <c r="E364" s="248"/>
      <c r="F364" s="248"/>
      <c r="G364" s="248"/>
      <c r="H364" s="248"/>
      <c r="I364" s="248"/>
      <c r="J364" s="248"/>
      <c r="K364" s="248"/>
      <c r="L364" s="248"/>
      <c r="M364" s="249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1">
        <f>IF(OR(F365="",H365=""),"",IF(F365=H365,1,IF(F365&lt;H365,0,IF(F365-H365&lt;10,2,IF(F365&gt;H365,3,SE)))))</f>
        <v>0</v>
      </c>
      <c r="D365" s="50" t="s">
        <v>3</v>
      </c>
      <c r="E365" s="167" t="s">
        <v>21</v>
      </c>
      <c r="F365" s="250" t="s">
        <v>12</v>
      </c>
      <c r="G365" s="250"/>
      <c r="H365" s="309" t="s">
        <v>309</v>
      </c>
      <c r="I365" s="309"/>
      <c r="J365" s="309" t="s">
        <v>310</v>
      </c>
      <c r="K365" s="309"/>
      <c r="L365" s="250" t="s">
        <v>174</v>
      </c>
      <c r="M365" s="251"/>
      <c r="Q365" s="45"/>
      <c r="T365" s="46"/>
      <c r="U365" s="45" t="s">
        <v>3</v>
      </c>
      <c r="V365" s="87" t="s">
        <v>2</v>
      </c>
      <c r="W365" s="64" t="s">
        <v>12</v>
      </c>
      <c r="X365" s="64" t="s">
        <v>13</v>
      </c>
      <c r="Y365" s="64" t="s">
        <v>14</v>
      </c>
      <c r="Z365" s="87" t="s">
        <v>15</v>
      </c>
      <c r="AA365" s="64" t="s">
        <v>18</v>
      </c>
      <c r="AB365" s="64" t="s">
        <v>19</v>
      </c>
      <c r="AC365" s="87" t="s">
        <v>20</v>
      </c>
    </row>
    <row r="366" spans="3:29">
      <c r="C366" s="71">
        <f>IF(OR(F366="",H366=""),"",IF(F366=H366,1,IF(F366&lt;H366,0,IF(F366-H366&lt;10,2,IF(F366&gt;H366,3,SE)))))</f>
        <v>0</v>
      </c>
      <c r="D366" s="52" t="s">
        <v>4</v>
      </c>
      <c r="E366" s="165" t="str">
        <f>VLOOKUP(AC366,$U$365:$AB$373,2)</f>
        <v>CR FLASHOW 11</v>
      </c>
      <c r="F366" s="252">
        <f>VLOOKUP(AC366,$U$365:$AB$373,3)</f>
        <v>17</v>
      </c>
      <c r="G366" s="252"/>
      <c r="H366" s="253">
        <f>VLOOKUP(AC366,$U$365:$AB$373,4)</f>
        <v>476</v>
      </c>
      <c r="I366" s="253"/>
      <c r="J366" s="253">
        <f>VLOOKUP(AC366,$U$365:$AB$373,5)</f>
        <v>367</v>
      </c>
      <c r="K366" s="253"/>
      <c r="L366" s="253">
        <f>VLOOKUP(AC366,$U$365:$AB$373,6)</f>
        <v>109</v>
      </c>
      <c r="M366" s="254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8</v>
      </c>
      <c r="X366" s="45">
        <f>SUM(H382,H387,H396,H405,H413,H422,H430)</f>
        <v>292</v>
      </c>
      <c r="Y366" s="45">
        <f>SUM(F382,F387,F396,F405,F413,F422,F430)</f>
        <v>314</v>
      </c>
      <c r="Z366" s="45">
        <f>X366-Y366</f>
        <v>-22</v>
      </c>
      <c r="AA366" s="64">
        <f>(W366*10^10)+((Z366+5000)*10^6)+(X366*10)+U366</f>
        <v>84978002921</v>
      </c>
      <c r="AB366" s="45">
        <f>LARGE($AA$366:$AA$373,U366)</f>
        <v>175109004766</v>
      </c>
      <c r="AC366" s="64">
        <f>MATCH(AB366,$AA$366:$AA$373,0)</f>
        <v>6</v>
      </c>
    </row>
    <row r="367" spans="3:29">
      <c r="C367" s="71">
        <f>IF(OR(F367="",H367=""),"",IF(F367=H367,1,IF(F367&lt;H367,0,IF(F367-H367&lt;10,2,IF(F367&gt;H367,3,SE)))))</f>
        <v>0</v>
      </c>
      <c r="D367" s="53" t="s">
        <v>5</v>
      </c>
      <c r="E367" s="164" t="str">
        <f t="shared" ref="E367:E373" si="46">VLOOKUP(AC367,$U$365:$AB$373,2)</f>
        <v>Levi*s FC 10</v>
      </c>
      <c r="F367" s="241">
        <f t="shared" ref="F367:F373" si="47">VLOOKUP(AC367,$U$365:$AB$373,3)</f>
        <v>14</v>
      </c>
      <c r="G367" s="241"/>
      <c r="H367" s="242">
        <f t="shared" ref="H367:H373" si="48">VLOOKUP(AC367,$U$365:$AB$373,4)</f>
        <v>432</v>
      </c>
      <c r="I367" s="242"/>
      <c r="J367" s="242">
        <f t="shared" ref="J367:J373" si="49">VLOOKUP(AC367,$U$365:$AB$373,5)</f>
        <v>362</v>
      </c>
      <c r="K367" s="242"/>
      <c r="L367" s="242">
        <f t="shared" ref="L367:L373" si="50">VLOOKUP(AC367,$U$365:$AB$373,6)</f>
        <v>70</v>
      </c>
      <c r="M367" s="243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14</v>
      </c>
      <c r="X367" s="45">
        <f>SUM(H381,H388,H395,H406,H414,H421,F430)</f>
        <v>432</v>
      </c>
      <c r="Y367" s="45">
        <f>SUM(F381,F388,F395,F406,F414,F421,H430)</f>
        <v>362</v>
      </c>
      <c r="Z367" s="45">
        <f t="shared" ref="Z367:Z373" si="51">X367-Y367</f>
        <v>70</v>
      </c>
      <c r="AA367" s="64">
        <f t="shared" ref="AA367:AA373" si="52">(W367*10^10)+((Z367+5000)*10^6)+(X367*10)+U367</f>
        <v>145070004322</v>
      </c>
      <c r="AB367" s="45">
        <f t="shared" ref="AB367:AB373" si="53">LARGE($AA$366:$AA$373,U367)</f>
        <v>145070004322</v>
      </c>
      <c r="AC367" s="64">
        <f t="shared" ref="AC367:AC373" si="54">MATCH(AB367,$AA$366:$AA$373,0)</f>
        <v>2</v>
      </c>
    </row>
    <row r="368" spans="3:29">
      <c r="C368" s="71">
        <f>IF(OR(F368="",H368=""),"",IF(F368=H368,1,IF(F368&lt;H368,0,IF(F368-H368&lt;10,2,IF(F368&gt;H368,3,SE)))))</f>
        <v>0</v>
      </c>
      <c r="D368" s="53" t="s">
        <v>6</v>
      </c>
      <c r="E368" s="164" t="str">
        <f t="shared" si="46"/>
        <v>E-FIT</v>
      </c>
      <c r="F368" s="241">
        <f t="shared" si="47"/>
        <v>9</v>
      </c>
      <c r="G368" s="241"/>
      <c r="H368" s="242">
        <f t="shared" si="48"/>
        <v>398</v>
      </c>
      <c r="I368" s="242"/>
      <c r="J368" s="242">
        <f t="shared" si="49"/>
        <v>363</v>
      </c>
      <c r="K368" s="242"/>
      <c r="L368" s="242">
        <f t="shared" si="50"/>
        <v>35</v>
      </c>
      <c r="M368" s="243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9</v>
      </c>
      <c r="X368" s="45">
        <f>SUM(H380,H389,H398,H403,F414,F422,H429)</f>
        <v>398</v>
      </c>
      <c r="Y368" s="45">
        <f>SUM(F380,F389,F398,F403,H414,H422,F429)</f>
        <v>363</v>
      </c>
      <c r="Z368" s="45">
        <f t="shared" si="51"/>
        <v>35</v>
      </c>
      <c r="AA368" s="64">
        <f t="shared" si="52"/>
        <v>95035003983</v>
      </c>
      <c r="AB368" s="45">
        <f t="shared" si="53"/>
        <v>95035003983</v>
      </c>
      <c r="AC368" s="64">
        <f t="shared" si="54"/>
        <v>3</v>
      </c>
    </row>
    <row r="369" spans="3:29">
      <c r="C369" s="71">
        <f>IF(OR(F369="",H369=""),"",IF(F369=H369,1,IF(F369&lt;H369,0,IF(F369-H369&lt;10,2,IF(F369&gt;H369,3,SE)))))</f>
        <v>0</v>
      </c>
      <c r="D369" s="53" t="s">
        <v>7</v>
      </c>
      <c r="E369" s="164" t="str">
        <f t="shared" si="46"/>
        <v>VivaCR.FC</v>
      </c>
      <c r="F369" s="241">
        <f t="shared" si="47"/>
        <v>9</v>
      </c>
      <c r="G369" s="241"/>
      <c r="H369" s="242">
        <f t="shared" si="48"/>
        <v>412</v>
      </c>
      <c r="I369" s="242"/>
      <c r="J369" s="242">
        <f t="shared" si="49"/>
        <v>448</v>
      </c>
      <c r="K369" s="242"/>
      <c r="L369" s="242">
        <f t="shared" si="50"/>
        <v>-36</v>
      </c>
      <c r="M369" s="243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6</v>
      </c>
      <c r="X369" s="45">
        <f>SUM(H379,H390,H397,H404,F413,F421,F429)</f>
        <v>376</v>
      </c>
      <c r="Y369" s="45">
        <f>SUM(F379,H390,F397,F404,H413,H421,H429)</f>
        <v>391</v>
      </c>
      <c r="Z369" s="45">
        <f t="shared" si="51"/>
        <v>-15</v>
      </c>
      <c r="AA369" s="64">
        <f t="shared" si="52"/>
        <v>64985003764</v>
      </c>
      <c r="AB369" s="45">
        <f t="shared" si="53"/>
        <v>94964004127</v>
      </c>
      <c r="AC369" s="64">
        <f t="shared" si="54"/>
        <v>7</v>
      </c>
    </row>
    <row r="370" spans="3:29">
      <c r="C370" s="71">
        <f>IF(OR(F370="",H370=""),"",IF(F370=H370,1,IF(F370&lt;H370,0,IF(F370-H370&lt;10,2,IF(F370&gt;H370,3,SE)))))</f>
        <v>0</v>
      </c>
      <c r="D370" s="54" t="s">
        <v>8</v>
      </c>
      <c r="E370" s="168" t="str">
        <f t="shared" si="46"/>
        <v>Xavecos UFC</v>
      </c>
      <c r="F370" s="238">
        <f t="shared" si="47"/>
        <v>8</v>
      </c>
      <c r="G370" s="238"/>
      <c r="H370" s="239">
        <f t="shared" si="48"/>
        <v>292</v>
      </c>
      <c r="I370" s="239"/>
      <c r="J370" s="239">
        <f t="shared" si="49"/>
        <v>314</v>
      </c>
      <c r="K370" s="239"/>
      <c r="L370" s="239">
        <f t="shared" si="50"/>
        <v>-22</v>
      </c>
      <c r="M370" s="240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5</v>
      </c>
      <c r="X370" s="45">
        <f>SUM(F382,F390,F398,F406,H411,H420,H428)</f>
        <v>404</v>
      </c>
      <c r="Y370" s="45">
        <f>SUM(H382,H390,H398,H406,F411,F420,F428)</f>
        <v>450</v>
      </c>
      <c r="Z370" s="45">
        <f t="shared" si="51"/>
        <v>-46</v>
      </c>
      <c r="AA370" s="64">
        <f t="shared" si="52"/>
        <v>54954004045</v>
      </c>
      <c r="AB370" s="45">
        <f t="shared" si="53"/>
        <v>84978002921</v>
      </c>
      <c r="AC370" s="64">
        <f t="shared" si="54"/>
        <v>1</v>
      </c>
    </row>
    <row r="371" spans="3:29">
      <c r="C371" s="71">
        <f>IF(OR(F371="",H371=""),"",IF(F371=H371,1,IF(F371&lt;H371,0,IF(F371-H371&lt;10,2,IF(F371&gt;H371,3,SE)))))</f>
        <v>0</v>
      </c>
      <c r="D371" s="54" t="s">
        <v>9</v>
      </c>
      <c r="E371" s="168" t="str">
        <f t="shared" si="46"/>
        <v>G.Santana EC</v>
      </c>
      <c r="F371" s="238">
        <f t="shared" si="47"/>
        <v>6</v>
      </c>
      <c r="G371" s="238"/>
      <c r="H371" s="239">
        <f t="shared" si="48"/>
        <v>376</v>
      </c>
      <c r="I371" s="239"/>
      <c r="J371" s="239">
        <f t="shared" si="49"/>
        <v>391</v>
      </c>
      <c r="K371" s="239"/>
      <c r="L371" s="239">
        <f t="shared" si="50"/>
        <v>-15</v>
      </c>
      <c r="M371" s="240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17</v>
      </c>
      <c r="X371" s="45">
        <f>SUM(F381,F389,F397,F405,H412,H419,F428)</f>
        <v>476</v>
      </c>
      <c r="Y371" s="45">
        <f>SUM(H381,H389,H397,H405,F412,F419,H428)</f>
        <v>367</v>
      </c>
      <c r="Z371" s="45">
        <f t="shared" si="51"/>
        <v>109</v>
      </c>
      <c r="AA371" s="64">
        <f t="shared" si="52"/>
        <v>175109004766</v>
      </c>
      <c r="AB371" s="45">
        <f t="shared" si="53"/>
        <v>64985003764</v>
      </c>
      <c r="AC371" s="64">
        <f t="shared" si="54"/>
        <v>4</v>
      </c>
    </row>
    <row r="372" spans="3:29">
      <c r="C372" s="71">
        <f>IF(OR(F372="",H372=""),"",IF(F372=H372,1,IF(F372&lt;H372,0,IF(F372-H372&lt;10,2,IF(F372&gt;H372,3,SE)))))</f>
        <v>0</v>
      </c>
      <c r="D372" s="54" t="s">
        <v>10</v>
      </c>
      <c r="E372" s="168" t="str">
        <f t="shared" si="46"/>
        <v>Restricted Orang FC</v>
      </c>
      <c r="F372" s="238">
        <f t="shared" si="47"/>
        <v>6</v>
      </c>
      <c r="G372" s="238"/>
      <c r="H372" s="239">
        <f t="shared" si="48"/>
        <v>358</v>
      </c>
      <c r="I372" s="239"/>
      <c r="J372" s="239">
        <f t="shared" si="49"/>
        <v>439</v>
      </c>
      <c r="K372" s="239"/>
      <c r="L372" s="239">
        <f t="shared" si="50"/>
        <v>-81</v>
      </c>
      <c r="M372" s="240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9</v>
      </c>
      <c r="X372" s="45">
        <f>SUM(F380,F388,F396,F404,F412,F420,H427)</f>
        <v>412</v>
      </c>
      <c r="Y372" s="45">
        <f>SUM(H380,H388,H396,H404,H412,H420,F427)</f>
        <v>448</v>
      </c>
      <c r="Z372" s="45">
        <f t="shared" si="51"/>
        <v>-36</v>
      </c>
      <c r="AA372" s="64">
        <f t="shared" si="52"/>
        <v>94964004127</v>
      </c>
      <c r="AB372" s="45">
        <f t="shared" si="53"/>
        <v>64919003588</v>
      </c>
      <c r="AC372" s="64">
        <f t="shared" si="54"/>
        <v>8</v>
      </c>
    </row>
    <row r="373" spans="3:29" ht="15.75" thickBot="1">
      <c r="C373" s="71">
        <f>IF(OR(F373="",H373=""),"",IF(F373=H373,1,IF(F373&lt;H373,0,IF(F373-H373&lt;10,2,IF(F373&gt;H373,3,SE)))))</f>
        <v>0</v>
      </c>
      <c r="D373" s="74" t="s">
        <v>11</v>
      </c>
      <c r="E373" s="169" t="str">
        <f t="shared" si="46"/>
        <v>Ninguem Dorme SBC</v>
      </c>
      <c r="F373" s="229">
        <f t="shared" si="47"/>
        <v>5</v>
      </c>
      <c r="G373" s="229"/>
      <c r="H373" s="230">
        <f t="shared" si="48"/>
        <v>404</v>
      </c>
      <c r="I373" s="230"/>
      <c r="J373" s="230">
        <f t="shared" si="49"/>
        <v>450</v>
      </c>
      <c r="K373" s="230"/>
      <c r="L373" s="230">
        <f t="shared" si="50"/>
        <v>-46</v>
      </c>
      <c r="M373" s="231"/>
      <c r="Q373" s="45"/>
      <c r="R373" s="97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6</v>
      </c>
      <c r="X373" s="45">
        <f>SUM(F379,F387,F395,F403,F411,F419,F427)</f>
        <v>358</v>
      </c>
      <c r="Y373" s="45">
        <f>SUM(H379,H387,H395,H403,H411,H419,H427)</f>
        <v>439</v>
      </c>
      <c r="Z373" s="45">
        <f t="shared" si="51"/>
        <v>-81</v>
      </c>
      <c r="AA373" s="64">
        <f t="shared" si="52"/>
        <v>64919003588</v>
      </c>
      <c r="AB373" s="45">
        <f t="shared" si="53"/>
        <v>54954004045</v>
      </c>
      <c r="AC373" s="64">
        <f t="shared" si="54"/>
        <v>5</v>
      </c>
    </row>
    <row r="374" spans="3:29">
      <c r="C374" s="71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1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1" t="str">
        <f>IF(OR(F376="",H376=""),"",IF(F376=H376,1,IF(F376&lt;H376,0,IF(F376-H376&lt;10,2,IF(F376&gt;H376,3,SE)))))</f>
        <v/>
      </c>
      <c r="D376" s="232" t="s">
        <v>133</v>
      </c>
      <c r="E376" s="233"/>
      <c r="F376" s="233"/>
      <c r="G376" s="233"/>
      <c r="H376" s="233"/>
      <c r="I376" s="233"/>
      <c r="J376" s="233"/>
      <c r="K376" s="233"/>
      <c r="L376" s="233"/>
      <c r="M376" s="233"/>
      <c r="N376" s="233"/>
      <c r="O376" s="233"/>
      <c r="P376" s="234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1" t="str">
        <f>IF(OR(F377="",H377=""),"",IF(F377=H377,1,IF(F377&lt;H377,0,IF(F377-H377&lt;10,2,IF(F377&gt;H377,3,SE)))))</f>
        <v/>
      </c>
      <c r="D377" s="235"/>
      <c r="E377" s="236"/>
      <c r="F377" s="236"/>
      <c r="G377" s="236"/>
      <c r="H377" s="236"/>
      <c r="I377" s="236"/>
      <c r="J377" s="236"/>
      <c r="K377" s="236"/>
      <c r="L377" s="236"/>
      <c r="M377" s="236"/>
      <c r="N377" s="236"/>
      <c r="O377" s="236"/>
      <c r="P377" s="237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1"/>
      <c r="Z377" s="71"/>
      <c r="AA377" s="45"/>
      <c r="AB377" s="45"/>
      <c r="AC377" s="45"/>
    </row>
    <row r="378" spans="3:29">
      <c r="C378" s="71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1">
        <f>IF(OR(F379="",H379=""),"",IF(F379=H379,1,IF(F379&lt;H379,0,IF(F379-H379&lt;10,2,IF(F379&gt;H379,3,SE)))))</f>
        <v>0</v>
      </c>
      <c r="D379" s="222" t="str">
        <f>V373</f>
        <v>Restricted Orang FC</v>
      </c>
      <c r="E379" s="222"/>
      <c r="F379" s="76">
        <v>31</v>
      </c>
      <c r="G379" s="58" t="s">
        <v>17</v>
      </c>
      <c r="H379" s="77">
        <v>54</v>
      </c>
      <c r="I379" s="222" t="str">
        <f>V369</f>
        <v>G.Santana EC</v>
      </c>
      <c r="J379" s="222"/>
      <c r="K379" s="222"/>
      <c r="L379" s="222"/>
      <c r="M379" s="222"/>
      <c r="N379" s="222"/>
      <c r="O379" s="222"/>
      <c r="P379" s="222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1">
        <f>IF(OR(F380="",H380=""),"",IF(F380=H380,1,IF(F380&lt;H380,0,IF(F380-H380&lt;10,2,IF(F380&gt;H380,3,SE)))))</f>
        <v>0</v>
      </c>
      <c r="D380" s="222" t="str">
        <f>V372</f>
        <v>VivaCR.FC</v>
      </c>
      <c r="E380" s="222"/>
      <c r="F380" s="76">
        <v>41</v>
      </c>
      <c r="G380" s="58" t="s">
        <v>17</v>
      </c>
      <c r="H380" s="77">
        <v>67</v>
      </c>
      <c r="I380" s="222" t="str">
        <f>V368</f>
        <v>E-FIT</v>
      </c>
      <c r="J380" s="222"/>
      <c r="K380" s="222"/>
      <c r="L380" s="222"/>
      <c r="M380" s="222"/>
      <c r="N380" s="222"/>
      <c r="O380" s="222"/>
      <c r="P380" s="222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1">
        <f>IF(OR(F381="",H381=""),"",IF(F381=H381,1,IF(F381&lt;H381,0,IF(F381-H381&lt;10,2,IF(F381&gt;H381,3,SE)))))</f>
        <v>0</v>
      </c>
      <c r="D381" s="222" t="str">
        <f>V371</f>
        <v>CR FLASHOW 11</v>
      </c>
      <c r="E381" s="222"/>
      <c r="F381" s="76">
        <v>33</v>
      </c>
      <c r="G381" s="58" t="s">
        <v>17</v>
      </c>
      <c r="H381" s="77">
        <v>40</v>
      </c>
      <c r="I381" s="222" t="str">
        <f>V367</f>
        <v>Levi*s FC 10</v>
      </c>
      <c r="J381" s="222"/>
      <c r="K381" s="222"/>
      <c r="L381" s="222"/>
      <c r="M381" s="222"/>
      <c r="N381" s="222"/>
      <c r="O381" s="222"/>
      <c r="P381" s="222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1">
        <f>IF(OR(F382="",H382=""),"",IF(F382=H382,1,IF(F382&lt;H382,0,IF(F382-H382&lt;10,2,IF(F382&gt;H382,3,SE)))))</f>
        <v>0</v>
      </c>
      <c r="D382" s="222" t="str">
        <f>V370</f>
        <v>Ninguem Dorme SBC</v>
      </c>
      <c r="E382" s="222"/>
      <c r="F382" s="76">
        <v>32</v>
      </c>
      <c r="G382" s="58" t="s">
        <v>17</v>
      </c>
      <c r="H382" s="77">
        <v>39</v>
      </c>
      <c r="I382" s="222" t="str">
        <f>V366</f>
        <v>Xavecos UFC</v>
      </c>
      <c r="J382" s="222"/>
      <c r="K382" s="222"/>
      <c r="L382" s="222"/>
      <c r="M382" s="222"/>
      <c r="N382" s="222"/>
      <c r="O382" s="222"/>
      <c r="P382" s="222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1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1" t="str">
        <f>IF(OR(F384="",H384=""),"",IF(F384=H384,1,IF(F384&lt;H384,0,IF(F384-H384&lt;10,2,IF(F384&gt;H384,3,SE)))))</f>
        <v/>
      </c>
      <c r="D384" s="223" t="s">
        <v>135</v>
      </c>
      <c r="E384" s="224"/>
      <c r="F384" s="224"/>
      <c r="G384" s="224"/>
      <c r="H384" s="224"/>
      <c r="I384" s="224"/>
      <c r="J384" s="224"/>
      <c r="K384" s="224"/>
      <c r="L384" s="224"/>
      <c r="M384" s="224"/>
      <c r="N384" s="224"/>
      <c r="O384" s="224"/>
      <c r="P384" s="225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1" t="str">
        <f>IF(OR(F385="",H385=""),"",IF(F385=H385,1,IF(F385&lt;H385,0,IF(F385-H385&lt;10,2,IF(F385&gt;H385,3,SE)))))</f>
        <v/>
      </c>
      <c r="D385" s="226"/>
      <c r="E385" s="227"/>
      <c r="F385" s="227"/>
      <c r="G385" s="227"/>
      <c r="H385" s="227"/>
      <c r="I385" s="227"/>
      <c r="J385" s="227"/>
      <c r="K385" s="227"/>
      <c r="L385" s="227"/>
      <c r="M385" s="227"/>
      <c r="N385" s="227"/>
      <c r="O385" s="227"/>
      <c r="P385" s="228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1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>
      <c r="C387" s="71">
        <f>IF(OR(F387="",H387=""),"",IF(F387=H387,1,IF(F387&lt;H387,0,IF(F387-H387&lt;10,2,IF(F387&gt;H387,3,SE)))))</f>
        <v>0</v>
      </c>
      <c r="D387" s="222" t="str">
        <f>V373</f>
        <v>Restricted Orang FC</v>
      </c>
      <c r="E387" s="222"/>
      <c r="F387" s="76">
        <v>29</v>
      </c>
      <c r="G387" s="58" t="s">
        <v>17</v>
      </c>
      <c r="H387" s="77">
        <v>77</v>
      </c>
      <c r="I387" s="222" t="str">
        <f>V366</f>
        <v>Xavecos UFC</v>
      </c>
      <c r="J387" s="222"/>
      <c r="K387" s="222"/>
      <c r="L387" s="222"/>
      <c r="M387" s="222"/>
      <c r="N387" s="222"/>
      <c r="O387" s="222"/>
      <c r="P387" s="222"/>
      <c r="Q387" s="45">
        <f>IF(OR(H387="",F387=""),"",IF(H387=F387,1,IF(H387&lt;F387,0,IF(H387-F387&lt;10,2,IF(H387&gt;F387,3,SE)))))</f>
        <v>3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1">
        <f>IF(OR(F388="",H388=""),"",IF(F388=H388,1,IF(F388&lt;H388,0,IF(F388-H388&lt;10,2,IF(F388&gt;H388,3,SE)))))</f>
        <v>0</v>
      </c>
      <c r="D388" s="222" t="str">
        <f>V372</f>
        <v>VivaCR.FC</v>
      </c>
      <c r="E388" s="222"/>
      <c r="F388" s="76">
        <v>92</v>
      </c>
      <c r="G388" s="58" t="s">
        <v>17</v>
      </c>
      <c r="H388" s="77">
        <v>93</v>
      </c>
      <c r="I388" s="222" t="str">
        <f>V367</f>
        <v>Levi*s FC 10</v>
      </c>
      <c r="J388" s="222"/>
      <c r="K388" s="222"/>
      <c r="L388" s="222"/>
      <c r="M388" s="222"/>
      <c r="N388" s="222"/>
      <c r="O388" s="222"/>
      <c r="P388" s="222"/>
      <c r="Q388" s="45">
        <f>IF(OR(H388="",F388=""),"",IF(H388=F388,1,IF(H388&lt;F388,0,IF(H388-F388&lt;10,2,IF(H388&gt;F388,3,SE)))))</f>
        <v>2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1">
        <f>IF(OR(F389="",H389=""),"",IF(F389=H389,1,IF(F389&lt;H389,0,IF(F389-H389&lt;10,2,IF(F389&gt;H389,3,SE)))))</f>
        <v>3</v>
      </c>
      <c r="D389" s="222" t="str">
        <f>V371</f>
        <v>CR FLASHOW 11</v>
      </c>
      <c r="E389" s="222"/>
      <c r="F389" s="77">
        <v>81</v>
      </c>
      <c r="G389" s="58" t="s">
        <v>17</v>
      </c>
      <c r="H389" s="76">
        <v>55</v>
      </c>
      <c r="I389" s="222" t="str">
        <f>V368</f>
        <v>E-FIT</v>
      </c>
      <c r="J389" s="222"/>
      <c r="K389" s="222"/>
      <c r="L389" s="222"/>
      <c r="M389" s="222"/>
      <c r="N389" s="222"/>
      <c r="O389" s="222"/>
      <c r="P389" s="222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1">
        <f>IF(OR(F390="",H390=""),"",IF(F390=H390,1,IF(F390&lt;H390,0,IF(F390-H390&lt;10,2,IF(F390&gt;H390,3,SE)))))</f>
        <v>3</v>
      </c>
      <c r="D390" s="222" t="str">
        <f>V370</f>
        <v>Ninguem Dorme SBC</v>
      </c>
      <c r="E390" s="222"/>
      <c r="F390" s="77">
        <v>60</v>
      </c>
      <c r="G390" s="58" t="s">
        <v>17</v>
      </c>
      <c r="H390" s="76">
        <v>46</v>
      </c>
      <c r="I390" s="222" t="str">
        <f>V369</f>
        <v>G.Santana EC</v>
      </c>
      <c r="J390" s="222"/>
      <c r="K390" s="222"/>
      <c r="L390" s="222"/>
      <c r="M390" s="222"/>
      <c r="N390" s="222"/>
      <c r="O390" s="222"/>
      <c r="P390" s="222"/>
      <c r="Q390" s="45">
        <f>IF(OR(H390="",F390=""),"",IF(H390=F390,1,IF(H390&lt;F390,0,IF(H390-F390&lt;10,2,IF(H390&gt;F390,3,SE)))))</f>
        <v>0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1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1" t="str">
        <f>IF(OR(F392="",H392=""),"",IF(F392=H392,1,IF(F392&lt;H392,0,IF(F392-H392&lt;10,2,IF(F392&gt;H392,3,SE)))))</f>
        <v/>
      </c>
      <c r="D392" s="223" t="s">
        <v>134</v>
      </c>
      <c r="E392" s="224"/>
      <c r="F392" s="224"/>
      <c r="G392" s="224"/>
      <c r="H392" s="224"/>
      <c r="I392" s="224"/>
      <c r="J392" s="224"/>
      <c r="K392" s="224"/>
      <c r="L392" s="224"/>
      <c r="M392" s="224"/>
      <c r="N392" s="224"/>
      <c r="O392" s="224"/>
      <c r="P392" s="225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" customHeight="1" thickBot="1">
      <c r="C393" s="71" t="str">
        <f>IF(OR(F393="",H393=""),"",IF(F393=H393,1,IF(F393&lt;H393,0,IF(F393-H393&lt;10,2,IF(F393&gt;H393,3,SE)))))</f>
        <v/>
      </c>
      <c r="D393" s="226"/>
      <c r="E393" s="227"/>
      <c r="F393" s="227"/>
      <c r="G393" s="227"/>
      <c r="H393" s="227"/>
      <c r="I393" s="227"/>
      <c r="J393" s="227"/>
      <c r="K393" s="227"/>
      <c r="L393" s="227"/>
      <c r="M393" s="227"/>
      <c r="N393" s="227"/>
      <c r="O393" s="227"/>
      <c r="P393" s="228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>
      <c r="C394" s="71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1">
        <f>IF(OR(F395="",H395=""),"",IF(F395=H395,1,IF(F395&lt;H395,0,IF(F395-H395&lt;10,2,IF(F395&gt;H395,3,SE)))))</f>
        <v>0</v>
      </c>
      <c r="D395" s="222" t="str">
        <f>V373</f>
        <v>Restricted Orang FC</v>
      </c>
      <c r="E395" s="222"/>
      <c r="F395" s="76">
        <v>44</v>
      </c>
      <c r="G395" s="65" t="s">
        <v>17</v>
      </c>
      <c r="H395" s="77">
        <v>60</v>
      </c>
      <c r="I395" s="222" t="str">
        <f>V367</f>
        <v>Levi*s FC 10</v>
      </c>
      <c r="J395" s="222"/>
      <c r="K395" s="222"/>
      <c r="L395" s="222"/>
      <c r="M395" s="222"/>
      <c r="N395" s="222"/>
      <c r="O395" s="222"/>
      <c r="P395" s="222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1">
        <f>IF(OR(F396="",H396=""),"",IF(F396=H396,1,IF(F396&lt;H396,0,IF(F396-H396&lt;10,2,IF(F396&gt;H396,3,SE)))))</f>
        <v>3</v>
      </c>
      <c r="D396" s="222" t="str">
        <f>V372</f>
        <v>VivaCR.FC</v>
      </c>
      <c r="E396" s="222"/>
      <c r="F396" s="77">
        <v>48</v>
      </c>
      <c r="G396" s="65" t="s">
        <v>17</v>
      </c>
      <c r="H396" s="76">
        <v>33</v>
      </c>
      <c r="I396" s="222" t="str">
        <f>V366</f>
        <v>Xavecos UFC</v>
      </c>
      <c r="J396" s="222"/>
      <c r="K396" s="222"/>
      <c r="L396" s="222"/>
      <c r="M396" s="222"/>
      <c r="N396" s="222"/>
      <c r="O396" s="222"/>
      <c r="P396" s="222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1">
        <f>IF(OR(F397="",H397=""),"",IF(F397=H397,1,IF(F397&lt;H397,0,IF(F397-H397&lt;10,2,IF(F397&gt;H397,3,SE)))))</f>
        <v>3</v>
      </c>
      <c r="D397" s="222" t="str">
        <f>V371</f>
        <v>CR FLASHOW 11</v>
      </c>
      <c r="E397" s="222"/>
      <c r="F397" s="77">
        <v>89</v>
      </c>
      <c r="G397" s="65" t="s">
        <v>17</v>
      </c>
      <c r="H397" s="76">
        <v>75</v>
      </c>
      <c r="I397" s="222" t="str">
        <f>V369</f>
        <v>G.Santana EC</v>
      </c>
      <c r="J397" s="222"/>
      <c r="K397" s="222"/>
      <c r="L397" s="222"/>
      <c r="M397" s="222"/>
      <c r="N397" s="222"/>
      <c r="O397" s="222"/>
      <c r="P397" s="222"/>
      <c r="Q397" s="45">
        <f>IF(OR(H397="",F397=""),"",IF(H397=F397,1,IF(H397&lt;F397,0,IF(H397-F397&lt;10,2,IF(H397&gt;F397,3,SE)))))</f>
        <v>0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1">
        <f>IF(OR(F398="",H398=""),"",IF(F398=H398,1,IF(F398&lt;H398,0,IF(F398-H398&lt;10,2,IF(F398&gt;H398,3,SE)))))</f>
        <v>2</v>
      </c>
      <c r="D398" s="222" t="str">
        <f>V370</f>
        <v>Ninguem Dorme SBC</v>
      </c>
      <c r="E398" s="222"/>
      <c r="F398" s="77">
        <v>77</v>
      </c>
      <c r="G398" s="65" t="s">
        <v>17</v>
      </c>
      <c r="H398" s="76">
        <v>75</v>
      </c>
      <c r="I398" s="222" t="str">
        <f>V368</f>
        <v>E-FIT</v>
      </c>
      <c r="J398" s="222"/>
      <c r="K398" s="222"/>
      <c r="L398" s="222"/>
      <c r="M398" s="222"/>
      <c r="N398" s="222"/>
      <c r="O398" s="222"/>
      <c r="P398" s="222"/>
      <c r="Q398" s="45">
        <f>IF(OR(H398="",F398=""),"",IF(H398=F398,1,IF(H398&lt;F398,0,IF(H398-F398&lt;10,2,IF(H398&gt;F398,3,SE)))))</f>
        <v>0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1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1" t="str">
        <f>IF(OR(F400="",H400=""),"",IF(F400=H400,1,IF(F400&lt;H400,0,IF(F400-H400&lt;10,2,IF(F400&gt;H400,3,SE)))))</f>
        <v/>
      </c>
      <c r="D400" s="223" t="s">
        <v>136</v>
      </c>
      <c r="E400" s="224"/>
      <c r="F400" s="224"/>
      <c r="G400" s="224"/>
      <c r="H400" s="224"/>
      <c r="I400" s="224"/>
      <c r="J400" s="224"/>
      <c r="K400" s="224"/>
      <c r="L400" s="224"/>
      <c r="M400" s="224"/>
      <c r="N400" s="224"/>
      <c r="O400" s="224"/>
      <c r="P400" s="225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1" t="str">
        <f>IF(OR(F401="",H401=""),"",IF(F401=H401,1,IF(F401&lt;H401,0,IF(F401-H401&lt;10,2,IF(F401&gt;H401,3,SE)))))</f>
        <v/>
      </c>
      <c r="D401" s="226"/>
      <c r="E401" s="227"/>
      <c r="F401" s="227"/>
      <c r="G401" s="227"/>
      <c r="H401" s="227"/>
      <c r="I401" s="227"/>
      <c r="J401" s="227"/>
      <c r="K401" s="227"/>
      <c r="L401" s="227"/>
      <c r="M401" s="227"/>
      <c r="N401" s="227"/>
      <c r="O401" s="227"/>
      <c r="P401" s="228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>
      <c r="C402" s="71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1">
        <f>IF(OR(F403="",H403=""),"",IF(F403=H403,1,IF(F403&lt;H403,0,IF(F403-H403&lt;10,2,IF(F403&gt;H403,3,SE)))))</f>
        <v>0</v>
      </c>
      <c r="D403" s="222" t="str">
        <f>V373</f>
        <v>Restricted Orang FC</v>
      </c>
      <c r="E403" s="222"/>
      <c r="F403" s="76">
        <v>50</v>
      </c>
      <c r="G403" s="58" t="s">
        <v>17</v>
      </c>
      <c r="H403" s="77">
        <v>60</v>
      </c>
      <c r="I403" s="222" t="str">
        <f>V368</f>
        <v>E-FIT</v>
      </c>
      <c r="J403" s="222"/>
      <c r="K403" s="222"/>
      <c r="L403" s="222"/>
      <c r="M403" s="222"/>
      <c r="N403" s="222"/>
      <c r="O403" s="222"/>
      <c r="P403" s="222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1">
        <f>IF(OR(F404="",H404=""),"",IF(F404=H404,1,IF(F404&lt;H404,0,IF(F404-H404&lt;10,2,IF(F404&gt;H404,3,SE)))))</f>
        <v>3</v>
      </c>
      <c r="D404" s="222" t="str">
        <f>V372</f>
        <v>VivaCR.FC</v>
      </c>
      <c r="E404" s="222"/>
      <c r="F404" s="77">
        <v>57</v>
      </c>
      <c r="G404" s="58" t="s">
        <v>17</v>
      </c>
      <c r="H404" s="76">
        <v>41</v>
      </c>
      <c r="I404" s="222" t="str">
        <f>V369</f>
        <v>G.Santana EC</v>
      </c>
      <c r="J404" s="222"/>
      <c r="K404" s="222"/>
      <c r="L404" s="222"/>
      <c r="M404" s="222"/>
      <c r="N404" s="222"/>
      <c r="O404" s="222"/>
      <c r="P404" s="222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1">
        <f>IF(OR(F405="",H405=""),"",IF(F405=H405,1,IF(F405&lt;H405,0,IF(F405-H405&lt;10,2,IF(F405&gt;H405,3,SE)))))</f>
        <v>3</v>
      </c>
      <c r="D405" s="222" t="str">
        <f>V371</f>
        <v>CR FLASHOW 11</v>
      </c>
      <c r="E405" s="222"/>
      <c r="F405" s="77">
        <v>34</v>
      </c>
      <c r="G405" s="58" t="s">
        <v>17</v>
      </c>
      <c r="H405" s="76">
        <v>22</v>
      </c>
      <c r="I405" s="222" t="str">
        <f>V366</f>
        <v>Xavecos UFC</v>
      </c>
      <c r="J405" s="222"/>
      <c r="K405" s="222"/>
      <c r="L405" s="222"/>
      <c r="M405" s="222"/>
      <c r="N405" s="222"/>
      <c r="O405" s="222"/>
      <c r="P405" s="222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1">
        <f>IF(OR(F406="",H406=""),"",IF(F406=H406,1,IF(F406&lt;H406,0,IF(F406-H406&lt;10,2,IF(F406&gt;H406,3,SE)))))</f>
        <v>0</v>
      </c>
      <c r="D406" s="222" t="str">
        <f>V370</f>
        <v>Ninguem Dorme SBC</v>
      </c>
      <c r="E406" s="222"/>
      <c r="F406" s="76">
        <v>51</v>
      </c>
      <c r="G406" s="58" t="s">
        <v>17</v>
      </c>
      <c r="H406" s="77">
        <v>66</v>
      </c>
      <c r="I406" s="222" t="str">
        <f>V367</f>
        <v>Levi*s FC 10</v>
      </c>
      <c r="J406" s="222"/>
      <c r="K406" s="222"/>
      <c r="L406" s="222"/>
      <c r="M406" s="222"/>
      <c r="N406" s="222"/>
      <c r="O406" s="222"/>
      <c r="P406" s="222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1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1" t="str">
        <f>IF(OR(F408="",H408=""),"",IF(F408=H408,1,IF(F408&lt;H408,0,IF(F408-H408&lt;10,2,IF(F408&gt;H408,3,SE)))))</f>
        <v/>
      </c>
      <c r="D408" s="223" t="s">
        <v>137</v>
      </c>
      <c r="E408" s="224"/>
      <c r="F408" s="224"/>
      <c r="G408" s="224"/>
      <c r="H408" s="224"/>
      <c r="I408" s="224"/>
      <c r="J408" s="224"/>
      <c r="K408" s="224"/>
      <c r="L408" s="224"/>
      <c r="M408" s="224"/>
      <c r="N408" s="224"/>
      <c r="O408" s="224"/>
      <c r="P408" s="225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" customHeight="1" thickBot="1">
      <c r="C409" s="71" t="str">
        <f>IF(OR(F409="",H409=""),"",IF(F409=H409,1,IF(F409&lt;H409,0,IF(F409-H409&lt;10,2,IF(F409&gt;H409,3,SE)))))</f>
        <v/>
      </c>
      <c r="D409" s="226"/>
      <c r="E409" s="227"/>
      <c r="F409" s="227"/>
      <c r="G409" s="227"/>
      <c r="H409" s="227"/>
      <c r="I409" s="227"/>
      <c r="J409" s="227"/>
      <c r="K409" s="227"/>
      <c r="L409" s="227"/>
      <c r="M409" s="227"/>
      <c r="N409" s="227"/>
      <c r="O409" s="227"/>
      <c r="P409" s="228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1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1">
        <f>IF(OR(F411="",H411=""),"",IF(F411=H411,1,IF(F411&lt;H411,0,IF(F411-H411&lt;10,2,IF(F411&gt;H411,3,SE)))))</f>
        <v>3</v>
      </c>
      <c r="D411" s="222" t="str">
        <f>V373</f>
        <v>Restricted Orang FC</v>
      </c>
      <c r="E411" s="222"/>
      <c r="F411" s="77">
        <v>69</v>
      </c>
      <c r="G411" s="58" t="s">
        <v>17</v>
      </c>
      <c r="H411" s="76">
        <v>59</v>
      </c>
      <c r="I411" s="222" t="str">
        <f>V370</f>
        <v>Ninguem Dorme SBC</v>
      </c>
      <c r="J411" s="222"/>
      <c r="K411" s="222"/>
      <c r="L411" s="222"/>
      <c r="M411" s="222"/>
      <c r="N411" s="222"/>
      <c r="O411" s="222"/>
      <c r="P411" s="222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1">
        <f>IF(OR(F412="",H412=""),"",IF(F412=H412,1,IF(F412&lt;H412,0,IF(F412-H412&lt;10,2,IF(F412&gt;H412,3,SE)))))</f>
        <v>0</v>
      </c>
      <c r="D412" s="222" t="str">
        <f>V372</f>
        <v>VivaCR.FC</v>
      </c>
      <c r="E412" s="222"/>
      <c r="F412" s="76">
        <v>42</v>
      </c>
      <c r="G412" s="58" t="s">
        <v>17</v>
      </c>
      <c r="H412" s="77">
        <v>87</v>
      </c>
      <c r="I412" s="222" t="str">
        <f>V371</f>
        <v>CR FLASHOW 11</v>
      </c>
      <c r="J412" s="222"/>
      <c r="K412" s="222"/>
      <c r="L412" s="222"/>
      <c r="M412" s="222"/>
      <c r="N412" s="222"/>
      <c r="O412" s="222"/>
      <c r="P412" s="222"/>
      <c r="Q412" s="45">
        <f>IF(OR(H412="",F412=""),"",IF(H412=F412,1,IF(H412&lt;F412,0,IF(H412-F412&lt;10,2,IF(H412&gt;F412,3,SE)))))</f>
        <v>3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1">
        <f>IF(OR(F413="",H413=""),"",IF(F413=H413,1,IF(F413&lt;H413,0,IF(F413-H413&lt;10,2,IF(F413&gt;H413,3,SE)))))</f>
        <v>0</v>
      </c>
      <c r="D413" s="222" t="str">
        <f>V369</f>
        <v>G.Santana EC</v>
      </c>
      <c r="E413" s="222"/>
      <c r="F413" s="76">
        <v>47</v>
      </c>
      <c r="G413" s="58" t="s">
        <v>17</v>
      </c>
      <c r="H413" s="77">
        <v>64</v>
      </c>
      <c r="I413" s="222" t="str">
        <f>V366</f>
        <v>Xavecos UFC</v>
      </c>
      <c r="J413" s="222"/>
      <c r="K413" s="222"/>
      <c r="L413" s="222"/>
      <c r="M413" s="222"/>
      <c r="N413" s="222"/>
      <c r="O413" s="222"/>
      <c r="P413" s="222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1">
        <f>IF(OR(F414="",H414=""),"",IF(F414=H414,1,IF(F414&lt;H414,0,IF(F414-H414&lt;10,2,IF(F414&gt;H414,3,SE)))))</f>
        <v>0</v>
      </c>
      <c r="D414" s="222" t="str">
        <f>V368</f>
        <v>E-FIT</v>
      </c>
      <c r="E414" s="222"/>
      <c r="F414" s="76">
        <v>42</v>
      </c>
      <c r="G414" s="58" t="s">
        <v>17</v>
      </c>
      <c r="H414" s="77">
        <v>44</v>
      </c>
      <c r="I414" s="222" t="str">
        <f>V367</f>
        <v>Levi*s FC 10</v>
      </c>
      <c r="J414" s="222"/>
      <c r="K414" s="222"/>
      <c r="L414" s="222"/>
      <c r="M414" s="222"/>
      <c r="N414" s="222"/>
      <c r="O414" s="222"/>
      <c r="P414" s="222"/>
      <c r="Q414" s="45">
        <f>IF(OR(H414="",F414=""),"",IF(H414=F414,1,IF(H414&lt;F414,0,IF(H414-F414&lt;10,2,IF(H414&gt;F414,3,SE)))))</f>
        <v>2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1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1" t="str">
        <f>IF(OR(F416="",H416=""),"",IF(F416=H416,1,IF(F416&lt;H416,0,IF(F416-H416&lt;10,2,IF(F416&gt;H416,3,SE)))))</f>
        <v/>
      </c>
      <c r="D416" s="223" t="s">
        <v>138</v>
      </c>
      <c r="E416" s="224"/>
      <c r="F416" s="224"/>
      <c r="G416" s="224"/>
      <c r="H416" s="224"/>
      <c r="I416" s="224"/>
      <c r="J416" s="224"/>
      <c r="K416" s="224"/>
      <c r="L416" s="224"/>
      <c r="M416" s="224"/>
      <c r="N416" s="224"/>
      <c r="O416" s="224"/>
      <c r="P416" s="225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1" t="str">
        <f>IF(OR(F417="",H417=""),"",IF(F417=H417,1,IF(F417&lt;H417,0,IF(F417-H417&lt;10,2,IF(F417&gt;H417,3,SE)))))</f>
        <v/>
      </c>
      <c r="D417" s="226"/>
      <c r="E417" s="227"/>
      <c r="F417" s="227"/>
      <c r="G417" s="227"/>
      <c r="H417" s="227"/>
      <c r="I417" s="227"/>
      <c r="J417" s="227"/>
      <c r="K417" s="227"/>
      <c r="L417" s="227"/>
      <c r="M417" s="227"/>
      <c r="N417" s="227"/>
      <c r="O417" s="227"/>
      <c r="P417" s="228"/>
      <c r="Q417" s="45" t="str">
        <f>IF(OR(H417="",F417=""),"",IF(H417=F417,1,IF(H417&lt;F417,0,IF(H417-F417&lt;10,2,IF(H417&gt;F417,3,SE)))))</f>
        <v/>
      </c>
      <c r="U417" s="89"/>
      <c r="V417" s="45"/>
      <c r="W417" s="45"/>
      <c r="X417" s="45"/>
      <c r="Y417" s="71"/>
      <c r="Z417" s="71"/>
      <c r="AA417" s="45"/>
      <c r="AB417" s="45"/>
      <c r="AC417" s="45"/>
    </row>
    <row r="418" spans="3:29">
      <c r="C418" s="71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1">
        <f>IF(OR(F419="",H419=""),"",IF(F419=H419,1,IF(F419&lt;H419,0,IF(F419-H419&lt;10,2,IF(F419&gt;H419,3,SE)))))</f>
        <v>0</v>
      </c>
      <c r="D419" s="222" t="str">
        <f>V373</f>
        <v>Restricted Orang FC</v>
      </c>
      <c r="E419" s="222"/>
      <c r="F419" s="76">
        <v>96</v>
      </c>
      <c r="G419" s="65" t="s">
        <v>17</v>
      </c>
      <c r="H419" s="77">
        <v>104</v>
      </c>
      <c r="I419" s="222" t="str">
        <f>V371</f>
        <v>CR FLASHOW 11</v>
      </c>
      <c r="J419" s="222"/>
      <c r="K419" s="222"/>
      <c r="L419" s="222"/>
      <c r="M419" s="222"/>
      <c r="N419" s="222"/>
      <c r="O419" s="222"/>
      <c r="P419" s="222"/>
      <c r="Q419" s="45">
        <f>IF(OR(H419="",F419=""),"",IF(H419=F419,1,IF(H419&lt;F419,0,IF(H419-F419&lt;10,2,IF(H419&gt;F419,3,SE)))))</f>
        <v>2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1">
        <f>IF(OR(F420="",H420=""),"",IF(F420=H420,1,IF(F420&lt;H420,0,IF(F420-H420&lt;10,2,IF(F420&gt;H420,3,SE)))))</f>
        <v>3</v>
      </c>
      <c r="D420" s="222" t="str">
        <f>V372</f>
        <v>VivaCR.FC</v>
      </c>
      <c r="E420" s="222"/>
      <c r="F420" s="77">
        <v>107</v>
      </c>
      <c r="G420" s="65" t="s">
        <v>17</v>
      </c>
      <c r="H420" s="76">
        <v>88</v>
      </c>
      <c r="I420" s="222" t="str">
        <f>V370</f>
        <v>Ninguem Dorme SBC</v>
      </c>
      <c r="J420" s="222"/>
      <c r="K420" s="222"/>
      <c r="L420" s="222"/>
      <c r="M420" s="222"/>
      <c r="N420" s="222"/>
      <c r="O420" s="222"/>
      <c r="P420" s="222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1">
        <f>IF(OR(F421="",H421=""),"",IF(F421=H421,1,IF(F421&lt;H421,0,IF(F421-H421&lt;10,2,IF(F421&gt;H421,3,SE)))))</f>
        <v>0</v>
      </c>
      <c r="D421" s="222" t="str">
        <f>V369</f>
        <v>G.Santana EC</v>
      </c>
      <c r="E421" s="222"/>
      <c r="F421" s="76">
        <v>76</v>
      </c>
      <c r="G421" s="65" t="s">
        <v>17</v>
      </c>
      <c r="H421" s="77">
        <v>81</v>
      </c>
      <c r="I421" s="222" t="str">
        <f>V367</f>
        <v>Levi*s FC 10</v>
      </c>
      <c r="J421" s="222"/>
      <c r="K421" s="222"/>
      <c r="L421" s="222"/>
      <c r="M421" s="222"/>
      <c r="N421" s="222"/>
      <c r="O421" s="222"/>
      <c r="P421" s="222"/>
      <c r="Q421" s="45">
        <f>IF(OR(H421="",F421=""),"",IF(H421=F421,1,IF(H421&lt;F421,0,IF(H421-F421&lt;10,2,IF(H421&gt;F421,3,SE)))))</f>
        <v>2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1">
        <f>IF(OR(F422="",H422=""),"",IF(F422=H422,1,IF(F422&lt;H422,0,IF(F422-H422&lt;10,2,IF(F422&gt;H422,3,SE)))))</f>
        <v>3</v>
      </c>
      <c r="D422" s="222" t="str">
        <f>V368</f>
        <v>E-FIT</v>
      </c>
      <c r="E422" s="222"/>
      <c r="F422" s="77">
        <v>76</v>
      </c>
      <c r="G422" s="65" t="s">
        <v>17</v>
      </c>
      <c r="H422" s="76">
        <v>33</v>
      </c>
      <c r="I422" s="222" t="str">
        <f>V366</f>
        <v>Xavecos UFC</v>
      </c>
      <c r="J422" s="222"/>
      <c r="K422" s="222"/>
      <c r="L422" s="222"/>
      <c r="M422" s="222"/>
      <c r="N422" s="222"/>
      <c r="O422" s="222"/>
      <c r="P422" s="222"/>
      <c r="Q422" s="45">
        <f>IF(OR(H422="",F422=""),"",IF(H422=F422,1,IF(H422&lt;F422,0,IF(H422-F422&lt;10,2,IF(H422&gt;F422,3,SE)))))</f>
        <v>0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1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1" t="str">
        <f>IF(OR(F424="",H424=""),"",IF(F424=H424,1,IF(F424&lt;H424,0,IF(F424-H424&lt;10,2,IF(F424&gt;H424,3,SE)))))</f>
        <v/>
      </c>
      <c r="D424" s="223" t="s">
        <v>139</v>
      </c>
      <c r="E424" s="224"/>
      <c r="F424" s="224"/>
      <c r="G424" s="224"/>
      <c r="H424" s="224"/>
      <c r="I424" s="224"/>
      <c r="J424" s="224"/>
      <c r="K424" s="224"/>
      <c r="L424" s="224"/>
      <c r="M424" s="224"/>
      <c r="N424" s="224"/>
      <c r="O424" s="224"/>
      <c r="P424" s="225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1" t="str">
        <f>IF(OR(F425="",H425=""),"",IF(F425=H425,1,IF(F425&lt;H425,0,IF(F425-H425&lt;10,2,IF(F425&gt;H425,3,SE)))))</f>
        <v/>
      </c>
      <c r="D425" s="226"/>
      <c r="E425" s="227"/>
      <c r="F425" s="227"/>
      <c r="G425" s="227"/>
      <c r="H425" s="227"/>
      <c r="I425" s="227"/>
      <c r="J425" s="227"/>
      <c r="K425" s="227"/>
      <c r="L425" s="227"/>
      <c r="M425" s="227"/>
      <c r="N425" s="227"/>
      <c r="O425" s="227"/>
      <c r="P425" s="228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1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>
      <c r="C427" s="71">
        <f>IF(OR(F427="",H427=""),"",IF(F427=H427,1,IF(F427&lt;H427,0,IF(F427-H427&lt;10,2,IF(F427&gt;H427,3,SE)))))</f>
        <v>3</v>
      </c>
      <c r="D427" s="222" t="str">
        <f>V373</f>
        <v>Restricted Orang FC</v>
      </c>
      <c r="E427" s="222"/>
      <c r="F427" s="93">
        <v>39</v>
      </c>
      <c r="G427" s="58" t="s">
        <v>17</v>
      </c>
      <c r="H427" s="93">
        <v>25</v>
      </c>
      <c r="I427" s="222" t="str">
        <f>V372</f>
        <v>VivaCR.FC</v>
      </c>
      <c r="J427" s="222"/>
      <c r="K427" s="222"/>
      <c r="L427" s="222"/>
      <c r="M427" s="222"/>
      <c r="N427" s="222"/>
      <c r="O427" s="222"/>
      <c r="P427" s="222"/>
      <c r="Q427" s="45">
        <f>IF(OR(H427="",F427=""),"",IF(H427=F427,1,IF(H427&lt;F427,0,IF(H427-F427&lt;10,2,IF(H427&gt;F427,3,SE)))))</f>
        <v>0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1">
        <f>IF(OR(F428="",H428=""),"",IF(F428=H428,1,IF(F428&lt;H428,0,IF(F428-H428&lt;10,2,IF(F428&gt;H428,3,SE)))))</f>
        <v>3</v>
      </c>
      <c r="D428" s="222" t="str">
        <f>V371</f>
        <v>CR FLASHOW 11</v>
      </c>
      <c r="E428" s="222"/>
      <c r="F428" s="93">
        <v>48</v>
      </c>
      <c r="G428" s="58" t="s">
        <v>17</v>
      </c>
      <c r="H428" s="93">
        <v>37</v>
      </c>
      <c r="I428" s="222" t="str">
        <f>V370</f>
        <v>Ninguem Dorme SBC</v>
      </c>
      <c r="J428" s="222"/>
      <c r="K428" s="222"/>
      <c r="L428" s="222"/>
      <c r="M428" s="222"/>
      <c r="N428" s="222"/>
      <c r="O428" s="222"/>
      <c r="P428" s="222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1">
        <f>IF(OR(F429="",H429=""),"",IF(F429=H429,1,IF(F429&lt;H429,0,IF(F429-H429&lt;10,2,IF(F429&gt;H429,3,SE)))))</f>
        <v>3</v>
      </c>
      <c r="D429" s="222" t="str">
        <f>V369</f>
        <v>G.Santana EC</v>
      </c>
      <c r="E429" s="222"/>
      <c r="F429" s="93">
        <v>37</v>
      </c>
      <c r="G429" s="58" t="s">
        <v>17</v>
      </c>
      <c r="H429" s="93">
        <v>23</v>
      </c>
      <c r="I429" s="222" t="str">
        <f>V368</f>
        <v>E-FIT</v>
      </c>
      <c r="J429" s="222"/>
      <c r="K429" s="222"/>
      <c r="L429" s="222"/>
      <c r="M429" s="222"/>
      <c r="N429" s="222"/>
      <c r="O429" s="222"/>
      <c r="P429" s="222"/>
      <c r="Q429" s="45">
        <f>IF(OR(H429="",F429=""),"",IF(H429=F429,1,IF(H429&lt;F429,0,IF(H429-F429&lt;10,2,IF(H429&gt;F429,3,SE)))))</f>
        <v>0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1">
        <f>IF(OR(F430="",H430=""),"",IF(F430=H430,1,IF(F430&lt;H430,0,IF(F430-H430&lt;10,2,IF(F430&gt;H430,3,SE)))))</f>
        <v>3</v>
      </c>
      <c r="D430" s="222" t="str">
        <f>V367</f>
        <v>Levi*s FC 10</v>
      </c>
      <c r="E430" s="222"/>
      <c r="F430" s="93">
        <v>48</v>
      </c>
      <c r="G430" s="58" t="s">
        <v>17</v>
      </c>
      <c r="H430" s="93">
        <v>24</v>
      </c>
      <c r="I430" s="222" t="str">
        <f>V366</f>
        <v>Xavecos UFC</v>
      </c>
      <c r="J430" s="222"/>
      <c r="K430" s="222"/>
      <c r="L430" s="222"/>
      <c r="M430" s="222"/>
      <c r="N430" s="222"/>
      <c r="O430" s="222"/>
      <c r="P430" s="222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71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1" t="str">
        <f>IF(OR(F432="",H432=""),"",IF(F432=H432,1,IF(F432&lt;H432,0,IF(F432-H432&lt;10,2,IF(F432&gt;H432,3,SE)))))</f>
        <v/>
      </c>
      <c r="D432" s="244" t="s">
        <v>247</v>
      </c>
      <c r="E432" s="245"/>
      <c r="F432" s="245"/>
      <c r="G432" s="245"/>
      <c r="H432" s="245"/>
      <c r="I432" s="245"/>
      <c r="J432" s="245"/>
      <c r="K432" s="245"/>
      <c r="L432" s="245"/>
      <c r="M432" s="246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1" t="str">
        <f>IF(OR(F433="",H433=""),"",IF(F433=H433,1,IF(F433&lt;H433,0,IF(F433-H433&lt;10,2,IF(F433&gt;H433,3,SE)))))</f>
        <v/>
      </c>
      <c r="D433" s="247"/>
      <c r="E433" s="248"/>
      <c r="F433" s="248"/>
      <c r="G433" s="248"/>
      <c r="H433" s="248"/>
      <c r="I433" s="248"/>
      <c r="J433" s="248"/>
      <c r="K433" s="248"/>
      <c r="L433" s="248"/>
      <c r="M433" s="249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1">
        <f>IF(OR(F434="",H434=""),"",IF(F434=H434,1,IF(F434&lt;H434,0,IF(F434-H434&lt;10,2,IF(F434&gt;H434,3,SE)))))</f>
        <v>0</v>
      </c>
      <c r="D434" s="88" t="s">
        <v>3</v>
      </c>
      <c r="E434" s="186" t="s">
        <v>21</v>
      </c>
      <c r="F434" s="256" t="s">
        <v>12</v>
      </c>
      <c r="G434" s="256"/>
      <c r="H434" s="308" t="s">
        <v>309</v>
      </c>
      <c r="I434" s="308"/>
      <c r="J434" s="308" t="s">
        <v>310</v>
      </c>
      <c r="K434" s="308"/>
      <c r="L434" s="256" t="s">
        <v>174</v>
      </c>
      <c r="M434" s="257"/>
      <c r="Q434" s="45"/>
      <c r="T434" s="46"/>
      <c r="U434" s="45" t="s">
        <v>3</v>
      </c>
      <c r="V434" s="87" t="s">
        <v>2</v>
      </c>
      <c r="W434" s="64" t="s">
        <v>12</v>
      </c>
      <c r="X434" s="64" t="s">
        <v>13</v>
      </c>
      <c r="Y434" s="64" t="s">
        <v>14</v>
      </c>
      <c r="Z434" s="87" t="s">
        <v>15</v>
      </c>
      <c r="AA434" s="64" t="s">
        <v>18</v>
      </c>
      <c r="AB434" s="64" t="s">
        <v>19</v>
      </c>
      <c r="AC434" s="87" t="s">
        <v>20</v>
      </c>
    </row>
    <row r="435" spans="3:29">
      <c r="C435" s="71">
        <f>IF(OR(F435="",H435=""),"",IF(F435=H435,1,IF(F435&lt;H435,0,IF(F435-H435&lt;10,2,IF(F435&gt;H435,3,SE)))))</f>
        <v>0</v>
      </c>
      <c r="D435" s="52" t="s">
        <v>4</v>
      </c>
      <c r="E435" s="185" t="str">
        <f>VLOOKUP(AC435,$U$434:$AB$442,2)</f>
        <v>Al-Jazira F.c</v>
      </c>
      <c r="F435" s="252">
        <f>VLOOKUP(AC435,$U$434:$AB$442,3)</f>
        <v>14</v>
      </c>
      <c r="G435" s="252"/>
      <c r="H435" s="253">
        <f>VLOOKUP(AC435,$U$434:$AB$442,4)</f>
        <v>361</v>
      </c>
      <c r="I435" s="253"/>
      <c r="J435" s="253">
        <f>VLOOKUP(AC435,$U$434:$AB$442,5)</f>
        <v>307</v>
      </c>
      <c r="K435" s="253"/>
      <c r="L435" s="253">
        <f>VLOOKUP(AC435,$U$434:$AB$442,6)</f>
        <v>54</v>
      </c>
      <c r="M435" s="254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3</v>
      </c>
      <c r="X435" s="45">
        <f>SUM(H451,H456,H465,H474,H482,H491,H499)</f>
        <v>274</v>
      </c>
      <c r="Y435" s="45">
        <f>SUM(F451,F456,F465,F474,F482,F491,F499)</f>
        <v>297</v>
      </c>
      <c r="Z435" s="45">
        <f>X435-Y435</f>
        <v>-23</v>
      </c>
      <c r="AA435" s="64">
        <f>(W435*10^10)+((Z435+5000)*10^6)+(X435*10)+U435</f>
        <v>34977002741</v>
      </c>
      <c r="AB435" s="45">
        <f>LARGE($AA$435:$AA$442,U435)</f>
        <v>145054003615</v>
      </c>
      <c r="AC435" s="64">
        <f>MATCH(AB435,$AA$435:$AA$442,0)</f>
        <v>5</v>
      </c>
    </row>
    <row r="436" spans="3:29">
      <c r="C436" s="71">
        <f>IF(OR(F436="",H436=""),"",IF(F436=H436,1,IF(F436&lt;H436,0,IF(F436-H436&lt;10,2,IF(F436&gt;H436,3,SE)))))</f>
        <v>0</v>
      </c>
      <c r="D436" s="53" t="s">
        <v>5</v>
      </c>
      <c r="E436" s="164" t="str">
        <f t="shared" ref="E436:E442" si="55">VLOOKUP(AC436,$U$434:$AB$442,2)</f>
        <v>Atlético Bempostense</v>
      </c>
      <c r="F436" s="241">
        <f t="shared" ref="F436:F442" si="56">VLOOKUP(AC436,$U$434:$AB$442,3)</f>
        <v>13</v>
      </c>
      <c r="G436" s="241"/>
      <c r="H436" s="242">
        <f t="shared" ref="H436:H442" si="57">VLOOKUP(AC436,$U$434:$AB$442,4)</f>
        <v>274</v>
      </c>
      <c r="I436" s="242"/>
      <c r="J436" s="242">
        <f t="shared" ref="J436:J442" si="58">VLOOKUP(AC436,$U$434:$AB$442,5)</f>
        <v>275</v>
      </c>
      <c r="K436" s="242"/>
      <c r="L436" s="242">
        <f t="shared" ref="L436:L442" si="59">VLOOKUP(AC436,$U$434:$AB$442,6)</f>
        <v>-1</v>
      </c>
      <c r="M436" s="243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12</v>
      </c>
      <c r="X436" s="45">
        <f>SUM(H450,H457,H464,H475,H483,H490,F499)</f>
        <v>419</v>
      </c>
      <c r="Y436" s="45">
        <f>SUM(F450,F457,F464,F475,F483,F490,H499)</f>
        <v>288</v>
      </c>
      <c r="Z436" s="45">
        <f t="shared" ref="Z436:Z442" si="60">X436-Y436</f>
        <v>131</v>
      </c>
      <c r="AA436" s="64">
        <f t="shared" ref="AA436:AA442" si="61">(W436*10^10)+((Z436+5000)*10^6)+(X436*10)+U436</f>
        <v>125131004192</v>
      </c>
      <c r="AB436" s="45">
        <f t="shared" ref="AB436:AB442" si="62">LARGE($AA$435:$AA$442,U436)</f>
        <v>134999002748</v>
      </c>
      <c r="AC436" s="64">
        <f t="shared" ref="AC436:AC442" si="63">MATCH(AB436,$AA$435:$AA$442,0)</f>
        <v>8</v>
      </c>
    </row>
    <row r="437" spans="3:29">
      <c r="C437" s="71">
        <f>IF(OR(F437="",H437=""),"",IF(F437=H437,1,IF(F437&lt;H437,0,IF(F437-H437&lt;10,2,IF(F437&gt;H437,3,SE)))))</f>
        <v>0</v>
      </c>
      <c r="D437" s="53" t="s">
        <v>6</v>
      </c>
      <c r="E437" s="164" t="str">
        <f t="shared" si="55"/>
        <v>André fogão</v>
      </c>
      <c r="F437" s="241">
        <f t="shared" si="56"/>
        <v>12</v>
      </c>
      <c r="G437" s="241"/>
      <c r="H437" s="242">
        <f t="shared" si="57"/>
        <v>419</v>
      </c>
      <c r="I437" s="242"/>
      <c r="J437" s="242">
        <f t="shared" si="58"/>
        <v>288</v>
      </c>
      <c r="K437" s="242"/>
      <c r="L437" s="242">
        <f t="shared" si="59"/>
        <v>131</v>
      </c>
      <c r="M437" s="243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4</v>
      </c>
      <c r="X437" s="45">
        <f>SUM(H449,H458,H467,H472,F483,F491,H498)</f>
        <v>246</v>
      </c>
      <c r="Y437" s="45">
        <f>SUM(F449,F458,F467,F472,H483,H491,F498)</f>
        <v>358</v>
      </c>
      <c r="Z437" s="45">
        <f t="shared" si="60"/>
        <v>-112</v>
      </c>
      <c r="AA437" s="64">
        <f t="shared" si="61"/>
        <v>44888002463</v>
      </c>
      <c r="AB437" s="45">
        <f t="shared" si="62"/>
        <v>125131004192</v>
      </c>
      <c r="AC437" s="64">
        <f t="shared" si="63"/>
        <v>2</v>
      </c>
    </row>
    <row r="438" spans="3:29">
      <c r="C438" s="71">
        <f>IF(OR(F438="",H438=""),"",IF(F438=H438,1,IF(F438&lt;H438,0,IF(F438-H438&lt;10,2,IF(F438&gt;H438,3,SE)))))</f>
        <v>0</v>
      </c>
      <c r="D438" s="53" t="s">
        <v>7</v>
      </c>
      <c r="E438" s="164" t="str">
        <f t="shared" si="55"/>
        <v>spider mel fc</v>
      </c>
      <c r="F438" s="241">
        <f t="shared" si="56"/>
        <v>11</v>
      </c>
      <c r="G438" s="241"/>
      <c r="H438" s="242">
        <f t="shared" si="57"/>
        <v>396</v>
      </c>
      <c r="I438" s="242"/>
      <c r="J438" s="242">
        <f t="shared" si="58"/>
        <v>363</v>
      </c>
      <c r="K438" s="242"/>
      <c r="L438" s="242">
        <f t="shared" si="59"/>
        <v>33</v>
      </c>
      <c r="M438" s="243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8</v>
      </c>
      <c r="X438" s="45">
        <f>SUM(H448,H459,H466,H473,F482,F490,F498)</f>
        <v>235</v>
      </c>
      <c r="Y438" s="45">
        <f>SUM(F448,H459,F466,F473,H482,H490,H498)</f>
        <v>308</v>
      </c>
      <c r="Z438" s="45">
        <f t="shared" si="60"/>
        <v>-73</v>
      </c>
      <c r="AA438" s="64">
        <f t="shared" si="61"/>
        <v>84927002354</v>
      </c>
      <c r="AB438" s="45">
        <f t="shared" si="62"/>
        <v>115033003967</v>
      </c>
      <c r="AC438" s="64">
        <f t="shared" si="63"/>
        <v>7</v>
      </c>
    </row>
    <row r="439" spans="3:29">
      <c r="C439" s="71">
        <f>IF(OR(F439="",H439=""),"",IF(F439=H439,1,IF(F439&lt;H439,0,IF(F439-H439&lt;10,2,IF(F439&gt;H439,3,SE)))))</f>
        <v>0</v>
      </c>
      <c r="D439" s="54" t="s">
        <v>8</v>
      </c>
      <c r="E439" s="168" t="str">
        <f t="shared" si="55"/>
        <v>Ogro Team</v>
      </c>
      <c r="F439" s="238">
        <f t="shared" si="56"/>
        <v>8</v>
      </c>
      <c r="G439" s="238"/>
      <c r="H439" s="239">
        <f t="shared" si="57"/>
        <v>380</v>
      </c>
      <c r="I439" s="239"/>
      <c r="J439" s="239">
        <f t="shared" si="58"/>
        <v>373</v>
      </c>
      <c r="K439" s="239"/>
      <c r="L439" s="239">
        <f t="shared" si="59"/>
        <v>7</v>
      </c>
      <c r="M439" s="240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14</v>
      </c>
      <c r="X439" s="45">
        <f>SUM(F451,F459,F467,F475,H480,H489,H497)</f>
        <v>361</v>
      </c>
      <c r="Y439" s="45">
        <f>SUM(H451,H459,H467,H475,F480,F489,F497)</f>
        <v>307</v>
      </c>
      <c r="Z439" s="45">
        <f t="shared" si="60"/>
        <v>54</v>
      </c>
      <c r="AA439" s="64">
        <f t="shared" si="61"/>
        <v>145054003615</v>
      </c>
      <c r="AB439" s="45">
        <f t="shared" si="62"/>
        <v>85007003806</v>
      </c>
      <c r="AC439" s="64">
        <f t="shared" si="63"/>
        <v>6</v>
      </c>
    </row>
    <row r="440" spans="3:29">
      <c r="C440" s="71">
        <f>IF(OR(F440="",H440=""),"",IF(F440=H440,1,IF(F440&lt;H440,0,IF(F440-H440&lt;10,2,IF(F440&gt;H440,3,SE)))))</f>
        <v>0</v>
      </c>
      <c r="D440" s="54" t="s">
        <v>9</v>
      </c>
      <c r="E440" s="168" t="str">
        <f t="shared" si="55"/>
        <v>New Eldorado F.C</v>
      </c>
      <c r="F440" s="238">
        <f t="shared" si="56"/>
        <v>8</v>
      </c>
      <c r="G440" s="238"/>
      <c r="H440" s="239">
        <f t="shared" si="57"/>
        <v>235</v>
      </c>
      <c r="I440" s="239"/>
      <c r="J440" s="239">
        <f t="shared" si="58"/>
        <v>308</v>
      </c>
      <c r="K440" s="239"/>
      <c r="L440" s="239">
        <f t="shared" si="59"/>
        <v>-73</v>
      </c>
      <c r="M440" s="240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8</v>
      </c>
      <c r="X440" s="45">
        <f>SUM(F450,F458,F466,F474,H481,H488,F497)</f>
        <v>380</v>
      </c>
      <c r="Y440" s="45">
        <f>SUM(H450,H458,H466,H474,F481,F488,H497)</f>
        <v>373</v>
      </c>
      <c r="Z440" s="45">
        <f t="shared" si="60"/>
        <v>7</v>
      </c>
      <c r="AA440" s="64">
        <f t="shared" si="61"/>
        <v>85007003806</v>
      </c>
      <c r="AB440" s="45">
        <f t="shared" si="62"/>
        <v>84927002354</v>
      </c>
      <c r="AC440" s="64">
        <f t="shared" si="63"/>
        <v>4</v>
      </c>
    </row>
    <row r="441" spans="3:29">
      <c r="C441" s="71">
        <f>IF(OR(F441="",H441=""),"",IF(F441=H441,1,IF(F441&lt;H441,0,IF(F441-H441&lt;10,2,IF(F441&gt;H441,3,SE)))))</f>
        <v>0</v>
      </c>
      <c r="D441" s="54" t="s">
        <v>10</v>
      </c>
      <c r="E441" s="168" t="str">
        <f t="shared" si="55"/>
        <v>Battaglin F.C.</v>
      </c>
      <c r="F441" s="238">
        <f t="shared" si="56"/>
        <v>4</v>
      </c>
      <c r="G441" s="238"/>
      <c r="H441" s="239">
        <f t="shared" si="57"/>
        <v>246</v>
      </c>
      <c r="I441" s="239"/>
      <c r="J441" s="239">
        <f t="shared" si="58"/>
        <v>358</v>
      </c>
      <c r="K441" s="239"/>
      <c r="L441" s="239">
        <f t="shared" si="59"/>
        <v>-112</v>
      </c>
      <c r="M441" s="240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11</v>
      </c>
      <c r="X441" s="45">
        <f>SUM(F449,F457,F465,F473,F481,F489,H496)</f>
        <v>396</v>
      </c>
      <c r="Y441" s="45">
        <f>SUM(H449,H457,H465,H473,H481,H489,F496)</f>
        <v>363</v>
      </c>
      <c r="Z441" s="45">
        <f t="shared" si="60"/>
        <v>33</v>
      </c>
      <c r="AA441" s="64">
        <f t="shared" si="61"/>
        <v>115033003967</v>
      </c>
      <c r="AB441" s="45">
        <f t="shared" si="62"/>
        <v>44888002463</v>
      </c>
      <c r="AC441" s="64">
        <f t="shared" si="63"/>
        <v>3</v>
      </c>
    </row>
    <row r="442" spans="3:29" ht="15.75" thickBot="1">
      <c r="C442" s="71">
        <f>IF(OR(F442="",H442=""),"",IF(F442=H442,1,IF(F442&lt;H442,0,IF(F442-H442&lt;10,2,IF(F442&gt;H442,3,SE)))))</f>
        <v>0</v>
      </c>
      <c r="D442" s="74" t="s">
        <v>11</v>
      </c>
      <c r="E442" s="169" t="str">
        <f t="shared" si="55"/>
        <v>Amigosdoagustinho</v>
      </c>
      <c r="F442" s="229">
        <f t="shared" si="56"/>
        <v>3</v>
      </c>
      <c r="G442" s="229"/>
      <c r="H442" s="230">
        <f t="shared" si="57"/>
        <v>274</v>
      </c>
      <c r="I442" s="230"/>
      <c r="J442" s="230">
        <f t="shared" si="58"/>
        <v>297</v>
      </c>
      <c r="K442" s="230"/>
      <c r="L442" s="230">
        <f t="shared" si="59"/>
        <v>-23</v>
      </c>
      <c r="M442" s="231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13</v>
      </c>
      <c r="X442" s="45">
        <f>SUM(F448,F456,F464,F472,F480,F488,F496)</f>
        <v>274</v>
      </c>
      <c r="Y442" s="45">
        <f>SUM(H448,H456,H464,H472,H480,H488,H496)</f>
        <v>275</v>
      </c>
      <c r="Z442" s="45">
        <f t="shared" si="60"/>
        <v>-1</v>
      </c>
      <c r="AA442" s="64">
        <f t="shared" si="61"/>
        <v>134999002748</v>
      </c>
      <c r="AB442" s="45">
        <f t="shared" si="62"/>
        <v>34977002741</v>
      </c>
      <c r="AC442" s="64">
        <f t="shared" si="63"/>
        <v>1</v>
      </c>
    </row>
    <row r="443" spans="3:29">
      <c r="C443" s="71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1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1" t="str">
        <f>IF(OR(F445="",H445=""),"",IF(F445=H445,1,IF(F445&lt;H445,0,IF(F445-H445&lt;10,2,IF(F445&gt;H445,3,SE)))))</f>
        <v/>
      </c>
      <c r="D445" s="232" t="s">
        <v>133</v>
      </c>
      <c r="E445" s="233"/>
      <c r="F445" s="233"/>
      <c r="G445" s="233"/>
      <c r="H445" s="233"/>
      <c r="I445" s="233"/>
      <c r="J445" s="233"/>
      <c r="K445" s="233"/>
      <c r="L445" s="233"/>
      <c r="M445" s="233"/>
      <c r="N445" s="233"/>
      <c r="O445" s="233"/>
      <c r="P445" s="234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1" t="str">
        <f>IF(OR(F446="",H446=""),"",IF(F446=H446,1,IF(F446&lt;H446,0,IF(F446-H446&lt;10,2,IF(F446&gt;H446,3,SE)))))</f>
        <v/>
      </c>
      <c r="D446" s="235"/>
      <c r="E446" s="236"/>
      <c r="F446" s="236"/>
      <c r="G446" s="236"/>
      <c r="H446" s="236"/>
      <c r="I446" s="236"/>
      <c r="J446" s="236"/>
      <c r="K446" s="236"/>
      <c r="L446" s="236"/>
      <c r="M446" s="236"/>
      <c r="N446" s="236"/>
      <c r="O446" s="236"/>
      <c r="P446" s="237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1"/>
      <c r="Z446" s="71"/>
      <c r="AA446" s="45"/>
      <c r="AB446" s="45"/>
      <c r="AC446" s="45"/>
    </row>
    <row r="447" spans="3:29">
      <c r="C447" s="71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1">
        <f>IF(OR(F448="",H448=""),"",IF(F448=H448,1,IF(F448&lt;H448,0,IF(F448-H448&lt;10,2,IF(F448&gt;H448,3,SE)))))</f>
        <v>3</v>
      </c>
      <c r="D448" s="222" t="str">
        <f>V442</f>
        <v>Atlético Bempostense</v>
      </c>
      <c r="E448" s="222"/>
      <c r="F448" s="77">
        <v>32</v>
      </c>
      <c r="G448" s="65" t="s">
        <v>17</v>
      </c>
      <c r="H448" s="76">
        <v>19</v>
      </c>
      <c r="I448" s="222" t="str">
        <f>V438</f>
        <v>New Eldorado F.C</v>
      </c>
      <c r="J448" s="222"/>
      <c r="K448" s="222"/>
      <c r="L448" s="222"/>
      <c r="M448" s="222"/>
      <c r="N448" s="222"/>
      <c r="O448" s="222"/>
      <c r="P448" s="222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1">
        <f>IF(OR(F449="",H449=""),"",IF(F449=H449,1,IF(F449&lt;H449,0,IF(F449-H449&lt;10,2,IF(F449&gt;H449,3,SE)))))</f>
        <v>0</v>
      </c>
      <c r="D449" s="222" t="str">
        <f>V441</f>
        <v>spider mel fc</v>
      </c>
      <c r="E449" s="222"/>
      <c r="F449" s="76">
        <v>43</v>
      </c>
      <c r="G449" s="65" t="s">
        <v>17</v>
      </c>
      <c r="H449" s="77">
        <v>48</v>
      </c>
      <c r="I449" s="222" t="str">
        <f>V437</f>
        <v>Battaglin F.C.</v>
      </c>
      <c r="J449" s="222"/>
      <c r="K449" s="222"/>
      <c r="L449" s="222"/>
      <c r="M449" s="222"/>
      <c r="N449" s="222"/>
      <c r="O449" s="222"/>
      <c r="P449" s="222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1">
        <f>IF(OR(F450="",H450=""),"",IF(F450=H450,1,IF(F450&lt;H450,0,IF(F450-H450&lt;10,2,IF(F450&gt;H450,3,SE)))))</f>
        <v>0</v>
      </c>
      <c r="D450" s="222" t="str">
        <f>V440</f>
        <v>Ogro Team</v>
      </c>
      <c r="E450" s="222"/>
      <c r="F450" s="76">
        <v>28</v>
      </c>
      <c r="G450" s="65" t="s">
        <v>17</v>
      </c>
      <c r="H450" s="77">
        <v>59</v>
      </c>
      <c r="I450" s="222" t="str">
        <f>V436</f>
        <v>André fogão</v>
      </c>
      <c r="J450" s="222"/>
      <c r="K450" s="222"/>
      <c r="L450" s="222"/>
      <c r="M450" s="222"/>
      <c r="N450" s="222"/>
      <c r="O450" s="222"/>
      <c r="P450" s="222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1">
        <f>IF(OR(F451="",H451=""),"",IF(F451=H451,1,IF(F451&lt;H451,0,IF(F451-H451&lt;10,2,IF(F451&gt;H451,3,SE)))))</f>
        <v>3</v>
      </c>
      <c r="D451" s="222" t="str">
        <f>V439</f>
        <v>Al-Jazira F.c</v>
      </c>
      <c r="E451" s="222"/>
      <c r="F451" s="77">
        <v>30</v>
      </c>
      <c r="G451" s="65" t="s">
        <v>17</v>
      </c>
      <c r="H451" s="76">
        <v>19</v>
      </c>
      <c r="I451" s="222" t="str">
        <f>V435</f>
        <v>Amigosdoagustinho</v>
      </c>
      <c r="J451" s="222"/>
      <c r="K451" s="222"/>
      <c r="L451" s="222"/>
      <c r="M451" s="222"/>
      <c r="N451" s="222"/>
      <c r="O451" s="222"/>
      <c r="P451" s="222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1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1" t="str">
        <f>IF(OR(F453="",H453=""),"",IF(F453=H453,1,IF(F453&lt;H453,0,IF(F453-H453&lt;10,2,IF(F453&gt;H453,3,SE)))))</f>
        <v/>
      </c>
      <c r="D453" s="223" t="s">
        <v>135</v>
      </c>
      <c r="E453" s="224"/>
      <c r="F453" s="224"/>
      <c r="G453" s="224"/>
      <c r="H453" s="224"/>
      <c r="I453" s="224"/>
      <c r="J453" s="224"/>
      <c r="K453" s="224"/>
      <c r="L453" s="224"/>
      <c r="M453" s="224"/>
      <c r="N453" s="224"/>
      <c r="O453" s="224"/>
      <c r="P453" s="225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1" t="str">
        <f>IF(OR(F454="",H454=""),"",IF(F454=H454,1,IF(F454&lt;H454,0,IF(F454-H454&lt;10,2,IF(F454&gt;H454,3,SE)))))</f>
        <v/>
      </c>
      <c r="D454" s="226"/>
      <c r="E454" s="227"/>
      <c r="F454" s="227"/>
      <c r="G454" s="227"/>
      <c r="H454" s="227"/>
      <c r="I454" s="227"/>
      <c r="J454" s="227"/>
      <c r="K454" s="227"/>
      <c r="L454" s="227"/>
      <c r="M454" s="227"/>
      <c r="N454" s="227"/>
      <c r="O454" s="227"/>
      <c r="P454" s="228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1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>
      <c r="C456" s="71">
        <f>IF(OR(F456="",H456=""),"",IF(F456=H456,1,IF(F456&lt;H456,0,IF(F456-H456&lt;10,2,IF(F456&gt;H456,3,SE)))))</f>
        <v>0</v>
      </c>
      <c r="D456" s="222" t="str">
        <f>V442</f>
        <v>Atlético Bempostense</v>
      </c>
      <c r="E456" s="222"/>
      <c r="F456" s="76">
        <v>42</v>
      </c>
      <c r="G456" s="58" t="s">
        <v>17</v>
      </c>
      <c r="H456" s="77">
        <v>76</v>
      </c>
      <c r="I456" s="222" t="str">
        <f>V435</f>
        <v>Amigosdoagustinho</v>
      </c>
      <c r="J456" s="222"/>
      <c r="K456" s="222"/>
      <c r="L456" s="222"/>
      <c r="M456" s="222"/>
      <c r="N456" s="222"/>
      <c r="O456" s="222"/>
      <c r="P456" s="222"/>
      <c r="Q456" s="45">
        <f>IF(OR(H456="",F456=""),"",IF(H456=F456,1,IF(H456&lt;F456,0,IF(H456-F456&lt;10,2,IF(H456&gt;F456,3,SE)))))</f>
        <v>3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1">
        <f>IF(OR(F457="",H457=""),"",IF(F457=H457,1,IF(F457&lt;H457,0,IF(F457-H457&lt;10,2,IF(F457&gt;H457,3,SE)))))</f>
        <v>3</v>
      </c>
      <c r="D457" s="222" t="str">
        <f>V441</f>
        <v>spider mel fc</v>
      </c>
      <c r="E457" s="222"/>
      <c r="F457" s="77">
        <v>77</v>
      </c>
      <c r="G457" s="58" t="s">
        <v>17</v>
      </c>
      <c r="H457" s="76">
        <v>60</v>
      </c>
      <c r="I457" s="222" t="str">
        <f>V436</f>
        <v>André fogão</v>
      </c>
      <c r="J457" s="222"/>
      <c r="K457" s="222"/>
      <c r="L457" s="222"/>
      <c r="M457" s="222"/>
      <c r="N457" s="222"/>
      <c r="O457" s="222"/>
      <c r="P457" s="222"/>
      <c r="Q457" s="45">
        <f>IF(OR(H457="",F457=""),"",IF(H457=F457,1,IF(H457&lt;F457,0,IF(H457-F457&lt;10,2,IF(H457&gt;F457,3,SE)))))</f>
        <v>0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1">
        <f>IF(OR(F458="",H458=""),"",IF(F458=H458,1,IF(F458&lt;H458,0,IF(F458-H458&lt;10,2,IF(F458&gt;H458,3,SE)))))</f>
        <v>3</v>
      </c>
      <c r="D458" s="222" t="str">
        <f>V440</f>
        <v>Ogro Team</v>
      </c>
      <c r="E458" s="222"/>
      <c r="F458" s="77">
        <v>69</v>
      </c>
      <c r="G458" s="58" t="s">
        <v>17</v>
      </c>
      <c r="H458" s="76">
        <v>58</v>
      </c>
      <c r="I458" s="222" t="str">
        <f>V437</f>
        <v>Battaglin F.C.</v>
      </c>
      <c r="J458" s="222"/>
      <c r="K458" s="222"/>
      <c r="L458" s="222"/>
      <c r="M458" s="222"/>
      <c r="N458" s="222"/>
      <c r="O458" s="222"/>
      <c r="P458" s="222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1">
        <f>IF(OR(F459="",H459=""),"",IF(F459=H459,1,IF(F459&lt;H459,0,IF(F459-H459&lt;10,2,IF(F459&gt;H459,3,SE)))))</f>
        <v>3</v>
      </c>
      <c r="D459" s="222" t="str">
        <f>V439</f>
        <v>Al-Jazira F.c</v>
      </c>
      <c r="E459" s="222"/>
      <c r="F459" s="77">
        <v>45</v>
      </c>
      <c r="G459" s="58" t="s">
        <v>17</v>
      </c>
      <c r="H459" s="76">
        <v>29</v>
      </c>
      <c r="I459" s="222" t="str">
        <f>V438</f>
        <v>New Eldorado F.C</v>
      </c>
      <c r="J459" s="222"/>
      <c r="K459" s="222"/>
      <c r="L459" s="222"/>
      <c r="M459" s="222"/>
      <c r="N459" s="222"/>
      <c r="O459" s="222"/>
      <c r="P459" s="222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1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1" t="str">
        <f>IF(OR(F461="",H461=""),"",IF(F461=H461,1,IF(F461&lt;H461,0,IF(F461-H461&lt;10,2,IF(F461&gt;H461,3,SE)))))</f>
        <v/>
      </c>
      <c r="D461" s="223" t="s">
        <v>134</v>
      </c>
      <c r="E461" s="224"/>
      <c r="F461" s="224"/>
      <c r="G461" s="224"/>
      <c r="H461" s="224"/>
      <c r="I461" s="224"/>
      <c r="J461" s="224"/>
      <c r="K461" s="224"/>
      <c r="L461" s="224"/>
      <c r="M461" s="224"/>
      <c r="N461" s="224"/>
      <c r="O461" s="224"/>
      <c r="P461" s="225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1"/>
      <c r="Z461" s="71"/>
      <c r="AA461" s="45"/>
      <c r="AB461" s="45"/>
      <c r="AC461" s="45"/>
    </row>
    <row r="462" spans="3:29" ht="15" customHeight="1" thickBot="1">
      <c r="C462" s="71" t="str">
        <f>IF(OR(F462="",H462=""),"",IF(F462=H462,1,IF(F462&lt;H462,0,IF(F462-H462&lt;10,2,IF(F462&gt;H462,3,SE)))))</f>
        <v/>
      </c>
      <c r="D462" s="226"/>
      <c r="E462" s="227"/>
      <c r="F462" s="227"/>
      <c r="G462" s="227"/>
      <c r="H462" s="227"/>
      <c r="I462" s="227"/>
      <c r="J462" s="227"/>
      <c r="K462" s="227"/>
      <c r="L462" s="227"/>
      <c r="M462" s="227"/>
      <c r="N462" s="227"/>
      <c r="O462" s="227"/>
      <c r="P462" s="228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1"/>
      <c r="Z462" s="71"/>
      <c r="AA462" s="45"/>
      <c r="AB462" s="45"/>
      <c r="AC462" s="45"/>
    </row>
    <row r="463" spans="3:29">
      <c r="C463" s="71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1">
        <f>IF(OR(F464="",H464=""),"",IF(F464=H464,1,IF(F464&lt;H464,0,IF(F464-H464&lt;10,2,IF(F464&gt;H464,3,SE)))))</f>
        <v>0</v>
      </c>
      <c r="D464" s="222" t="str">
        <f>V442</f>
        <v>Atlético Bempostense</v>
      </c>
      <c r="E464" s="222"/>
      <c r="F464" s="76">
        <v>24</v>
      </c>
      <c r="G464" s="65" t="s">
        <v>17</v>
      </c>
      <c r="H464" s="77">
        <v>45</v>
      </c>
      <c r="I464" s="222" t="str">
        <f>V436</f>
        <v>André fogão</v>
      </c>
      <c r="J464" s="222"/>
      <c r="K464" s="222"/>
      <c r="L464" s="222"/>
      <c r="M464" s="222"/>
      <c r="N464" s="222"/>
      <c r="O464" s="222"/>
      <c r="P464" s="222"/>
      <c r="Q464" s="45">
        <f>IF(OR(H464="",F464=""),"",IF(H464=F464,1,IF(H464&lt;F464,0,IF(H464-F464&lt;10,2,IF(H464&gt;F464,3,SE)))))</f>
        <v>3</v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1">
        <f>IF(OR(F465="",H465=""),"",IF(F465=H465,1,IF(F465&lt;H465,0,IF(F465-H465&lt;10,2,IF(F465&gt;H465,3,SE)))))</f>
        <v>3</v>
      </c>
      <c r="D465" s="222" t="str">
        <f>V441</f>
        <v>spider mel fc</v>
      </c>
      <c r="E465" s="222"/>
      <c r="F465" s="77">
        <v>68</v>
      </c>
      <c r="G465" s="65" t="s">
        <v>17</v>
      </c>
      <c r="H465" s="76">
        <v>48</v>
      </c>
      <c r="I465" s="222" t="str">
        <f>V435</f>
        <v>Amigosdoagustinho</v>
      </c>
      <c r="J465" s="222"/>
      <c r="K465" s="222"/>
      <c r="L465" s="222"/>
      <c r="M465" s="222"/>
      <c r="N465" s="222"/>
      <c r="O465" s="222"/>
      <c r="P465" s="222"/>
      <c r="Q465" s="45">
        <f>IF(OR(H465="",F465=""),"",IF(H465=F465,1,IF(H465&lt;F465,0,IF(H465-F465&lt;10,2,IF(H465&gt;F465,3,SE)))))</f>
        <v>0</v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1">
        <f>IF(OR(F466="",H466=""),"",IF(F466=H466,1,IF(F466&lt;H466,0,IF(F466-H466&lt;10,2,IF(F466&gt;H466,3,SE)))))</f>
        <v>0</v>
      </c>
      <c r="D466" s="222" t="str">
        <f>V440</f>
        <v>Ogro Team</v>
      </c>
      <c r="E466" s="222"/>
      <c r="F466" s="76">
        <v>52</v>
      </c>
      <c r="G466" s="65" t="s">
        <v>17</v>
      </c>
      <c r="H466" s="77">
        <v>63</v>
      </c>
      <c r="I466" s="222" t="str">
        <f>V438</f>
        <v>New Eldorado F.C</v>
      </c>
      <c r="J466" s="222"/>
      <c r="K466" s="222"/>
      <c r="L466" s="222"/>
      <c r="M466" s="222"/>
      <c r="N466" s="222"/>
      <c r="O466" s="222"/>
      <c r="P466" s="222"/>
      <c r="Q466" s="45">
        <f>IF(OR(H466="",F466=""),"",IF(H466=F466,1,IF(H466&lt;F466,0,IF(H466-F466&lt;10,2,IF(H466&gt;F466,3,SE)))))</f>
        <v>3</v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1">
        <f>IF(OR(F467="",H467=""),"",IF(F467=H467,1,IF(F467&lt;H467,0,IF(F467-H467&lt;10,2,IF(F467&gt;H467,3,SE)))))</f>
        <v>3</v>
      </c>
      <c r="D467" s="222" t="str">
        <f>V439</f>
        <v>Al-Jazira F.c</v>
      </c>
      <c r="E467" s="222"/>
      <c r="F467" s="59">
        <v>63</v>
      </c>
      <c r="G467" s="65" t="s">
        <v>17</v>
      </c>
      <c r="H467" s="76">
        <v>43</v>
      </c>
      <c r="I467" s="222" t="str">
        <f>V437</f>
        <v>Battaglin F.C.</v>
      </c>
      <c r="J467" s="222"/>
      <c r="K467" s="222"/>
      <c r="L467" s="222"/>
      <c r="M467" s="222"/>
      <c r="N467" s="222"/>
      <c r="O467" s="222"/>
      <c r="P467" s="222"/>
      <c r="Q467" s="45">
        <f>IF(OR(H467="",F467=""),"",IF(H467=F467,1,IF(H467&lt;F467,0,IF(H467-F467&lt;10,2,IF(H467&gt;F467,3,SE)))))</f>
        <v>0</v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1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1" t="str">
        <f>IF(OR(F469="",H469=""),"",IF(F469=H469,1,IF(F469&lt;H469,0,IF(F469-H469&lt;10,2,IF(F469&gt;H469,3,SE)))))</f>
        <v/>
      </c>
      <c r="D469" s="223" t="s">
        <v>136</v>
      </c>
      <c r="E469" s="224"/>
      <c r="F469" s="224"/>
      <c r="G469" s="224"/>
      <c r="H469" s="224"/>
      <c r="I469" s="224"/>
      <c r="J469" s="224"/>
      <c r="K469" s="224"/>
      <c r="L469" s="224"/>
      <c r="M469" s="224"/>
      <c r="N469" s="224"/>
      <c r="O469" s="224"/>
      <c r="P469" s="225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1" t="str">
        <f>IF(OR(F470="",H470=""),"",IF(F470=H470,1,IF(F470&lt;H470,0,IF(F470-H470&lt;10,2,IF(F470&gt;H470,3,SE)))))</f>
        <v/>
      </c>
      <c r="D470" s="226"/>
      <c r="E470" s="227"/>
      <c r="F470" s="227"/>
      <c r="G470" s="227"/>
      <c r="H470" s="227"/>
      <c r="I470" s="227"/>
      <c r="J470" s="227"/>
      <c r="K470" s="227"/>
      <c r="L470" s="227"/>
      <c r="M470" s="227"/>
      <c r="N470" s="227"/>
      <c r="O470" s="227"/>
      <c r="P470" s="228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1"/>
      <c r="Z470" s="71"/>
      <c r="AA470" s="45"/>
      <c r="AB470" s="45"/>
      <c r="AC470" s="45"/>
    </row>
    <row r="471" spans="3:29">
      <c r="C471" s="71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1">
        <f>IF(OR(F472="",H472=""),"",IF(F472=H472,1,IF(F472&lt;H472,0,IF(F472-H472&lt;10,2,IF(F472&gt;H472,3,SE)))))</f>
        <v>3</v>
      </c>
      <c r="D472" s="222" t="str">
        <f>V442</f>
        <v>Atlético Bempostense</v>
      </c>
      <c r="E472" s="222"/>
      <c r="F472" s="77">
        <v>35</v>
      </c>
      <c r="G472" s="58" t="s">
        <v>17</v>
      </c>
      <c r="H472" s="76">
        <v>11</v>
      </c>
      <c r="I472" s="222" t="str">
        <f>V437</f>
        <v>Battaglin F.C.</v>
      </c>
      <c r="J472" s="222"/>
      <c r="K472" s="222"/>
      <c r="L472" s="222"/>
      <c r="M472" s="222"/>
      <c r="N472" s="222"/>
      <c r="O472" s="222"/>
      <c r="P472" s="222"/>
      <c r="Q472" s="45">
        <f>IF(OR(H472="",F472=""),"",IF(H472=F472,1,IF(H472&lt;F472,0,IF(H472-F472&lt;10,2,IF(H472&gt;F472,3,SE)))))</f>
        <v>0</v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1">
        <f>IF(OR(F473="",H473=""),"",IF(F473=H473,1,IF(F473&lt;H473,0,IF(F473-H473&lt;10,2,IF(F473&gt;H473,3,SE)))))</f>
        <v>3</v>
      </c>
      <c r="D473" s="222" t="str">
        <f>V441</f>
        <v>spider mel fc</v>
      </c>
      <c r="E473" s="222"/>
      <c r="F473" s="77">
        <v>51</v>
      </c>
      <c r="G473" s="58" t="s">
        <v>17</v>
      </c>
      <c r="H473" s="76">
        <v>15</v>
      </c>
      <c r="I473" s="222" t="str">
        <f>V438</f>
        <v>New Eldorado F.C</v>
      </c>
      <c r="J473" s="222"/>
      <c r="K473" s="222"/>
      <c r="L473" s="222"/>
      <c r="M473" s="222"/>
      <c r="N473" s="222"/>
      <c r="O473" s="222"/>
      <c r="P473" s="222"/>
      <c r="Q473" s="45">
        <f>IF(OR(H473="",F473=""),"",IF(H473=F473,1,IF(H473&lt;F473,0,IF(H473-F473&lt;10,2,IF(H473&gt;F473,3,SE)))))</f>
        <v>0</v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1">
        <f>IF(OR(F474="",H474=""),"",IF(F474=H474,1,IF(F474&lt;H474,0,IF(F474-H474&lt;10,2,IF(F474&gt;H474,3,SE)))))</f>
        <v>2</v>
      </c>
      <c r="D474" s="222" t="str">
        <f>V440</f>
        <v>Ogro Team</v>
      </c>
      <c r="E474" s="222"/>
      <c r="F474" s="77">
        <v>48</v>
      </c>
      <c r="G474" s="58" t="s">
        <v>17</v>
      </c>
      <c r="H474" s="76">
        <v>42</v>
      </c>
      <c r="I474" s="222" t="str">
        <f>V435</f>
        <v>Amigosdoagustinho</v>
      </c>
      <c r="J474" s="222"/>
      <c r="K474" s="222"/>
      <c r="L474" s="222"/>
      <c r="M474" s="222"/>
      <c r="N474" s="222"/>
      <c r="O474" s="222"/>
      <c r="P474" s="222"/>
      <c r="Q474" s="45">
        <f>IF(OR(H474="",F474=""),"",IF(H474=F474,1,IF(H474&lt;F474,0,IF(H474-F474&lt;10,2,IF(H474&gt;F474,3,SE)))))</f>
        <v>0</v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1">
        <f>IF(OR(F475="",H475=""),"",IF(F475=H475,1,IF(F475&lt;H475,0,IF(F475-H475&lt;10,2,IF(F475&gt;H475,3,SE)))))</f>
        <v>3</v>
      </c>
      <c r="D475" s="222" t="str">
        <f>V439</f>
        <v>Al-Jazira F.c</v>
      </c>
      <c r="E475" s="222"/>
      <c r="F475" s="77">
        <v>62</v>
      </c>
      <c r="G475" s="58" t="s">
        <v>17</v>
      </c>
      <c r="H475" s="76">
        <v>41</v>
      </c>
      <c r="I475" s="222" t="str">
        <f>V436</f>
        <v>André fogão</v>
      </c>
      <c r="J475" s="222"/>
      <c r="K475" s="222"/>
      <c r="L475" s="222"/>
      <c r="M475" s="222"/>
      <c r="N475" s="222"/>
      <c r="O475" s="222"/>
      <c r="P475" s="222"/>
      <c r="Q475" s="45">
        <f>IF(OR(H475="",F475=""),"",IF(H475=F475,1,IF(H475&lt;F475,0,IF(H475-F475&lt;10,2,IF(H475&gt;F475,3,SE)))))</f>
        <v>0</v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1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1" t="str">
        <f>IF(OR(F477="",H477=""),"",IF(F477=H477,1,IF(F477&lt;H477,0,IF(F477-H477&lt;10,2,IF(F477&gt;H477,3,SE)))))</f>
        <v/>
      </c>
      <c r="D477" s="223" t="s">
        <v>137</v>
      </c>
      <c r="E477" s="224"/>
      <c r="F477" s="224"/>
      <c r="G477" s="224"/>
      <c r="H477" s="224"/>
      <c r="I477" s="224"/>
      <c r="J477" s="224"/>
      <c r="K477" s="224"/>
      <c r="L477" s="224"/>
      <c r="M477" s="224"/>
      <c r="N477" s="224"/>
      <c r="O477" s="224"/>
      <c r="P477" s="225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1"/>
      <c r="Z477" s="71"/>
      <c r="AA477" s="45"/>
      <c r="AB477" s="45"/>
      <c r="AC477" s="45"/>
    </row>
    <row r="478" spans="3:29" ht="15" customHeight="1" thickBot="1">
      <c r="C478" s="71" t="str">
        <f>IF(OR(F478="",H478=""),"",IF(F478=H478,1,IF(F478&lt;H478,0,IF(F478-H478&lt;10,2,IF(F478&gt;H478,3,SE)))))</f>
        <v/>
      </c>
      <c r="D478" s="226"/>
      <c r="E478" s="227"/>
      <c r="F478" s="227"/>
      <c r="G478" s="227"/>
      <c r="H478" s="227"/>
      <c r="I478" s="227"/>
      <c r="J478" s="227"/>
      <c r="K478" s="227"/>
      <c r="L478" s="227"/>
      <c r="M478" s="227"/>
      <c r="N478" s="227"/>
      <c r="O478" s="227"/>
      <c r="P478" s="228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1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1">
        <f>IF(OR(F480="",H480=""),"",IF(F480=H480,1,IF(F480&lt;H480,0,IF(F480-H480&lt;10,2,IF(F480&gt;H480,3,SE)))))</f>
        <v>3</v>
      </c>
      <c r="D480" s="222" t="str">
        <f>V442</f>
        <v>Atlético Bempostense</v>
      </c>
      <c r="E480" s="222"/>
      <c r="F480" s="77">
        <v>44</v>
      </c>
      <c r="G480" s="58" t="s">
        <v>17</v>
      </c>
      <c r="H480" s="76">
        <v>33</v>
      </c>
      <c r="I480" s="222" t="str">
        <f>V439</f>
        <v>Al-Jazira F.c</v>
      </c>
      <c r="J480" s="222"/>
      <c r="K480" s="222"/>
      <c r="L480" s="222"/>
      <c r="M480" s="222"/>
      <c r="N480" s="222"/>
      <c r="O480" s="222"/>
      <c r="P480" s="222"/>
      <c r="Q480" s="45">
        <f>IF(OR(H480="",F480=""),"",IF(H480=F480,1,IF(H480&lt;F480,0,IF(H480-F480&lt;10,2,IF(H480&gt;F480,3,SE)))))</f>
        <v>0</v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1">
        <f>IF(OR(F481="",H481=""),"",IF(F481=H481,1,IF(F481&lt;H481,0,IF(F481-H481&lt;10,2,IF(F481&gt;H481,3,SE)))))</f>
        <v>0</v>
      </c>
      <c r="D481" s="222" t="str">
        <f>V441</f>
        <v>spider mel fc</v>
      </c>
      <c r="E481" s="222"/>
      <c r="F481" s="76">
        <v>41</v>
      </c>
      <c r="G481" s="58" t="s">
        <v>17</v>
      </c>
      <c r="H481" s="77">
        <v>77</v>
      </c>
      <c r="I481" s="222" t="str">
        <f>V440</f>
        <v>Ogro Team</v>
      </c>
      <c r="J481" s="222"/>
      <c r="K481" s="222"/>
      <c r="L481" s="222"/>
      <c r="M481" s="222"/>
      <c r="N481" s="222"/>
      <c r="O481" s="222"/>
      <c r="P481" s="222"/>
      <c r="Q481" s="45">
        <f>IF(OR(H481="",F481=""),"",IF(H481=F481,1,IF(H481&lt;F481,0,IF(H481-F481&lt;10,2,IF(H481&gt;F481,3,SE)))))</f>
        <v>3</v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1">
        <f>IF(OR(F482="",H482=""),"",IF(F482=H482,1,IF(F482&lt;H482,0,IF(F482-H482&lt;10,2,IF(F482&gt;H482,3,SE)))))</f>
        <v>2</v>
      </c>
      <c r="D482" s="222" t="str">
        <f>V438</f>
        <v>New Eldorado F.C</v>
      </c>
      <c r="E482" s="222"/>
      <c r="F482" s="77">
        <v>34</v>
      </c>
      <c r="G482" s="58" t="s">
        <v>17</v>
      </c>
      <c r="H482" s="76">
        <v>26</v>
      </c>
      <c r="I482" s="222" t="str">
        <f>V435</f>
        <v>Amigosdoagustinho</v>
      </c>
      <c r="J482" s="222"/>
      <c r="K482" s="222"/>
      <c r="L482" s="222"/>
      <c r="M482" s="222"/>
      <c r="N482" s="222"/>
      <c r="O482" s="222"/>
      <c r="P482" s="222"/>
      <c r="Q482" s="45">
        <f>IF(OR(H482="",F482=""),"",IF(H482=F482,1,IF(H482&lt;F482,0,IF(H482-F482&lt;10,2,IF(H482&gt;F482,3,SE)))))</f>
        <v>0</v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1">
        <f>IF(OR(F483="",H483=""),"",IF(F483=H483,1,IF(F483&lt;H483,0,IF(F483-H483&lt;10,2,IF(F483&gt;H483,3,SE)))))</f>
        <v>0</v>
      </c>
      <c r="D483" s="222" t="str">
        <f>V437</f>
        <v>Battaglin F.C.</v>
      </c>
      <c r="E483" s="222"/>
      <c r="F483" s="76">
        <v>25</v>
      </c>
      <c r="G483" s="58" t="s">
        <v>17</v>
      </c>
      <c r="H483" s="77">
        <v>82</v>
      </c>
      <c r="I483" s="222" t="str">
        <f>V436</f>
        <v>André fogão</v>
      </c>
      <c r="J483" s="222"/>
      <c r="K483" s="222"/>
      <c r="L483" s="222"/>
      <c r="M483" s="222"/>
      <c r="N483" s="222"/>
      <c r="O483" s="222"/>
      <c r="P483" s="222"/>
      <c r="Q483" s="45">
        <f>IF(OR(H483="",F483=""),"",IF(H483=F483,1,IF(H483&lt;F483,0,IF(H483-F483&lt;10,2,IF(H483&gt;F483,3,SE)))))</f>
        <v>3</v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1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1" t="str">
        <f>IF(OR(F485="",H485=""),"",IF(F485=H485,1,IF(F485&lt;H485,0,IF(F485-H485&lt;10,2,IF(F485&gt;H485,3,SE)))))</f>
        <v/>
      </c>
      <c r="D485" s="223" t="s">
        <v>138</v>
      </c>
      <c r="E485" s="224"/>
      <c r="F485" s="224"/>
      <c r="G485" s="224"/>
      <c r="H485" s="224"/>
      <c r="I485" s="224"/>
      <c r="J485" s="224"/>
      <c r="K485" s="224"/>
      <c r="L485" s="224"/>
      <c r="M485" s="224"/>
      <c r="N485" s="224"/>
      <c r="O485" s="224"/>
      <c r="P485" s="225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1" t="str">
        <f>IF(OR(F486="",H486=""),"",IF(F486=H486,1,IF(F486&lt;H486,0,IF(F486-H486&lt;10,2,IF(F486&gt;H486,3,SE)))))</f>
        <v/>
      </c>
      <c r="D486" s="226"/>
      <c r="E486" s="227"/>
      <c r="F486" s="227"/>
      <c r="G486" s="227"/>
      <c r="H486" s="227"/>
      <c r="I486" s="227"/>
      <c r="J486" s="227"/>
      <c r="K486" s="227"/>
      <c r="L486" s="227"/>
      <c r="M486" s="227"/>
      <c r="N486" s="227"/>
      <c r="O486" s="227"/>
      <c r="P486" s="228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1"/>
      <c r="Z486" s="71"/>
      <c r="AA486" s="45"/>
      <c r="AB486" s="45"/>
      <c r="AC486" s="45"/>
    </row>
    <row r="487" spans="3:29">
      <c r="C487" s="71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1">
        <f>IF(OR(F488="",H488=""),"",IF(F488=H488,1,IF(F488&lt;H488,0,IF(F488-H488&lt;10,2,IF(F488&gt;H488,3,SE)))))</f>
        <v>2</v>
      </c>
      <c r="D488" s="222" t="str">
        <f>V442</f>
        <v>Atlético Bempostense</v>
      </c>
      <c r="E488" s="222"/>
      <c r="F488" s="77">
        <v>56</v>
      </c>
      <c r="G488" s="58" t="s">
        <v>17</v>
      </c>
      <c r="H488" s="76">
        <v>53</v>
      </c>
      <c r="I488" s="222" t="str">
        <f>V440</f>
        <v>Ogro Team</v>
      </c>
      <c r="J488" s="222"/>
      <c r="K488" s="222"/>
      <c r="L488" s="222"/>
      <c r="M488" s="222"/>
      <c r="N488" s="222"/>
      <c r="O488" s="222"/>
      <c r="P488" s="222"/>
      <c r="Q488" s="45">
        <f>IF(OR(H488="",F488=""),"",IF(H488=F488,1,IF(H488&lt;F488,0,IF(H488-F488&lt;10,2,IF(H488&gt;F488,3,SE)))))</f>
        <v>0</v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1">
        <f>IF(OR(F489="",H489=""),"",IF(F489=H489,1,IF(F489&lt;H489,0,IF(F489-H489&lt;10,2,IF(F489&gt;H489,3,SE)))))</f>
        <v>2</v>
      </c>
      <c r="D489" s="222" t="str">
        <f>V441</f>
        <v>spider mel fc</v>
      </c>
      <c r="E489" s="222"/>
      <c r="F489" s="77">
        <v>78</v>
      </c>
      <c r="G489" s="58" t="s">
        <v>17</v>
      </c>
      <c r="H489" s="76">
        <v>74</v>
      </c>
      <c r="I489" s="222" t="str">
        <f>V439</f>
        <v>Al-Jazira F.c</v>
      </c>
      <c r="J489" s="222"/>
      <c r="K489" s="222"/>
      <c r="L489" s="222"/>
      <c r="M489" s="222"/>
      <c r="N489" s="222"/>
      <c r="O489" s="222"/>
      <c r="P489" s="222"/>
      <c r="Q489" s="45">
        <f>IF(OR(H489="",F489=""),"",IF(H489=F489,1,IF(H489&lt;F489,0,IF(H489-F489&lt;10,2,IF(H489&gt;F489,3,SE)))))</f>
        <v>0</v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1">
        <f>IF(OR(F490="",H490=""),"",IF(F490=H490,1,IF(F490&lt;H490,0,IF(F490-H490&lt;10,2,IF(F490&gt;H490,3,SE)))))</f>
        <v>0</v>
      </c>
      <c r="D490" s="222" t="str">
        <f>V438</f>
        <v>New Eldorado F.C</v>
      </c>
      <c r="E490" s="222"/>
      <c r="F490" s="76">
        <v>42</v>
      </c>
      <c r="G490" s="58" t="s">
        <v>17</v>
      </c>
      <c r="H490" s="77">
        <v>95</v>
      </c>
      <c r="I490" s="222" t="str">
        <f>V436</f>
        <v>André fogão</v>
      </c>
      <c r="J490" s="222"/>
      <c r="K490" s="222"/>
      <c r="L490" s="222"/>
      <c r="M490" s="222"/>
      <c r="N490" s="222"/>
      <c r="O490" s="222"/>
      <c r="P490" s="222"/>
      <c r="Q490" s="45">
        <f>IF(OR(H490="",F490=""),"",IF(H490=F490,1,IF(H490&lt;F490,0,IF(H490-F490&lt;10,2,IF(H490&gt;F490,3,SE)))))</f>
        <v>3</v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1">
        <f>IF(OR(F491="",H491=""),"",IF(F491=H491,1,IF(F491&lt;H491,0,IF(F491-H491&lt;10,2,IF(F491&gt;H491,3,SE)))))</f>
        <v>2</v>
      </c>
      <c r="D491" s="222" t="str">
        <f>V437</f>
        <v>Battaglin F.C.</v>
      </c>
      <c r="E491" s="222"/>
      <c r="F491" s="77">
        <v>38</v>
      </c>
      <c r="G491" s="58" t="s">
        <v>17</v>
      </c>
      <c r="H491" s="76">
        <v>33</v>
      </c>
      <c r="I491" s="222" t="str">
        <f>V435</f>
        <v>Amigosdoagustinho</v>
      </c>
      <c r="J491" s="222"/>
      <c r="K491" s="222"/>
      <c r="L491" s="222"/>
      <c r="M491" s="222"/>
      <c r="N491" s="222"/>
      <c r="O491" s="222"/>
      <c r="P491" s="222"/>
      <c r="Q491" s="45">
        <f>IF(OR(H491="",F491=""),"",IF(H491=F491,1,IF(H491&lt;F491,0,IF(H491-F491&lt;10,2,IF(H491&gt;F491,3,SE)))))</f>
        <v>0</v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1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1" t="str">
        <f>IF(OR(F493="",H493=""),"",IF(F493=H493,1,IF(F493&lt;H493,0,IF(F493-H493&lt;10,2,IF(F493&gt;H493,3,SE)))))</f>
        <v/>
      </c>
      <c r="D493" s="223" t="s">
        <v>139</v>
      </c>
      <c r="E493" s="224"/>
      <c r="F493" s="224"/>
      <c r="G493" s="224"/>
      <c r="H493" s="224"/>
      <c r="I493" s="224"/>
      <c r="J493" s="224"/>
      <c r="K493" s="224"/>
      <c r="L493" s="224"/>
      <c r="M493" s="224"/>
      <c r="N493" s="224"/>
      <c r="O493" s="224"/>
      <c r="P493" s="225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1" t="str">
        <f>IF(OR(F494="",H494=""),"",IF(F494=H494,1,IF(F494&lt;H494,0,IF(F494-H494&lt;10,2,IF(F494&gt;H494,3,SE)))))</f>
        <v/>
      </c>
      <c r="D494" s="226"/>
      <c r="E494" s="227"/>
      <c r="F494" s="227"/>
      <c r="G494" s="227"/>
      <c r="H494" s="227"/>
      <c r="I494" s="227"/>
      <c r="J494" s="227"/>
      <c r="K494" s="227"/>
      <c r="L494" s="227"/>
      <c r="M494" s="227"/>
      <c r="N494" s="227"/>
      <c r="O494" s="227"/>
      <c r="P494" s="228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1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1"/>
      <c r="Z495" s="71"/>
      <c r="AA495" s="45"/>
      <c r="AB495" s="45"/>
      <c r="AC495" s="45"/>
    </row>
    <row r="496" spans="3:29">
      <c r="C496" s="71">
        <f>IF(OR(F496="",H496=""),"",IF(F496=H496,1,IF(F496&lt;H496,0,IF(F496-H496&lt;10,2,IF(F496&gt;H496,3,SE)))))</f>
        <v>2</v>
      </c>
      <c r="D496" s="222" t="str">
        <f>V442</f>
        <v>Atlético Bempostense</v>
      </c>
      <c r="E496" s="222"/>
      <c r="F496" s="77">
        <v>41</v>
      </c>
      <c r="G496" s="58" t="s">
        <v>17</v>
      </c>
      <c r="H496" s="76">
        <v>38</v>
      </c>
      <c r="I496" s="222" t="str">
        <f>V441</f>
        <v>spider mel fc</v>
      </c>
      <c r="J496" s="222"/>
      <c r="K496" s="222"/>
      <c r="L496" s="222"/>
      <c r="M496" s="222"/>
      <c r="N496" s="222"/>
      <c r="O496" s="222"/>
      <c r="P496" s="222"/>
      <c r="Q496" s="45">
        <f>IF(OR(H496="",F496=""),"",IF(H496=F496,1,IF(H496&lt;F496,0,IF(H496-F496&lt;10,2,IF(H496&gt;F496,3,SE)))))</f>
        <v>0</v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1">
        <f>IF(OR(F497="",H497=""),"",IF(F497=H497,1,IF(F497&lt;H497,0,IF(F497-H497&lt;10,2,IF(F497&gt;H497,3,SE)))))</f>
        <v>0</v>
      </c>
      <c r="D497" s="222" t="str">
        <f>V440</f>
        <v>Ogro Team</v>
      </c>
      <c r="E497" s="222"/>
      <c r="F497" s="76">
        <v>53</v>
      </c>
      <c r="G497" s="58" t="s">
        <v>17</v>
      </c>
      <c r="H497" s="77">
        <v>54</v>
      </c>
      <c r="I497" s="222" t="str">
        <f>V439</f>
        <v>Al-Jazira F.c</v>
      </c>
      <c r="J497" s="222"/>
      <c r="K497" s="222"/>
      <c r="L497" s="222"/>
      <c r="M497" s="222"/>
      <c r="N497" s="222"/>
      <c r="O497" s="222"/>
      <c r="P497" s="222"/>
      <c r="Q497" s="45">
        <f>IF(OR(H497="",F497=""),"",IF(H497=F497,1,IF(H497&lt;F497,0,IF(H497-F497&lt;10,2,IF(H497&gt;F497,3,SE)))))</f>
        <v>2</v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1">
        <f>IF(OR(F498="",H498=""),"",IF(F498=H498,1,IF(F498&lt;H498,0,IF(F498-H498&lt;10,2,IF(F498&gt;H498,3,SE)))))</f>
        <v>3</v>
      </c>
      <c r="D498" s="222" t="str">
        <f>V438</f>
        <v>New Eldorado F.C</v>
      </c>
      <c r="E498" s="222"/>
      <c r="F498" s="77">
        <v>33</v>
      </c>
      <c r="G498" s="92" t="s">
        <v>17</v>
      </c>
      <c r="H498" s="76">
        <v>23</v>
      </c>
      <c r="I498" s="222" t="str">
        <f>V437</f>
        <v>Battaglin F.C.</v>
      </c>
      <c r="J498" s="222"/>
      <c r="K498" s="222"/>
      <c r="L498" s="222"/>
      <c r="M498" s="222"/>
      <c r="N498" s="222"/>
      <c r="O498" s="222"/>
      <c r="P498" s="222"/>
      <c r="Q498" s="45">
        <f>IF(OR(H498="",F498=""),"",IF(H498=F498,1,IF(H498&lt;F498,0,IF(H498-F498&lt;10,2,IF(H498&gt;F498,3,SE)))))</f>
        <v>0</v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1">
        <f>IF(OR(F499="",H499=""),"",IF(F499=H499,1,IF(F499&lt;H499,0,IF(F499-H499&lt;10,2,IF(F499&gt;H499,3,SE)))))</f>
        <v>2</v>
      </c>
      <c r="D499" s="222" t="str">
        <f>V436</f>
        <v>André fogão</v>
      </c>
      <c r="E499" s="222"/>
      <c r="F499" s="77">
        <v>37</v>
      </c>
      <c r="G499" s="58" t="s">
        <v>17</v>
      </c>
      <c r="H499" s="76">
        <v>30</v>
      </c>
      <c r="I499" s="222" t="str">
        <f>V435</f>
        <v>Amigosdoagustinho</v>
      </c>
      <c r="J499" s="222"/>
      <c r="K499" s="222"/>
      <c r="L499" s="222"/>
      <c r="M499" s="222"/>
      <c r="N499" s="222"/>
      <c r="O499" s="222"/>
      <c r="P499" s="222"/>
      <c r="Q499" s="45">
        <f>IF(OR(H499="",F499=""),"",IF(H499=F499,1,IF(H499&lt;F499,0,IF(H499-F499&lt;10,2,IF(H499&gt;F499,3,SE)))))</f>
        <v>0</v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>
      <c r="C500" s="71" t="str">
        <f>IF(OR(F500="",H500=""),"",IF(F500=H500,1,IF(F500&lt;H500,0,IF(F500-H500&lt;10,2,IF(F500&gt;H500,3,SE)))))</f>
        <v/>
      </c>
      <c r="Q500" s="97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1" t="str">
        <f>IF(OR(F501="",H501=""),"",IF(F501=H501,1,IF(F501&lt;H501,0,IF(F501-H501&lt;10,2,IF(F501&gt;H501,3,SE)))))</f>
        <v/>
      </c>
      <c r="D501" s="244" t="s">
        <v>248</v>
      </c>
      <c r="E501" s="245"/>
      <c r="F501" s="245"/>
      <c r="G501" s="245"/>
      <c r="H501" s="245"/>
      <c r="I501" s="245"/>
      <c r="J501" s="245"/>
      <c r="K501" s="245"/>
      <c r="L501" s="245"/>
      <c r="M501" s="246"/>
      <c r="Q501" s="97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>
      <c r="C502" s="71" t="str">
        <f>IF(OR(F502="",H502=""),"",IF(F502=H502,1,IF(F502&lt;H502,0,IF(F502-H502&lt;10,2,IF(F502&gt;H502,3,SE)))))</f>
        <v/>
      </c>
      <c r="D502" s="247"/>
      <c r="E502" s="248"/>
      <c r="F502" s="248"/>
      <c r="G502" s="248"/>
      <c r="H502" s="248"/>
      <c r="I502" s="248"/>
      <c r="J502" s="248"/>
      <c r="K502" s="248"/>
      <c r="L502" s="248"/>
      <c r="M502" s="249"/>
      <c r="Q502" s="97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71">
        <f>IF(OR(F503="",H503=""),"",IF(F503=H503,1,IF(F503&lt;H503,0,IF(F503-H503&lt;10,2,IF(F503&gt;H503,3,SE)))))</f>
        <v>0</v>
      </c>
      <c r="D503" s="88" t="s">
        <v>3</v>
      </c>
      <c r="E503" s="166" t="s">
        <v>21</v>
      </c>
      <c r="F503" s="256" t="s">
        <v>12</v>
      </c>
      <c r="G503" s="256"/>
      <c r="H503" s="256" t="s">
        <v>309</v>
      </c>
      <c r="I503" s="256"/>
      <c r="J503" s="256" t="s">
        <v>310</v>
      </c>
      <c r="K503" s="256"/>
      <c r="L503" s="256" t="s">
        <v>174</v>
      </c>
      <c r="M503" s="257"/>
      <c r="Q503" s="97"/>
      <c r="T503" s="46"/>
      <c r="U503" s="45" t="s">
        <v>3</v>
      </c>
      <c r="V503" s="87" t="s">
        <v>2</v>
      </c>
      <c r="W503" s="64" t="s">
        <v>12</v>
      </c>
      <c r="X503" s="64" t="s">
        <v>13</v>
      </c>
      <c r="Y503" s="64" t="s">
        <v>14</v>
      </c>
      <c r="Z503" s="87" t="s">
        <v>15</v>
      </c>
      <c r="AA503" s="64" t="s">
        <v>18</v>
      </c>
      <c r="AB503" s="64" t="s">
        <v>19</v>
      </c>
      <c r="AC503" s="87" t="s">
        <v>20</v>
      </c>
    </row>
    <row r="504" spans="3:29">
      <c r="C504" s="71">
        <f>IF(OR(F504="",H504=""),"",IF(F504=H504,1,IF(F504&lt;H504,0,IF(F504-H504&lt;10,2,IF(F504&gt;H504,3,SE)))))</f>
        <v>0</v>
      </c>
      <c r="D504" s="52" t="s">
        <v>4</v>
      </c>
      <c r="E504" s="165" t="str">
        <f>VLOOKUP(AC504,$U$503:$AB$511,2)</f>
        <v>A.C. Palhacito</v>
      </c>
      <c r="F504" s="252">
        <f>VLOOKUP(AC504,$U$503:$AB$511,3)</f>
        <v>15</v>
      </c>
      <c r="G504" s="252"/>
      <c r="H504" s="253">
        <f>VLOOKUP(AC504,$U$503:$AB$511,4)</f>
        <v>379</v>
      </c>
      <c r="I504" s="253"/>
      <c r="J504" s="253">
        <f>VLOOKUP(AC504,$U$503:$AB$511,5)</f>
        <v>276</v>
      </c>
      <c r="K504" s="253"/>
      <c r="L504" s="253">
        <f>VLOOKUP(AC504,$U$503:$AB$511,6)</f>
        <v>103</v>
      </c>
      <c r="M504" s="254"/>
      <c r="O504" s="44" t="s">
        <v>179</v>
      </c>
      <c r="Q504" s="97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5</v>
      </c>
      <c r="X504" s="45">
        <f>SUM(H520,H525,H534,H543,H551,H560,H568)</f>
        <v>235</v>
      </c>
      <c r="Y504" s="45">
        <f>SUM(F520,F525,F534,F543,F551,F560,F568)</f>
        <v>355</v>
      </c>
      <c r="Z504" s="45">
        <f>X504-Y504</f>
        <v>-120</v>
      </c>
      <c r="AA504" s="64">
        <f>(W504*10^10)+((Z504+5000)*10^6)+(X504*10)+U504</f>
        <v>54880002351</v>
      </c>
      <c r="AB504" s="45">
        <f>LARGE($AA$504:$AA$511,U504)</f>
        <v>155103003797</v>
      </c>
      <c r="AC504" s="64">
        <f>MATCH(AB504,$AA$504:$AA$511,0)</f>
        <v>7</v>
      </c>
    </row>
    <row r="505" spans="3:29">
      <c r="C505" s="71">
        <f>IF(OR(F505="",H505=""),"",IF(F505=H505,1,IF(F505&lt;H505,0,IF(F505-H505&lt;10,2,IF(F505&gt;H505,3,SE)))))</f>
        <v>0</v>
      </c>
      <c r="D505" s="53" t="s">
        <v>5</v>
      </c>
      <c r="E505" s="164" t="str">
        <f t="shared" ref="E505:E511" si="64">VLOOKUP(AC505,$U$503:$AB$511,2)</f>
        <v>TSC_TIMÃO</v>
      </c>
      <c r="F505" s="241">
        <f t="shared" ref="F505:F511" si="65">VLOOKUP(AC505,$U$503:$AB$511,3)</f>
        <v>14</v>
      </c>
      <c r="G505" s="241"/>
      <c r="H505" s="242">
        <f t="shared" ref="H505:H511" si="66">VLOOKUP(AC505,$U$503:$AB$511,4)</f>
        <v>394</v>
      </c>
      <c r="I505" s="242"/>
      <c r="J505" s="242">
        <f t="shared" ref="J505:J511" si="67">VLOOKUP(AC505,$U$503:$AB$511,5)</f>
        <v>314</v>
      </c>
      <c r="K505" s="242"/>
      <c r="L505" s="242">
        <f t="shared" ref="L505:L511" si="68">VLOOKUP(AC505,$U$503:$AB$511,6)</f>
        <v>80</v>
      </c>
      <c r="M505" s="243"/>
      <c r="O505" s="44" t="s">
        <v>175</v>
      </c>
      <c r="Q505" s="97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9</v>
      </c>
      <c r="X505" s="45">
        <f>SUM(H519,H526,H533,H544,H552,H559,F568)</f>
        <v>382</v>
      </c>
      <c r="Y505" s="45">
        <f>SUM(F519,F526,F533,F544,F552,F559,H568)</f>
        <v>373</v>
      </c>
      <c r="Z505" s="45">
        <f t="shared" ref="Z505:Z511" si="69">X505-Y505</f>
        <v>9</v>
      </c>
      <c r="AA505" s="64">
        <f t="shared" ref="AA505:AA511" si="70">(W505*10^10)+((Z505+5000)*10^6)+(X505*10)+U505</f>
        <v>95009003822</v>
      </c>
      <c r="AB505" s="45">
        <f t="shared" ref="AB505:AB511" si="71">LARGE($AA$504:$AA$511,U505)</f>
        <v>145080003948</v>
      </c>
      <c r="AC505" s="64">
        <f t="shared" ref="AC505:AC511" si="72">MATCH(AB505,$AA$504:$AA$511,0)</f>
        <v>8</v>
      </c>
    </row>
    <row r="506" spans="3:29">
      <c r="C506" s="71">
        <f>IF(OR(F506="",H506=""),"",IF(F506=H506,1,IF(F506&lt;H506,0,IF(F506-H506&lt;10,2,IF(F506&gt;H506,3,SE)))))</f>
        <v>0</v>
      </c>
      <c r="D506" s="53" t="s">
        <v>6</v>
      </c>
      <c r="E506" s="164" t="str">
        <f t="shared" si="64"/>
        <v>fervedouro spfc</v>
      </c>
      <c r="F506" s="241">
        <f t="shared" si="65"/>
        <v>9</v>
      </c>
      <c r="G506" s="241"/>
      <c r="H506" s="242">
        <f t="shared" si="66"/>
        <v>327</v>
      </c>
      <c r="I506" s="242"/>
      <c r="J506" s="242">
        <f t="shared" si="67"/>
        <v>297</v>
      </c>
      <c r="K506" s="242"/>
      <c r="L506" s="242">
        <f t="shared" si="68"/>
        <v>30</v>
      </c>
      <c r="M506" s="243"/>
      <c r="O506" s="44" t="s">
        <v>307</v>
      </c>
      <c r="Q506" s="97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4</v>
      </c>
      <c r="X506" s="45">
        <f>SUM(H518,H527,H536,H541,F552,F560,H567)</f>
        <v>356</v>
      </c>
      <c r="Y506" s="45">
        <f>SUM(F518,F527,F536,F541,H552,H560,F567)</f>
        <v>387</v>
      </c>
      <c r="Z506" s="45">
        <f t="shared" si="69"/>
        <v>-31</v>
      </c>
      <c r="AA506" s="64">
        <f t="shared" si="70"/>
        <v>44969003563</v>
      </c>
      <c r="AB506" s="45">
        <f t="shared" si="71"/>
        <v>95030003275</v>
      </c>
      <c r="AC506" s="64">
        <f t="shared" si="72"/>
        <v>5</v>
      </c>
    </row>
    <row r="507" spans="3:29">
      <c r="C507" s="71">
        <f>IF(OR(F507="",H507=""),"",IF(F507=H507,1,IF(F507&lt;H507,0,IF(F507-H507&lt;10,2,IF(F507&gt;H507,3,SE)))))</f>
        <v>0</v>
      </c>
      <c r="D507" s="53" t="s">
        <v>7</v>
      </c>
      <c r="E507" s="164" t="str">
        <f t="shared" si="64"/>
        <v>Canecao Futebol Arte</v>
      </c>
      <c r="F507" s="241">
        <f t="shared" si="65"/>
        <v>9</v>
      </c>
      <c r="G507" s="241"/>
      <c r="H507" s="242">
        <f t="shared" si="66"/>
        <v>382</v>
      </c>
      <c r="I507" s="242"/>
      <c r="J507" s="242">
        <f t="shared" si="67"/>
        <v>373</v>
      </c>
      <c r="K507" s="242"/>
      <c r="L507" s="242">
        <f t="shared" si="68"/>
        <v>9</v>
      </c>
      <c r="M507" s="243"/>
      <c r="O507" s="44" t="s">
        <v>308</v>
      </c>
      <c r="Q507" s="97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8</v>
      </c>
      <c r="X507" s="45">
        <f>SUM(H517,H528,H535,H542,F551,F559,F567)</f>
        <v>253</v>
      </c>
      <c r="Y507" s="45">
        <f>SUM(F517,H528,F535,F542,H551,H559,H567)</f>
        <v>296</v>
      </c>
      <c r="Z507" s="45">
        <f t="shared" si="69"/>
        <v>-43</v>
      </c>
      <c r="AA507" s="64">
        <f t="shared" si="70"/>
        <v>84957002534</v>
      </c>
      <c r="AB507" s="45">
        <f t="shared" si="71"/>
        <v>95009003822</v>
      </c>
      <c r="AC507" s="64">
        <f t="shared" si="72"/>
        <v>2</v>
      </c>
    </row>
    <row r="508" spans="3:29">
      <c r="C508" s="71">
        <f>IF(OR(F508="",H508=""),"",IF(F508=H508,1,IF(F508&lt;H508,0,IF(F508-H508&lt;10,2,IF(F508&gt;H508,3,SE)))))</f>
        <v>0</v>
      </c>
      <c r="D508" s="54" t="s">
        <v>8</v>
      </c>
      <c r="E508" s="168" t="str">
        <f t="shared" si="64"/>
        <v>Kobaias F.C</v>
      </c>
      <c r="F508" s="238">
        <f t="shared" si="65"/>
        <v>8</v>
      </c>
      <c r="G508" s="238"/>
      <c r="H508" s="239">
        <f t="shared" si="66"/>
        <v>253</v>
      </c>
      <c r="I508" s="239"/>
      <c r="J508" s="239">
        <f t="shared" si="67"/>
        <v>296</v>
      </c>
      <c r="K508" s="239"/>
      <c r="L508" s="239">
        <f t="shared" si="68"/>
        <v>-43</v>
      </c>
      <c r="M508" s="240"/>
      <c r="O508" s="44" t="s">
        <v>178</v>
      </c>
      <c r="Q508" s="97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9</v>
      </c>
      <c r="X508" s="45">
        <f>SUM(F520,F528,F536,F544,H549,H558,H566)</f>
        <v>327</v>
      </c>
      <c r="Y508" s="45">
        <f>SUM(H520,H528,H536,H544,F549,F558,F566)</f>
        <v>297</v>
      </c>
      <c r="Z508" s="45">
        <f t="shared" si="69"/>
        <v>30</v>
      </c>
      <c r="AA508" s="64">
        <f t="shared" si="70"/>
        <v>95030003275</v>
      </c>
      <c r="AB508" s="45">
        <f t="shared" si="71"/>
        <v>84957002534</v>
      </c>
      <c r="AC508" s="64">
        <f t="shared" si="72"/>
        <v>4</v>
      </c>
    </row>
    <row r="509" spans="3:29">
      <c r="C509" s="71">
        <f>IF(OR(F509="",H509=""),"",IF(F509=H509,1,IF(F509&lt;H509,0,IF(F509-H509&lt;10,2,IF(F509&gt;H509,3,SE)))))</f>
        <v>0</v>
      </c>
      <c r="D509" s="54" t="s">
        <v>9</v>
      </c>
      <c r="E509" s="168" t="str">
        <f t="shared" si="64"/>
        <v>Pooositivo FC</v>
      </c>
      <c r="F509" s="238">
        <f t="shared" si="65"/>
        <v>5</v>
      </c>
      <c r="G509" s="238"/>
      <c r="H509" s="239">
        <f t="shared" si="66"/>
        <v>323</v>
      </c>
      <c r="I509" s="239"/>
      <c r="J509" s="239">
        <f t="shared" si="67"/>
        <v>349</v>
      </c>
      <c r="K509" s="239"/>
      <c r="L509" s="239">
        <f t="shared" si="68"/>
        <v>-26</v>
      </c>
      <c r="M509" s="240"/>
      <c r="Q509" s="97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5</v>
      </c>
      <c r="X509" s="45">
        <f>SUM(F519,F527,F535,F543,H550,H557,F566)</f>
        <v>323</v>
      </c>
      <c r="Y509" s="45">
        <f>SUM(H519,H527,H535,H543,F550,F557,H566)</f>
        <v>349</v>
      </c>
      <c r="Z509" s="45">
        <f t="shared" si="69"/>
        <v>-26</v>
      </c>
      <c r="AA509" s="64">
        <f t="shared" si="70"/>
        <v>54974003236</v>
      </c>
      <c r="AB509" s="45">
        <f t="shared" si="71"/>
        <v>54974003236</v>
      </c>
      <c r="AC509" s="64">
        <f t="shared" si="72"/>
        <v>6</v>
      </c>
    </row>
    <row r="510" spans="3:29">
      <c r="C510" s="71">
        <f>IF(OR(F510="",H510=""),"",IF(F510=H510,1,IF(F510&lt;H510,0,IF(F510-H510&lt;10,2,IF(F510&gt;H510,3,SE)))))</f>
        <v>0</v>
      </c>
      <c r="D510" s="54" t="s">
        <v>10</v>
      </c>
      <c r="E510" s="168" t="str">
        <f t="shared" si="64"/>
        <v>VaVillon</v>
      </c>
      <c r="F510" s="238">
        <f t="shared" si="65"/>
        <v>5</v>
      </c>
      <c r="G510" s="238"/>
      <c r="H510" s="239">
        <f t="shared" si="66"/>
        <v>235</v>
      </c>
      <c r="I510" s="239"/>
      <c r="J510" s="239">
        <f t="shared" si="67"/>
        <v>355</v>
      </c>
      <c r="K510" s="239"/>
      <c r="L510" s="239">
        <f t="shared" si="68"/>
        <v>-120</v>
      </c>
      <c r="M510" s="240"/>
      <c r="Q510" s="97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15</v>
      </c>
      <c r="X510" s="45">
        <f>SUM(F518,F526,F534,F542,F550,F558,H565)</f>
        <v>379</v>
      </c>
      <c r="Y510" s="45">
        <f>SUM(H518,H526,H534,H542,H550,H558,F565)</f>
        <v>276</v>
      </c>
      <c r="Z510" s="45">
        <f t="shared" si="69"/>
        <v>103</v>
      </c>
      <c r="AA510" s="64">
        <f t="shared" si="70"/>
        <v>155103003797</v>
      </c>
      <c r="AB510" s="45">
        <f t="shared" si="71"/>
        <v>54880002351</v>
      </c>
      <c r="AC510" s="64">
        <f t="shared" si="72"/>
        <v>1</v>
      </c>
    </row>
    <row r="511" spans="3:29" ht="15.75" thickBot="1">
      <c r="C511" s="71">
        <f>IF(OR(F511="",H511=""),"",IF(F511=H511,1,IF(F511&lt;H511,0,IF(F511-H511&lt;10,2,IF(F511&gt;H511,3,SE)))))</f>
        <v>0</v>
      </c>
      <c r="D511" s="74" t="s">
        <v>11</v>
      </c>
      <c r="E511" s="169" t="str">
        <f t="shared" si="64"/>
        <v>Dokimos</v>
      </c>
      <c r="F511" s="229">
        <f t="shared" si="65"/>
        <v>4</v>
      </c>
      <c r="G511" s="229"/>
      <c r="H511" s="230">
        <f t="shared" si="66"/>
        <v>356</v>
      </c>
      <c r="I511" s="230"/>
      <c r="J511" s="230">
        <f t="shared" si="67"/>
        <v>387</v>
      </c>
      <c r="K511" s="230"/>
      <c r="L511" s="230">
        <f t="shared" si="68"/>
        <v>-31</v>
      </c>
      <c r="M511" s="231"/>
      <c r="Q511" s="97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14</v>
      </c>
      <c r="X511" s="45">
        <f>SUM(F517,F525,F533,F541,F549,F557,F565)</f>
        <v>394</v>
      </c>
      <c r="Y511" s="45">
        <f>SUM(H517,H525,H533,H541,H549,H557,H565)</f>
        <v>314</v>
      </c>
      <c r="Z511" s="45">
        <f t="shared" si="69"/>
        <v>80</v>
      </c>
      <c r="AA511" s="64">
        <f t="shared" si="70"/>
        <v>145080003948</v>
      </c>
      <c r="AB511" s="45">
        <f t="shared" si="71"/>
        <v>44969003563</v>
      </c>
      <c r="AC511" s="64">
        <f t="shared" si="72"/>
        <v>3</v>
      </c>
    </row>
    <row r="512" spans="3:29">
      <c r="C512" s="71" t="str">
        <f>IF(OR(F512="",H512=""),"",IF(F512=H512,1,IF(F512&lt;H512,0,IF(F512-H512&lt;10,2,IF(F512&gt;H512,3,SE)))))</f>
        <v/>
      </c>
      <c r="Q512" s="97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1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1" t="str">
        <f>IF(OR(F514="",H514=""),"",IF(F514=H514,1,IF(F514&lt;H514,0,IF(F514-H514&lt;10,2,IF(F514&gt;H514,3,SE)))))</f>
        <v/>
      </c>
      <c r="D514" s="232" t="s">
        <v>133</v>
      </c>
      <c r="E514" s="233"/>
      <c r="F514" s="233"/>
      <c r="G514" s="233"/>
      <c r="H514" s="233"/>
      <c r="I514" s="233"/>
      <c r="J514" s="233"/>
      <c r="K514" s="233"/>
      <c r="L514" s="233"/>
      <c r="M514" s="233"/>
      <c r="N514" s="233"/>
      <c r="O514" s="233"/>
      <c r="P514" s="234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1" t="str">
        <f>IF(OR(F515="",H515=""),"",IF(F515=H515,1,IF(F515&lt;H515,0,IF(F515-H515&lt;10,2,IF(F515&gt;H515,3,SE)))))</f>
        <v/>
      </c>
      <c r="D515" s="235"/>
      <c r="E515" s="236"/>
      <c r="F515" s="236"/>
      <c r="G515" s="236"/>
      <c r="H515" s="236"/>
      <c r="I515" s="236"/>
      <c r="J515" s="236"/>
      <c r="K515" s="236"/>
      <c r="L515" s="236"/>
      <c r="M515" s="236"/>
      <c r="N515" s="236"/>
      <c r="O515" s="236"/>
      <c r="P515" s="237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2"/>
      <c r="Z515" s="82"/>
      <c r="AA515" s="45"/>
      <c r="AB515" s="45"/>
    </row>
    <row r="516" spans="3:28">
      <c r="C516" s="71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1">
        <f>IF(OR(F517="",H517=""),"",IF(F517=H517,1,IF(F517&lt;H517,0,IF(F517-H517&lt;10,2,IF(F517&gt;H517,3,SE)))))</f>
        <v>0</v>
      </c>
      <c r="D517" s="222" t="str">
        <f>V511</f>
        <v>TSC_TIMÃO</v>
      </c>
      <c r="E517" s="222"/>
      <c r="F517" s="76">
        <v>34</v>
      </c>
      <c r="G517" s="65" t="s">
        <v>17</v>
      </c>
      <c r="H517" s="77">
        <v>36</v>
      </c>
      <c r="I517" s="222" t="str">
        <f>V507</f>
        <v>Kobaias F.C</v>
      </c>
      <c r="J517" s="222"/>
      <c r="K517" s="222"/>
      <c r="L517" s="222"/>
      <c r="M517" s="222"/>
      <c r="N517" s="222"/>
      <c r="O517" s="222"/>
      <c r="P517" s="222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>
      <c r="C518" s="71">
        <f>IF(OR(F518="",H518=""),"",IF(F518=H518,1,IF(F518&lt;H518,0,IF(F518-H518&lt;10,2,IF(F518&gt;H518,3,SE)))))</f>
        <v>1</v>
      </c>
      <c r="D518" s="222" t="str">
        <f>V510</f>
        <v>A.C. Palhacito</v>
      </c>
      <c r="E518" s="222"/>
      <c r="F518" s="76">
        <v>40</v>
      </c>
      <c r="G518" s="65" t="s">
        <v>17</v>
      </c>
      <c r="H518" s="76">
        <v>40</v>
      </c>
      <c r="I518" s="222" t="str">
        <f>V506</f>
        <v>Dokimos</v>
      </c>
      <c r="J518" s="222"/>
      <c r="K518" s="222"/>
      <c r="L518" s="222"/>
      <c r="M518" s="222"/>
      <c r="N518" s="222"/>
      <c r="O518" s="222"/>
      <c r="P518" s="222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>
      <c r="C519" s="71">
        <f>IF(OR(F519="",H519=""),"",IF(F519=H519,1,IF(F519&lt;H519,0,IF(F519-H519&lt;10,2,IF(F519&gt;H519,3,SE)))))</f>
        <v>0</v>
      </c>
      <c r="D519" s="222" t="str">
        <f>V509</f>
        <v>Pooositivo FC</v>
      </c>
      <c r="E519" s="222"/>
      <c r="F519" s="76">
        <v>30</v>
      </c>
      <c r="G519" s="65" t="s">
        <v>17</v>
      </c>
      <c r="H519" s="77">
        <v>43</v>
      </c>
      <c r="I519" s="222" t="str">
        <f>V505</f>
        <v>Canecao Futebol Arte</v>
      </c>
      <c r="J519" s="222"/>
      <c r="K519" s="222"/>
      <c r="L519" s="222"/>
      <c r="M519" s="222"/>
      <c r="N519" s="222"/>
      <c r="O519" s="222"/>
      <c r="P519" s="222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>
      <c r="C520" s="71">
        <f>IF(OR(F520="",H520=""),"",IF(F520=H520,1,IF(F520&lt;H520,0,IF(F520-H520&lt;10,2,IF(F520&gt;H520,3,SE)))))</f>
        <v>0</v>
      </c>
      <c r="D520" s="222" t="str">
        <f>V508</f>
        <v>fervedouro spfc</v>
      </c>
      <c r="E520" s="222"/>
      <c r="F520" s="76">
        <v>24</v>
      </c>
      <c r="G520" s="65" t="s">
        <v>17</v>
      </c>
      <c r="H520" s="77">
        <v>37</v>
      </c>
      <c r="I520" s="222" t="str">
        <f>V504</f>
        <v>VaVillon</v>
      </c>
      <c r="J520" s="222"/>
      <c r="K520" s="222"/>
      <c r="L520" s="222"/>
      <c r="M520" s="222"/>
      <c r="N520" s="222"/>
      <c r="O520" s="222"/>
      <c r="P520" s="222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>
      <c r="C521" s="71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1" t="str">
        <f>IF(OR(F522="",H522=""),"",IF(F522=H522,1,IF(F522&lt;H522,0,IF(F522-H522&lt;10,2,IF(F522&gt;H522,3,SE)))))</f>
        <v/>
      </c>
      <c r="D522" s="223" t="s">
        <v>135</v>
      </c>
      <c r="E522" s="224"/>
      <c r="F522" s="224"/>
      <c r="G522" s="224"/>
      <c r="H522" s="224"/>
      <c r="I522" s="224"/>
      <c r="J522" s="224"/>
      <c r="K522" s="224"/>
      <c r="L522" s="224"/>
      <c r="M522" s="224"/>
      <c r="N522" s="224"/>
      <c r="O522" s="224"/>
      <c r="P522" s="225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1" t="str">
        <f>IF(OR(F523="",H523=""),"",IF(F523=H523,1,IF(F523&lt;H523,0,IF(F523-H523&lt;10,2,IF(F523&gt;H523,3,SE)))))</f>
        <v/>
      </c>
      <c r="D523" s="226"/>
      <c r="E523" s="227"/>
      <c r="F523" s="227"/>
      <c r="G523" s="227"/>
      <c r="H523" s="227"/>
      <c r="I523" s="227"/>
      <c r="J523" s="227"/>
      <c r="K523" s="227"/>
      <c r="L523" s="227"/>
      <c r="M523" s="227"/>
      <c r="N523" s="227"/>
      <c r="O523" s="227"/>
      <c r="P523" s="228"/>
      <c r="Q523" s="45" t="str">
        <f>IF(OR(H523="",F523=""),"",IF(H523=F523,1,IF(H523&lt;F523,0,IF(H523-F523&lt;10,2,IF(H523&gt;F523,3,SE)))))</f>
        <v/>
      </c>
    </row>
    <row r="524" spans="3:28">
      <c r="C524" s="71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2"/>
      <c r="Z524" s="82"/>
    </row>
    <row r="525" spans="3:28">
      <c r="C525" s="71">
        <f>IF(OR(F525="",H525=""),"",IF(F525=H525,1,IF(F525&lt;H525,0,IF(F525-H525&lt;10,2,IF(F525&gt;H525,3,SE)))))</f>
        <v>3</v>
      </c>
      <c r="D525" s="222" t="str">
        <f>V511</f>
        <v>TSC_TIMÃO</v>
      </c>
      <c r="E525" s="222"/>
      <c r="F525" s="77">
        <v>79</v>
      </c>
      <c r="G525" s="58" t="s">
        <v>17</v>
      </c>
      <c r="H525" s="76">
        <v>37</v>
      </c>
      <c r="I525" s="222" t="str">
        <f>V504</f>
        <v>VaVillon</v>
      </c>
      <c r="J525" s="222"/>
      <c r="K525" s="222"/>
      <c r="L525" s="222"/>
      <c r="M525" s="222"/>
      <c r="N525" s="222"/>
      <c r="O525" s="222"/>
      <c r="P525" s="222"/>
      <c r="Q525" s="45">
        <f>IF(OR(H525="",F525=""),"",IF(H525=F525,1,IF(H525&lt;F525,0,IF(H525-F525&lt;10,2,IF(H525&gt;F525,3,SE)))))</f>
        <v>0</v>
      </c>
      <c r="Y525" s="46"/>
      <c r="Z525" s="46"/>
    </row>
    <row r="526" spans="3:28">
      <c r="C526" s="71">
        <f>IF(OR(F526="",H526=""),"",IF(F526=H526,1,IF(F526&lt;H526,0,IF(F526-H526&lt;10,2,IF(F526&gt;H526,3,SE)))))</f>
        <v>3</v>
      </c>
      <c r="D526" s="222" t="str">
        <f>V510</f>
        <v>A.C. Palhacito</v>
      </c>
      <c r="E526" s="222"/>
      <c r="F526" s="77">
        <v>78</v>
      </c>
      <c r="G526" s="58" t="s">
        <v>17</v>
      </c>
      <c r="H526" s="76">
        <v>64</v>
      </c>
      <c r="I526" s="222" t="str">
        <f>V505</f>
        <v>Canecao Futebol Arte</v>
      </c>
      <c r="J526" s="222"/>
      <c r="K526" s="222"/>
      <c r="L526" s="222"/>
      <c r="M526" s="222"/>
      <c r="N526" s="222"/>
      <c r="O526" s="222"/>
      <c r="P526" s="222"/>
      <c r="Q526" s="45">
        <f>IF(OR(H526="",F526=""),"",IF(H526=F526,1,IF(H526&lt;F526,0,IF(H526-F526&lt;10,2,IF(H526&gt;F526,3,SE)))))</f>
        <v>0</v>
      </c>
      <c r="Y526" s="46"/>
      <c r="Z526" s="46"/>
    </row>
    <row r="527" spans="3:28">
      <c r="C527" s="71">
        <f>IF(OR(F527="",H527=""),"",IF(F527=H527,1,IF(F527&lt;H527,0,IF(F527-H527&lt;10,2,IF(F527&gt;H527,3,SE)))))</f>
        <v>2</v>
      </c>
      <c r="D527" s="222" t="str">
        <f>V509</f>
        <v>Pooositivo FC</v>
      </c>
      <c r="E527" s="222"/>
      <c r="F527" s="77">
        <v>70</v>
      </c>
      <c r="G527" s="58" t="s">
        <v>17</v>
      </c>
      <c r="H527" s="76">
        <v>61</v>
      </c>
      <c r="I527" s="222" t="str">
        <f>V506</f>
        <v>Dokimos</v>
      </c>
      <c r="J527" s="222"/>
      <c r="K527" s="222"/>
      <c r="L527" s="222"/>
      <c r="M527" s="222"/>
      <c r="N527" s="222"/>
      <c r="O527" s="222"/>
      <c r="P527" s="222"/>
      <c r="Q527" s="45">
        <f>IF(OR(H527="",F527=""),"",IF(H527=F527,1,IF(H527&lt;F527,0,IF(H527-F527&lt;10,2,IF(H527&gt;F527,3,SE)))))</f>
        <v>0</v>
      </c>
      <c r="Y527" s="46"/>
      <c r="Z527" s="46"/>
    </row>
    <row r="528" spans="3:28">
      <c r="C528" s="71">
        <f>IF(OR(F528="",H528=""),"",IF(F528=H528,1,IF(F528&lt;H528,0,IF(F528-H528&lt;10,2,IF(F528&gt;H528,3,SE)))))</f>
        <v>2</v>
      </c>
      <c r="D528" s="222" t="str">
        <f>V508</f>
        <v>fervedouro spfc</v>
      </c>
      <c r="E528" s="222"/>
      <c r="F528" s="77">
        <v>43</v>
      </c>
      <c r="G528" s="58" t="s">
        <v>17</v>
      </c>
      <c r="H528" s="76">
        <v>41</v>
      </c>
      <c r="I528" s="222" t="str">
        <f>V507</f>
        <v>Kobaias F.C</v>
      </c>
      <c r="J528" s="222"/>
      <c r="K528" s="222"/>
      <c r="L528" s="222"/>
      <c r="M528" s="222"/>
      <c r="N528" s="222"/>
      <c r="O528" s="222"/>
      <c r="P528" s="222"/>
      <c r="Q528" s="45">
        <f>IF(OR(H528="",F528=""),"",IF(H528=F528,1,IF(H528&lt;F528,0,IF(H528-F528&lt;10,2,IF(H528&gt;F528,3,SE)))))</f>
        <v>0</v>
      </c>
    </row>
    <row r="529" spans="3:26" ht="15.75" thickBot="1">
      <c r="C529" s="71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1" t="str">
        <f>IF(OR(F530="",H530=""),"",IF(F530=H530,1,IF(F530&lt;H530,0,IF(F530-H530&lt;10,2,IF(F530&gt;H530,3,SE)))))</f>
        <v/>
      </c>
      <c r="D530" s="223" t="s">
        <v>134</v>
      </c>
      <c r="E530" s="224"/>
      <c r="F530" s="224"/>
      <c r="G530" s="224"/>
      <c r="H530" s="224"/>
      <c r="I530" s="224"/>
      <c r="J530" s="224"/>
      <c r="K530" s="224"/>
      <c r="L530" s="224"/>
      <c r="M530" s="224"/>
      <c r="N530" s="224"/>
      <c r="O530" s="224"/>
      <c r="P530" s="225"/>
      <c r="Q530" s="45" t="str">
        <f>IF(OR(H530="",F530=""),"",IF(H530=F530,1,IF(H530&lt;F530,0,IF(H530-F530&lt;10,2,IF(H530&gt;F530,3,SE)))))</f>
        <v/>
      </c>
      <c r="Y530" s="82"/>
      <c r="Z530" s="82"/>
    </row>
    <row r="531" spans="3:26" ht="15" customHeight="1" thickBot="1">
      <c r="C531" s="71" t="str">
        <f>IF(OR(F531="",H531=""),"",IF(F531=H531,1,IF(F531&lt;H531,0,IF(F531-H531&lt;10,2,IF(F531&gt;H531,3,SE)))))</f>
        <v/>
      </c>
      <c r="D531" s="226"/>
      <c r="E531" s="227"/>
      <c r="F531" s="227"/>
      <c r="G531" s="227"/>
      <c r="H531" s="227"/>
      <c r="I531" s="227"/>
      <c r="J531" s="227"/>
      <c r="K531" s="227"/>
      <c r="L531" s="227"/>
      <c r="M531" s="227"/>
      <c r="N531" s="227"/>
      <c r="O531" s="227"/>
      <c r="P531" s="228"/>
      <c r="Q531" s="45" t="str">
        <f>IF(OR(H531="",F531=""),"",IF(H531=F531,1,IF(H531&lt;F531,0,IF(H531-F531&lt;10,2,IF(H531&gt;F531,3,SE)))))</f>
        <v/>
      </c>
      <c r="Y531" s="82"/>
      <c r="Z531" s="82"/>
    </row>
    <row r="532" spans="3:26">
      <c r="C532" s="71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1">
        <f>IF(OR(F533="",H533=""),"",IF(F533=H533,1,IF(F533&lt;H533,0,IF(F533-H533&lt;10,2,IF(F533&gt;H533,3,SE)))))</f>
        <v>3</v>
      </c>
      <c r="D533" s="222" t="str">
        <f>V511</f>
        <v>TSC_TIMÃO</v>
      </c>
      <c r="E533" s="222"/>
      <c r="F533" s="77">
        <v>69</v>
      </c>
      <c r="G533" s="65" t="s">
        <v>17</v>
      </c>
      <c r="H533" s="76">
        <v>43</v>
      </c>
      <c r="I533" s="222" t="str">
        <f>V505</f>
        <v>Canecao Futebol Arte</v>
      </c>
      <c r="J533" s="222"/>
      <c r="K533" s="222"/>
      <c r="L533" s="222"/>
      <c r="M533" s="222"/>
      <c r="N533" s="222"/>
      <c r="O533" s="222"/>
      <c r="P533" s="222"/>
      <c r="Q533" s="45">
        <f>IF(OR(H533="",F533=""),"",IF(H533=F533,1,IF(H533&lt;F533,0,IF(H533-F533&lt;10,2,IF(H533&gt;F533,3,SE)))))</f>
        <v>0</v>
      </c>
      <c r="Y533" s="46"/>
      <c r="Z533" s="46"/>
    </row>
    <row r="534" spans="3:26">
      <c r="C534" s="71">
        <f>IF(OR(F534="",H534=""),"",IF(F534=H534,1,IF(F534&lt;H534,0,IF(F534-H534&lt;10,2,IF(F534&gt;H534,3,SE)))))</f>
        <v>3</v>
      </c>
      <c r="D534" s="222" t="str">
        <f>V510</f>
        <v>A.C. Palhacito</v>
      </c>
      <c r="E534" s="222"/>
      <c r="F534" s="77">
        <v>54</v>
      </c>
      <c r="G534" s="65" t="s">
        <v>17</v>
      </c>
      <c r="H534" s="76">
        <v>12</v>
      </c>
      <c r="I534" s="222" t="str">
        <f>V504</f>
        <v>VaVillon</v>
      </c>
      <c r="J534" s="222"/>
      <c r="K534" s="222"/>
      <c r="L534" s="222"/>
      <c r="M534" s="222"/>
      <c r="N534" s="222"/>
      <c r="O534" s="222"/>
      <c r="P534" s="222"/>
      <c r="Q534" s="45">
        <f>IF(OR(H534="",F534=""),"",IF(H534=F534,1,IF(H534&lt;F534,0,IF(H534-F534&lt;10,2,IF(H534&gt;F534,3,SE)))))</f>
        <v>0</v>
      </c>
      <c r="Y534" s="46"/>
      <c r="Z534" s="46"/>
    </row>
    <row r="535" spans="3:26">
      <c r="C535" s="71">
        <f>IF(OR(F535="",H535=""),"",IF(F535=H535,1,IF(F535&lt;H535,0,IF(F535-H535&lt;10,2,IF(F535&gt;H535,3,SE)))))</f>
        <v>3</v>
      </c>
      <c r="D535" s="222" t="str">
        <f>V509</f>
        <v>Pooositivo FC</v>
      </c>
      <c r="E535" s="222"/>
      <c r="F535" s="77">
        <v>59</v>
      </c>
      <c r="G535" s="65" t="s">
        <v>17</v>
      </c>
      <c r="H535" s="76">
        <v>28</v>
      </c>
      <c r="I535" s="222" t="str">
        <f>V507</f>
        <v>Kobaias F.C</v>
      </c>
      <c r="J535" s="222"/>
      <c r="K535" s="222"/>
      <c r="L535" s="222"/>
      <c r="M535" s="222"/>
      <c r="N535" s="222"/>
      <c r="O535" s="222"/>
      <c r="P535" s="222"/>
      <c r="Q535" s="45">
        <f>IF(OR(H535="",F535=""),"",IF(H535=F535,1,IF(H535&lt;F535,0,IF(H535-F535&lt;10,2,IF(H535&gt;F535,3,SE)))))</f>
        <v>0</v>
      </c>
    </row>
    <row r="536" spans="3:26">
      <c r="C536" s="71">
        <f>IF(OR(F536="",H536=""),"",IF(F536=H536,1,IF(F536&lt;H536,0,IF(F536-H536&lt;10,2,IF(F536&gt;H536,3,SE)))))</f>
        <v>2</v>
      </c>
      <c r="D536" s="222" t="str">
        <f>V508</f>
        <v>fervedouro spfc</v>
      </c>
      <c r="E536" s="222"/>
      <c r="F536" s="77">
        <v>67</v>
      </c>
      <c r="G536" s="65" t="s">
        <v>17</v>
      </c>
      <c r="H536" s="76">
        <v>63</v>
      </c>
      <c r="I536" s="222" t="str">
        <f>V506</f>
        <v>Dokimos</v>
      </c>
      <c r="J536" s="222"/>
      <c r="K536" s="222"/>
      <c r="L536" s="222"/>
      <c r="M536" s="222"/>
      <c r="N536" s="222"/>
      <c r="O536" s="222"/>
      <c r="P536" s="222"/>
      <c r="Q536" s="45">
        <f>IF(OR(H536="",F536=""),"",IF(H536=F536,1,IF(H536&lt;F536,0,IF(H536-F536&lt;10,2,IF(H536&gt;F536,3,SE)))))</f>
        <v>0</v>
      </c>
    </row>
    <row r="537" spans="3:26" ht="15.75" thickBot="1">
      <c r="C537" s="71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1" t="str">
        <f>IF(OR(F538="",H538=""),"",IF(F538=H538,1,IF(F538&lt;H538,0,IF(F538-H538&lt;10,2,IF(F538&gt;H538,3,SE)))))</f>
        <v/>
      </c>
      <c r="D538" s="223" t="s">
        <v>136</v>
      </c>
      <c r="E538" s="224"/>
      <c r="F538" s="224"/>
      <c r="G538" s="224"/>
      <c r="H538" s="224"/>
      <c r="I538" s="224"/>
      <c r="J538" s="224"/>
      <c r="K538" s="224"/>
      <c r="L538" s="224"/>
      <c r="M538" s="224"/>
      <c r="N538" s="224"/>
      <c r="O538" s="224"/>
      <c r="P538" s="225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1" t="str">
        <f>IF(OR(F539="",H539=""),"",IF(F539=H539,1,IF(F539&lt;H539,0,IF(F539-H539&lt;10,2,IF(F539&gt;H539,3,SE)))))</f>
        <v/>
      </c>
      <c r="D539" s="226"/>
      <c r="E539" s="227"/>
      <c r="F539" s="227"/>
      <c r="G539" s="227"/>
      <c r="H539" s="227"/>
      <c r="I539" s="227"/>
      <c r="J539" s="227"/>
      <c r="K539" s="227"/>
      <c r="L539" s="227"/>
      <c r="M539" s="227"/>
      <c r="N539" s="227"/>
      <c r="O539" s="227"/>
      <c r="P539" s="228"/>
      <c r="Q539" s="45" t="str">
        <f>IF(OR(H539="",F539=""),"",IF(H539=F539,1,IF(H539&lt;F539,0,IF(H539-F539&lt;10,2,IF(H539&gt;F539,3,SE)))))</f>
        <v/>
      </c>
      <c r="Y539" s="82"/>
      <c r="Z539" s="82"/>
    </row>
    <row r="540" spans="3:26">
      <c r="C540" s="71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1">
        <f>IF(OR(F541="",H541=""),"",IF(F541=H541,1,IF(F541&lt;H541,0,IF(F541-H541&lt;10,2,IF(F541&gt;H541,3,SE)))))</f>
        <v>3</v>
      </c>
      <c r="D541" s="222" t="str">
        <f>V511</f>
        <v>TSC_TIMÃO</v>
      </c>
      <c r="E541" s="222"/>
      <c r="F541" s="77">
        <v>48</v>
      </c>
      <c r="G541" s="58" t="s">
        <v>17</v>
      </c>
      <c r="H541" s="76">
        <v>38</v>
      </c>
      <c r="I541" s="222" t="str">
        <f>V506</f>
        <v>Dokimos</v>
      </c>
      <c r="J541" s="222"/>
      <c r="K541" s="222"/>
      <c r="L541" s="222"/>
      <c r="M541" s="222"/>
      <c r="N541" s="222"/>
      <c r="O541" s="222"/>
      <c r="P541" s="222"/>
      <c r="Q541" s="45">
        <f>IF(OR(H541="",F541=""),"",IF(H541=F541,1,IF(H541&lt;F541,0,IF(H541-F541&lt;10,2,IF(H541&gt;F541,3,SE)))))</f>
        <v>0</v>
      </c>
      <c r="Y541" s="46"/>
      <c r="Z541" s="46"/>
    </row>
    <row r="542" spans="3:26">
      <c r="C542" s="71">
        <f>IF(OR(F542="",H542=""),"",IF(F542=H542,1,IF(F542&lt;H542,0,IF(F542-H542&lt;10,2,IF(F542&gt;H542,3,SE)))))</f>
        <v>0</v>
      </c>
      <c r="D542" s="222" t="str">
        <f>V510</f>
        <v>A.C. Palhacito</v>
      </c>
      <c r="E542" s="222"/>
      <c r="F542" s="76">
        <v>28</v>
      </c>
      <c r="G542" s="58" t="s">
        <v>17</v>
      </c>
      <c r="H542" s="77">
        <v>31</v>
      </c>
      <c r="I542" s="222" t="str">
        <f>V507</f>
        <v>Kobaias F.C</v>
      </c>
      <c r="J542" s="222"/>
      <c r="K542" s="222"/>
      <c r="L542" s="222"/>
      <c r="M542" s="222"/>
      <c r="N542" s="222"/>
      <c r="O542" s="222"/>
      <c r="P542" s="222"/>
      <c r="Q542" s="45">
        <f>IF(OR(H542="",F542=""),"",IF(H542=F542,1,IF(H542&lt;F542,0,IF(H542-F542&lt;10,2,IF(H542&gt;F542,3,SE)))))</f>
        <v>2</v>
      </c>
      <c r="Y542" s="46"/>
      <c r="Z542" s="46"/>
    </row>
    <row r="543" spans="3:26">
      <c r="C543" s="71">
        <f>IF(OR(F543="",H543=""),"",IF(F543=H543,1,IF(F543&lt;H543,0,IF(F543-H543&lt;10,2,IF(F543&gt;H543,3,SE)))))</f>
        <v>0</v>
      </c>
      <c r="D543" s="222" t="str">
        <f>V509</f>
        <v>Pooositivo FC</v>
      </c>
      <c r="E543" s="222"/>
      <c r="F543" s="76">
        <v>47</v>
      </c>
      <c r="G543" s="58" t="s">
        <v>17</v>
      </c>
      <c r="H543" s="77">
        <v>52</v>
      </c>
      <c r="I543" s="222" t="str">
        <f>V504</f>
        <v>VaVillon</v>
      </c>
      <c r="J543" s="222"/>
      <c r="K543" s="222"/>
      <c r="L543" s="222"/>
      <c r="M543" s="222"/>
      <c r="N543" s="222"/>
      <c r="O543" s="222"/>
      <c r="P543" s="222"/>
      <c r="Q543" s="45">
        <f>IF(OR(H543="",F543=""),"",IF(H543=F543,1,IF(H543&lt;F543,0,IF(H543-F543&lt;10,2,IF(H543&gt;F543,3,SE)))))</f>
        <v>2</v>
      </c>
      <c r="Y543" s="46"/>
      <c r="Z543" s="46"/>
    </row>
    <row r="544" spans="3:26">
      <c r="C544" s="71">
        <f>IF(OR(F544="",H544=""),"",IF(F544=H544,1,IF(F544&lt;H544,0,IF(F544-H544&lt;10,2,IF(F544&gt;H544,3,SE)))))</f>
        <v>3</v>
      </c>
      <c r="D544" s="222" t="str">
        <f>V508</f>
        <v>fervedouro spfc</v>
      </c>
      <c r="E544" s="222"/>
      <c r="F544" s="77">
        <v>77</v>
      </c>
      <c r="G544" s="58" t="s">
        <v>17</v>
      </c>
      <c r="H544" s="76">
        <v>34</v>
      </c>
      <c r="I544" s="222" t="str">
        <f>V505</f>
        <v>Canecao Futebol Arte</v>
      </c>
      <c r="J544" s="222"/>
      <c r="K544" s="222"/>
      <c r="L544" s="222"/>
      <c r="M544" s="222"/>
      <c r="N544" s="222"/>
      <c r="O544" s="222"/>
      <c r="P544" s="222"/>
      <c r="Q544" s="45">
        <f>IF(OR(H544="",F544=""),"",IF(H544=F544,1,IF(H544&lt;F544,0,IF(H544-F544&lt;10,2,IF(H544&gt;F544,3,SE)))))</f>
        <v>0</v>
      </c>
    </row>
    <row r="545" spans="3:26" ht="15.75" thickBot="1">
      <c r="C545" s="71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1" t="str">
        <f>IF(OR(F546="",H546=""),"",IF(F546=H546,1,IF(F546&lt;H546,0,IF(F546-H546&lt;10,2,IF(F546&gt;H546,3,SE)))))</f>
        <v/>
      </c>
      <c r="D546" s="223" t="s">
        <v>137</v>
      </c>
      <c r="E546" s="224"/>
      <c r="F546" s="224"/>
      <c r="G546" s="224"/>
      <c r="H546" s="224"/>
      <c r="I546" s="224"/>
      <c r="J546" s="224"/>
      <c r="K546" s="224"/>
      <c r="L546" s="224"/>
      <c r="M546" s="224"/>
      <c r="N546" s="224"/>
      <c r="O546" s="224"/>
      <c r="P546" s="225"/>
      <c r="Q546" s="45" t="str">
        <f>IF(OR(H546="",F546=""),"",IF(H546=F546,1,IF(H546&lt;F546,0,IF(H546-F546&lt;10,2,IF(H546&gt;F546,3,SE)))))</f>
        <v/>
      </c>
      <c r="Y546" s="82"/>
      <c r="Z546" s="82"/>
    </row>
    <row r="547" spans="3:26" ht="15" customHeight="1" thickBot="1">
      <c r="C547" s="71" t="str">
        <f>IF(OR(F547="",H547=""),"",IF(F547=H547,1,IF(F547&lt;H547,0,IF(F547-H547&lt;10,2,IF(F547&gt;H547,3,SE)))))</f>
        <v/>
      </c>
      <c r="D547" s="226"/>
      <c r="E547" s="227"/>
      <c r="F547" s="227"/>
      <c r="G547" s="227"/>
      <c r="H547" s="227"/>
      <c r="I547" s="227"/>
      <c r="J547" s="227"/>
      <c r="K547" s="227"/>
      <c r="L547" s="227"/>
      <c r="M547" s="227"/>
      <c r="N547" s="227"/>
      <c r="O547" s="227"/>
      <c r="P547" s="228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1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1">
        <f>IF(OR(F549="",H549=""),"",IF(F549=H549,1,IF(F549&lt;H549,0,IF(F549-H549&lt;10,2,IF(F549&gt;H549,3,SE)))))</f>
        <v>2</v>
      </c>
      <c r="D549" s="222" t="str">
        <f>V511</f>
        <v>TSC_TIMÃO</v>
      </c>
      <c r="E549" s="222"/>
      <c r="F549" s="77">
        <v>47</v>
      </c>
      <c r="G549" s="58" t="s">
        <v>17</v>
      </c>
      <c r="H549" s="76">
        <v>38</v>
      </c>
      <c r="I549" s="222" t="str">
        <f>V508</f>
        <v>fervedouro spfc</v>
      </c>
      <c r="J549" s="222"/>
      <c r="K549" s="222"/>
      <c r="L549" s="222"/>
      <c r="M549" s="222"/>
      <c r="N549" s="222"/>
      <c r="O549" s="222"/>
      <c r="P549" s="222"/>
      <c r="Q549" s="45">
        <f>IF(OR(H549="",F549=""),"",IF(H549=F549,1,IF(H549&lt;F549,0,IF(H549-F549&lt;10,2,IF(H549&gt;F549,3,SE)))))</f>
        <v>0</v>
      </c>
      <c r="Y549" s="46"/>
      <c r="Z549" s="46"/>
    </row>
    <row r="550" spans="3:26">
      <c r="C550" s="71">
        <f>IF(OR(F550="",H550=""),"",IF(F550=H550,1,IF(F550&lt;H550,0,IF(F550-H550&lt;10,2,IF(F550&gt;H550,3,SE)))))</f>
        <v>3</v>
      </c>
      <c r="D550" s="222" t="str">
        <f>V510</f>
        <v>A.C. Palhacito</v>
      </c>
      <c r="E550" s="222"/>
      <c r="F550" s="77">
        <v>55</v>
      </c>
      <c r="G550" s="58" t="s">
        <v>17</v>
      </c>
      <c r="H550" s="76">
        <v>44</v>
      </c>
      <c r="I550" s="222" t="str">
        <f>V509</f>
        <v>Pooositivo FC</v>
      </c>
      <c r="J550" s="222"/>
      <c r="K550" s="222"/>
      <c r="L550" s="222"/>
      <c r="M550" s="222"/>
      <c r="N550" s="222"/>
      <c r="O550" s="222"/>
      <c r="P550" s="222"/>
      <c r="Q550" s="45">
        <f>IF(OR(H550="",F550=""),"",IF(H550=F550,1,IF(H550&lt;F550,0,IF(H550-F550&lt;10,2,IF(H550&gt;F550,3,SE)))))</f>
        <v>0</v>
      </c>
    </row>
    <row r="551" spans="3:26">
      <c r="C551" s="71">
        <f>IF(OR(F551="",H551=""),"",IF(F551=H551,1,IF(F551&lt;H551,0,IF(F551-H551&lt;10,2,IF(F551&gt;H551,3,SE)))))</f>
        <v>2</v>
      </c>
      <c r="D551" s="222" t="str">
        <f>V507</f>
        <v>Kobaias F.C</v>
      </c>
      <c r="E551" s="222"/>
      <c r="F551" s="77">
        <v>43</v>
      </c>
      <c r="G551" s="58" t="s">
        <v>17</v>
      </c>
      <c r="H551" s="76">
        <v>38</v>
      </c>
      <c r="I551" s="222" t="str">
        <f>V504</f>
        <v>VaVillon</v>
      </c>
      <c r="J551" s="222"/>
      <c r="K551" s="222"/>
      <c r="L551" s="222"/>
      <c r="M551" s="222"/>
      <c r="N551" s="222"/>
      <c r="O551" s="222"/>
      <c r="P551" s="222"/>
      <c r="Q551" s="45">
        <f>IF(OR(H551="",F551=""),"",IF(H551=F551,1,IF(H551&lt;F551,0,IF(H551-F551&lt;10,2,IF(H551&gt;F551,3,SE)))))</f>
        <v>0</v>
      </c>
    </row>
    <row r="552" spans="3:26">
      <c r="C552" s="71">
        <f>IF(OR(F552="",H552=""),"",IF(F552=H552,1,IF(F552&lt;H552,0,IF(F552-H552&lt;10,2,IF(F552&gt;H552,3,SE)))))</f>
        <v>0</v>
      </c>
      <c r="D552" s="222" t="str">
        <f>V506</f>
        <v>Dokimos</v>
      </c>
      <c r="E552" s="222"/>
      <c r="F552" s="76">
        <v>54</v>
      </c>
      <c r="G552" s="58" t="s">
        <v>17</v>
      </c>
      <c r="H552" s="77">
        <v>94</v>
      </c>
      <c r="I552" s="222" t="str">
        <f>V505</f>
        <v>Canecao Futebol Arte</v>
      </c>
      <c r="J552" s="222"/>
      <c r="K552" s="222"/>
      <c r="L552" s="222"/>
      <c r="M552" s="222"/>
      <c r="N552" s="222"/>
      <c r="O552" s="222"/>
      <c r="P552" s="222"/>
      <c r="Q552" s="45">
        <f>IF(OR(H552="",F552=""),"",IF(H552=F552,1,IF(H552&lt;F552,0,IF(H552-F552&lt;10,2,IF(H552&gt;F552,3,SE)))))</f>
        <v>3</v>
      </c>
    </row>
    <row r="553" spans="3:26" ht="15.75" thickBot="1">
      <c r="C553" s="71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1" t="str">
        <f>IF(OR(F554="",H554=""),"",IF(F554=H554,1,IF(F554&lt;H554,0,IF(F554-H554&lt;10,2,IF(F554&gt;H554,3,SE)))))</f>
        <v/>
      </c>
      <c r="D554" s="223" t="s">
        <v>138</v>
      </c>
      <c r="E554" s="224"/>
      <c r="F554" s="224"/>
      <c r="G554" s="224"/>
      <c r="H554" s="224"/>
      <c r="I554" s="224"/>
      <c r="J554" s="224"/>
      <c r="K554" s="224"/>
      <c r="L554" s="224"/>
      <c r="M554" s="224"/>
      <c r="N554" s="224"/>
      <c r="O554" s="224"/>
      <c r="P554" s="225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1" t="str">
        <f>IF(OR(F555="",H555=""),"",IF(F555=H555,1,IF(F555&lt;H555,0,IF(F555-H555&lt;10,2,IF(F555&gt;H555,3,SE)))))</f>
        <v/>
      </c>
      <c r="D555" s="226"/>
      <c r="E555" s="227"/>
      <c r="F555" s="227"/>
      <c r="G555" s="227"/>
      <c r="H555" s="227"/>
      <c r="I555" s="227"/>
      <c r="J555" s="227"/>
      <c r="K555" s="227"/>
      <c r="L555" s="227"/>
      <c r="M555" s="227"/>
      <c r="N555" s="227"/>
      <c r="O555" s="227"/>
      <c r="P555" s="228"/>
      <c r="Q555" s="45" t="str">
        <f>IF(OR(H555="",F555=""),"",IF(H555=F555,1,IF(H555&lt;F555,0,IF(H555-F555&lt;10,2,IF(H555&gt;F555,3,SE)))))</f>
        <v/>
      </c>
      <c r="Y555" s="82"/>
      <c r="Z555" s="82"/>
    </row>
    <row r="556" spans="3:26">
      <c r="C556" s="71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1">
        <f>IF(OR(F557="",H557=""),"",IF(F557=H557,1,IF(F557&lt;H557,0,IF(F557-H557&lt;10,2,IF(F557&gt;H557,3,SE)))))</f>
        <v>3</v>
      </c>
      <c r="D557" s="222" t="str">
        <f>V511</f>
        <v>TSC_TIMÃO</v>
      </c>
      <c r="E557" s="222"/>
      <c r="F557" s="77">
        <v>87</v>
      </c>
      <c r="G557" s="58" t="s">
        <v>17</v>
      </c>
      <c r="H557" s="76">
        <v>56</v>
      </c>
      <c r="I557" s="222" t="str">
        <f>V509</f>
        <v>Pooositivo FC</v>
      </c>
      <c r="J557" s="222"/>
      <c r="K557" s="222"/>
      <c r="L557" s="222"/>
      <c r="M557" s="222"/>
      <c r="N557" s="222"/>
      <c r="O557" s="222"/>
      <c r="P557" s="222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71">
        <f>IF(OR(F558="",H558=""),"",IF(F558=H558,1,IF(F558&lt;H558,0,IF(F558-H558&lt;10,2,IF(F558&gt;H558,3,SE)))))</f>
        <v>2</v>
      </c>
      <c r="D558" s="222" t="str">
        <f>V510</f>
        <v>A.C. Palhacito</v>
      </c>
      <c r="E558" s="222"/>
      <c r="F558" s="77">
        <v>58</v>
      </c>
      <c r="G558" s="58" t="s">
        <v>17</v>
      </c>
      <c r="H558" s="76">
        <v>55</v>
      </c>
      <c r="I558" s="222" t="str">
        <f>V508</f>
        <v>fervedouro spfc</v>
      </c>
      <c r="J558" s="222"/>
      <c r="K558" s="222"/>
      <c r="L558" s="222"/>
      <c r="M558" s="222"/>
      <c r="N558" s="222"/>
      <c r="O558" s="222"/>
      <c r="P558" s="222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71">
        <f>IF(OR(F559="",H559=""),"",IF(F559=H559,1,IF(F559&lt;H559,0,IF(F559-H559&lt;10,2,IF(F559&gt;H559,3,SE)))))</f>
        <v>0</v>
      </c>
      <c r="D559" s="222" t="str">
        <f>V507</f>
        <v>Kobaias F.C</v>
      </c>
      <c r="E559" s="222"/>
      <c r="F559" s="76">
        <v>40</v>
      </c>
      <c r="G559" s="58" t="s">
        <v>17</v>
      </c>
      <c r="H559" s="77">
        <v>67</v>
      </c>
      <c r="I559" s="222" t="str">
        <f>V505</f>
        <v>Canecao Futebol Arte</v>
      </c>
      <c r="J559" s="222"/>
      <c r="K559" s="222"/>
      <c r="L559" s="222"/>
      <c r="M559" s="222"/>
      <c r="N559" s="222"/>
      <c r="O559" s="222"/>
      <c r="P559" s="222"/>
      <c r="Q559" s="45">
        <f>IF(OR(H559="",F559=""),"",IF(H559=F559,1,IF(H559&lt;F559,0,IF(H559-F559&lt;10,2,IF(H559&gt;F559,3,SE)))))</f>
        <v>3</v>
      </c>
    </row>
    <row r="560" spans="3:26">
      <c r="C560" s="71">
        <f>IF(OR(F560="",H560=""),"",IF(F560=H560,1,IF(F560&lt;H560,0,IF(F560-H560&lt;10,2,IF(F560&gt;H560,3,SE)))))</f>
        <v>3</v>
      </c>
      <c r="D560" s="222" t="str">
        <f>V506</f>
        <v>Dokimos</v>
      </c>
      <c r="E560" s="222"/>
      <c r="F560" s="77">
        <v>71</v>
      </c>
      <c r="G560" s="58" t="s">
        <v>17</v>
      </c>
      <c r="H560" s="76">
        <v>34</v>
      </c>
      <c r="I560" s="222" t="str">
        <f>V504</f>
        <v>VaVillon</v>
      </c>
      <c r="J560" s="222"/>
      <c r="K560" s="222"/>
      <c r="L560" s="222"/>
      <c r="M560" s="222"/>
      <c r="N560" s="222"/>
      <c r="O560" s="222"/>
      <c r="P560" s="222"/>
      <c r="Q560" s="45">
        <f>IF(OR(H560="",F560=""),"",IF(H560=F560,1,IF(H560&lt;F560,0,IF(H560-F560&lt;10,2,IF(H560&gt;F560,3,SE)))))</f>
        <v>0</v>
      </c>
    </row>
    <row r="561" spans="3:26" ht="15.75" thickBot="1">
      <c r="C561" s="71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1" t="str">
        <f>IF(OR(F562="",H562=""),"",IF(F562=H562,1,IF(F562&lt;H562,0,IF(F562-H562&lt;10,2,IF(F562&gt;H562,3,SE)))))</f>
        <v/>
      </c>
      <c r="D562" s="223" t="s">
        <v>139</v>
      </c>
      <c r="E562" s="224"/>
      <c r="F562" s="224"/>
      <c r="G562" s="224"/>
      <c r="H562" s="224"/>
      <c r="I562" s="224"/>
      <c r="J562" s="224"/>
      <c r="K562" s="224"/>
      <c r="L562" s="224"/>
      <c r="M562" s="224"/>
      <c r="N562" s="224"/>
      <c r="O562" s="224"/>
      <c r="P562" s="225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1" t="str">
        <f>IF(OR(F563="",H563=""),"",IF(F563=H563,1,IF(F563&lt;H563,0,IF(F563-H563&lt;10,2,IF(F563&gt;H563,3,SE)))))</f>
        <v/>
      </c>
      <c r="D563" s="226"/>
      <c r="E563" s="227"/>
      <c r="F563" s="227"/>
      <c r="G563" s="227"/>
      <c r="H563" s="227"/>
      <c r="I563" s="227"/>
      <c r="J563" s="227"/>
      <c r="K563" s="227"/>
      <c r="L563" s="227"/>
      <c r="M563" s="227"/>
      <c r="N563" s="227"/>
      <c r="O563" s="227"/>
      <c r="P563" s="228"/>
      <c r="Q563" s="45" t="str">
        <f>IF(OR(H563="",F563=""),"",IF(H563=F563,1,IF(H563&lt;F563,0,IF(H563-F563&lt;10,2,IF(H563&gt;F563,3,SE)))))</f>
        <v/>
      </c>
    </row>
    <row r="564" spans="3:26">
      <c r="C564" s="71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2"/>
      <c r="Z564" s="82"/>
    </row>
    <row r="565" spans="3:26">
      <c r="C565" s="71">
        <f>IF(OR(F565="",H565=""),"",IF(F565=H565,1,IF(F565&lt;H565,0,IF(F565-H565&lt;10,2,IF(F565&gt;H565,3,SE)))))</f>
        <v>0</v>
      </c>
      <c r="D565" s="222" t="str">
        <f>V511</f>
        <v>TSC_TIMÃO</v>
      </c>
      <c r="E565" s="222"/>
      <c r="F565" s="76">
        <v>30</v>
      </c>
      <c r="G565" s="58" t="s">
        <v>17</v>
      </c>
      <c r="H565" s="77">
        <v>66</v>
      </c>
      <c r="I565" s="222" t="str">
        <f>V510</f>
        <v>A.C. Palhacito</v>
      </c>
      <c r="J565" s="222"/>
      <c r="K565" s="222"/>
      <c r="L565" s="222"/>
      <c r="M565" s="222"/>
      <c r="N565" s="222"/>
      <c r="O565" s="222"/>
      <c r="P565" s="222"/>
      <c r="Q565" s="45">
        <f>IF(OR(H565="",F565=""),"",IF(H565=F565,1,IF(H565&lt;F565,0,IF(H565-F565&lt;10,2,IF(H565&gt;F565,3,SE)))))</f>
        <v>3</v>
      </c>
      <c r="Y565" s="46"/>
      <c r="Z565" s="46"/>
    </row>
    <row r="566" spans="3:26">
      <c r="C566" s="71">
        <f>IF(OR(F566="",H566=""),"",IF(F566=H566,1,IF(F566&lt;H566,0,IF(F566-H566&lt;10,2,IF(F566&gt;H566,3,SE)))))</f>
        <v>0</v>
      </c>
      <c r="D566" s="222" t="str">
        <f>V509</f>
        <v>Pooositivo FC</v>
      </c>
      <c r="E566" s="222"/>
      <c r="F566" s="76">
        <v>17</v>
      </c>
      <c r="G566" s="58" t="s">
        <v>17</v>
      </c>
      <c r="H566" s="77">
        <v>23</v>
      </c>
      <c r="I566" s="222" t="str">
        <f>V508</f>
        <v>fervedouro spfc</v>
      </c>
      <c r="J566" s="222"/>
      <c r="K566" s="222"/>
      <c r="L566" s="222"/>
      <c r="M566" s="222"/>
      <c r="N566" s="222"/>
      <c r="O566" s="222"/>
      <c r="P566" s="222"/>
      <c r="Q566" s="45">
        <f>IF(OR(H566="",F566=""),"",IF(H566=F566,1,IF(H566&lt;F566,0,IF(H566-F566&lt;10,2,IF(H566&gt;F566,3,SE)))))</f>
        <v>2</v>
      </c>
      <c r="Y566" s="46"/>
      <c r="Z566" s="46"/>
    </row>
    <row r="567" spans="3:26">
      <c r="C567" s="71">
        <f>IF(OR(F567="",H567=""),"",IF(F567=H567,1,IF(F567&lt;H567,0,IF(F567-H567&lt;10,2,IF(F567&gt;H567,3,SE)))))</f>
        <v>2</v>
      </c>
      <c r="D567" s="222" t="str">
        <f>V507</f>
        <v>Kobaias F.C</v>
      </c>
      <c r="E567" s="222"/>
      <c r="F567" s="77">
        <v>34</v>
      </c>
      <c r="G567" s="58" t="s">
        <v>17</v>
      </c>
      <c r="H567" s="76">
        <v>29</v>
      </c>
      <c r="I567" s="222" t="str">
        <f>V506</f>
        <v>Dokimos</v>
      </c>
      <c r="J567" s="222"/>
      <c r="K567" s="222"/>
      <c r="L567" s="222"/>
      <c r="M567" s="222"/>
      <c r="N567" s="222"/>
      <c r="O567" s="222"/>
      <c r="P567" s="222"/>
      <c r="Q567" s="45">
        <f>IF(OR(H567="",F567=""),"",IF(H567=F567,1,IF(H567&lt;F567,0,IF(H567-F567&lt;10,2,IF(H567&gt;F567,3,SE)))))</f>
        <v>0</v>
      </c>
      <c r="Y567" s="46"/>
      <c r="Z567" s="46"/>
    </row>
    <row r="568" spans="3:26">
      <c r="C568" s="71">
        <f>IF(OR(F568="",H568=""),"",IF(F568=H568,1,IF(F568&lt;H568,0,IF(F568-H568&lt;10,2,IF(F568&gt;H568,3,SE)))))</f>
        <v>3</v>
      </c>
      <c r="D568" s="222" t="str">
        <f>V505</f>
        <v>Canecao Futebol Arte</v>
      </c>
      <c r="E568" s="222"/>
      <c r="F568" s="77">
        <v>37</v>
      </c>
      <c r="G568" s="58" t="s">
        <v>17</v>
      </c>
      <c r="H568" s="76">
        <v>25</v>
      </c>
      <c r="I568" s="222" t="str">
        <f>V504</f>
        <v>VaVillon</v>
      </c>
      <c r="J568" s="222"/>
      <c r="K568" s="222"/>
      <c r="L568" s="222"/>
      <c r="M568" s="222"/>
      <c r="N568" s="222"/>
      <c r="O568" s="222"/>
      <c r="P568" s="222"/>
      <c r="Q568" s="45">
        <f>IF(OR(H568="",F568=""),"",IF(H568=F568,1,IF(H568&lt;F568,0,IF(H568-F568&lt;10,2,IF(H568&gt;F568,3,SE)))))</f>
        <v>0</v>
      </c>
    </row>
    <row r="569" spans="3:26">
      <c r="C569" s="71"/>
    </row>
    <row r="570" spans="3:26">
      <c r="C570" s="71"/>
    </row>
    <row r="571" spans="3:26">
      <c r="C571" s="71"/>
    </row>
    <row r="572" spans="3:26">
      <c r="C572" s="71"/>
    </row>
    <row r="573" spans="3:26">
      <c r="C573" s="71"/>
    </row>
    <row r="574" spans="3:26">
      <c r="C574" s="71"/>
    </row>
    <row r="575" spans="3:26">
      <c r="C575" s="71"/>
    </row>
    <row r="576" spans="3:26">
      <c r="C576" s="71"/>
    </row>
    <row r="577" spans="3:3">
      <c r="C577" s="71"/>
    </row>
    <row r="578" spans="3:3">
      <c r="C578" s="71"/>
    </row>
    <row r="579" spans="3:3">
      <c r="C579" s="71"/>
    </row>
    <row r="580" spans="3:3">
      <c r="C580" s="71"/>
    </row>
    <row r="581" spans="3:3">
      <c r="C581" s="71"/>
    </row>
    <row r="582" spans="3:3">
      <c r="C582" s="71"/>
    </row>
    <row r="583" spans="3:3">
      <c r="C583" s="71"/>
    </row>
    <row r="584" spans="3:3">
      <c r="C584" s="71"/>
    </row>
    <row r="585" spans="3:3">
      <c r="C585" s="71"/>
    </row>
    <row r="586" spans="3:3">
      <c r="C586" s="71"/>
    </row>
    <row r="587" spans="3:3">
      <c r="C587" s="71"/>
    </row>
    <row r="588" spans="3:3">
      <c r="C588" s="71"/>
    </row>
    <row r="589" spans="3:3">
      <c r="C589" s="71"/>
    </row>
    <row r="590" spans="3:3">
      <c r="C590" s="71"/>
    </row>
    <row r="591" spans="3:3">
      <c r="C591" s="71"/>
    </row>
    <row r="592" spans="3:3">
      <c r="C592" s="71"/>
    </row>
    <row r="593" spans="3:3">
      <c r="C593" s="71"/>
    </row>
    <row r="594" spans="3:3">
      <c r="C594" s="71"/>
    </row>
    <row r="595" spans="3:3">
      <c r="C595" s="71"/>
    </row>
    <row r="596" spans="3:3">
      <c r="C596" s="71"/>
    </row>
    <row r="597" spans="3:3">
      <c r="C597" s="71"/>
    </row>
    <row r="598" spans="3:3">
      <c r="C598" s="71"/>
    </row>
    <row r="599" spans="3:3">
      <c r="C599" s="71"/>
    </row>
    <row r="600" spans="3:3">
      <c r="C600" s="71"/>
    </row>
    <row r="601" spans="3:3">
      <c r="C601" s="71"/>
    </row>
    <row r="602" spans="3:3">
      <c r="C602" s="71"/>
    </row>
    <row r="603" spans="3:3">
      <c r="C603" s="71"/>
    </row>
    <row r="604" spans="3:3">
      <c r="C604" s="71"/>
    </row>
    <row r="605" spans="3:3">
      <c r="C605" s="71"/>
    </row>
    <row r="606" spans="3:3">
      <c r="C606" s="71"/>
    </row>
    <row r="607" spans="3:3">
      <c r="C607" s="71"/>
    </row>
    <row r="608" spans="3:3">
      <c r="C608" s="71"/>
    </row>
    <row r="609" spans="3:3">
      <c r="C609" s="71"/>
    </row>
    <row r="610" spans="3:3">
      <c r="C610" s="71"/>
    </row>
    <row r="611" spans="3:3">
      <c r="C611" s="71"/>
    </row>
    <row r="612" spans="3:3">
      <c r="C612" s="71"/>
    </row>
    <row r="613" spans="3:3">
      <c r="C613" s="71"/>
    </row>
  </sheetData>
  <mergeCells count="805"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68"/>
  <sheetViews>
    <sheetView showGridLines="0" showRowColHeaders="0" tabSelected="1" zoomScale="90" zoomScaleNormal="90" zoomScaleSheetLayoutView="100" workbookViewId="0">
      <selection activeCell="U169" sqref="U169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206" t="s">
        <v>16</v>
      </c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8"/>
    </row>
    <row r="3" spans="2:33" ht="15" customHeight="1">
      <c r="B3" s="316"/>
      <c r="C3" s="317"/>
      <c r="D3" s="317"/>
      <c r="E3" s="317"/>
      <c r="F3" s="317"/>
      <c r="G3" s="317"/>
      <c r="H3" s="317"/>
      <c r="I3" s="317"/>
      <c r="J3" s="317"/>
      <c r="K3" s="317"/>
      <c r="L3" s="317"/>
      <c r="M3" s="317"/>
      <c r="N3" s="317"/>
      <c r="O3" s="317"/>
      <c r="P3" s="317"/>
      <c r="Q3" s="318"/>
    </row>
    <row r="4" spans="2:33" ht="15" customHeight="1" thickBot="1">
      <c r="B4" s="209"/>
      <c r="C4" s="210"/>
      <c r="D4" s="210"/>
      <c r="E4" s="210"/>
      <c r="F4" s="210"/>
      <c r="G4" s="210"/>
      <c r="H4" s="210"/>
      <c r="I4" s="210"/>
      <c r="J4" s="210"/>
      <c r="K4" s="210"/>
      <c r="L4" s="210"/>
      <c r="M4" s="210"/>
      <c r="N4" s="210"/>
      <c r="O4" s="210"/>
      <c r="P4" s="210"/>
      <c r="Q4" s="211"/>
    </row>
    <row r="5" spans="2:33" ht="15.75" thickBot="1"/>
    <row r="6" spans="2:33" ht="15" customHeight="1">
      <c r="B6" s="206" t="s">
        <v>115</v>
      </c>
      <c r="C6" s="207"/>
      <c r="D6" s="207"/>
      <c r="E6" s="207"/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8"/>
    </row>
    <row r="7" spans="2:33" ht="15" customHeight="1">
      <c r="B7" s="316"/>
      <c r="C7" s="317"/>
      <c r="D7" s="317"/>
      <c r="E7" s="317"/>
      <c r="F7" s="317"/>
      <c r="G7" s="317"/>
      <c r="H7" s="317"/>
      <c r="I7" s="317"/>
      <c r="J7" s="317"/>
      <c r="K7" s="317"/>
      <c r="L7" s="317"/>
      <c r="M7" s="317"/>
      <c r="N7" s="317"/>
      <c r="O7" s="317"/>
      <c r="P7" s="317"/>
      <c r="Q7" s="318"/>
    </row>
    <row r="8" spans="2:33" ht="15" customHeight="1" thickBot="1">
      <c r="B8" s="209"/>
      <c r="C8" s="210"/>
      <c r="D8" s="210"/>
      <c r="E8" s="210"/>
      <c r="F8" s="210"/>
      <c r="G8" s="210"/>
      <c r="H8" s="210"/>
      <c r="I8" s="210"/>
      <c r="J8" s="210"/>
      <c r="K8" s="210"/>
      <c r="L8" s="210"/>
      <c r="M8" s="210"/>
      <c r="N8" s="210"/>
      <c r="O8" s="210"/>
      <c r="P8" s="210"/>
      <c r="Q8" s="211"/>
    </row>
    <row r="9" spans="2:33" ht="15.75" thickBot="1"/>
    <row r="10" spans="2:33" ht="15" customHeight="1">
      <c r="D10" s="319" t="s">
        <v>0</v>
      </c>
      <c r="E10" s="320"/>
      <c r="F10" s="320"/>
      <c r="G10" s="320"/>
      <c r="H10" s="320"/>
      <c r="I10" s="320"/>
      <c r="J10" s="320"/>
      <c r="K10" s="320"/>
      <c r="L10" s="320"/>
      <c r="M10" s="320"/>
      <c r="N10" s="320"/>
      <c r="O10" s="320"/>
      <c r="P10" s="321"/>
    </row>
    <row r="11" spans="2:33" ht="15" customHeight="1">
      <c r="D11" s="322"/>
      <c r="E11" s="323"/>
      <c r="F11" s="323"/>
      <c r="G11" s="323"/>
      <c r="H11" s="323"/>
      <c r="I11" s="323"/>
      <c r="J11" s="323"/>
      <c r="K11" s="323"/>
      <c r="L11" s="323"/>
      <c r="M11" s="323"/>
      <c r="N11" s="323"/>
      <c r="O11" s="323"/>
      <c r="P11" s="324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22"/>
      <c r="E12" s="323"/>
      <c r="F12" s="323"/>
      <c r="G12" s="323"/>
      <c r="H12" s="323"/>
      <c r="I12" s="323"/>
      <c r="J12" s="323"/>
      <c r="K12" s="323"/>
      <c r="L12" s="323"/>
      <c r="M12" s="323"/>
      <c r="N12" s="323"/>
      <c r="O12" s="323"/>
      <c r="P12" s="324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25"/>
      <c r="E13" s="326"/>
      <c r="F13" s="326"/>
      <c r="G13" s="326"/>
      <c r="H13" s="326"/>
      <c r="I13" s="326"/>
      <c r="J13" s="326"/>
      <c r="K13" s="326"/>
      <c r="L13" s="326"/>
      <c r="M13" s="326"/>
      <c r="N13" s="326"/>
      <c r="O13" s="326"/>
      <c r="P13" s="327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28" t="s">
        <v>250</v>
      </c>
      <c r="E17" s="329"/>
      <c r="F17" s="329"/>
      <c r="G17" s="329"/>
      <c r="H17" s="329"/>
      <c r="I17" s="329"/>
      <c r="J17" s="329"/>
      <c r="K17" s="329"/>
      <c r="L17" s="329"/>
      <c r="M17" s="330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31"/>
      <c r="E18" s="332"/>
      <c r="F18" s="332"/>
      <c r="G18" s="332"/>
      <c r="H18" s="332"/>
      <c r="I18" s="332"/>
      <c r="J18" s="332"/>
      <c r="K18" s="332"/>
      <c r="L18" s="332"/>
      <c r="M18" s="333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309" t="s">
        <v>12</v>
      </c>
      <c r="G19" s="309"/>
      <c r="H19" s="309" t="s">
        <v>309</v>
      </c>
      <c r="I19" s="309"/>
      <c r="J19" s="309" t="s">
        <v>310</v>
      </c>
      <c r="K19" s="309"/>
      <c r="L19" s="309" t="s">
        <v>174</v>
      </c>
      <c r="M19" s="334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35"/>
      <c r="AE19" s="335"/>
      <c r="AF19" s="335"/>
      <c r="AG19" s="335"/>
    </row>
    <row r="20" spans="3:33">
      <c r="D20" s="5" t="s">
        <v>4</v>
      </c>
      <c r="E20" s="31" t="str">
        <f>VLOOKUP(AC20,$U$20:$AB$27,2)</f>
        <v>PedroCampos F.C</v>
      </c>
      <c r="F20" s="336">
        <f>VLOOKUP(AC20,$U$20:$AB$27,3)</f>
        <v>3</v>
      </c>
      <c r="G20" s="337"/>
      <c r="H20" s="338">
        <f>VLOOKUP(AC20,$U$20:$AB$27,4)</f>
        <v>78</v>
      </c>
      <c r="I20" s="339"/>
      <c r="J20" s="338">
        <f>VLOOKUP(AC20,$U$20:$AB$27,5)</f>
        <v>37</v>
      </c>
      <c r="K20" s="339"/>
      <c r="L20" s="338">
        <f>VLOOKUP(AC20,$U$20:$AB$27,6)</f>
        <v>41</v>
      </c>
      <c r="M20" s="340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>Canecao Futebol Arte</v>
      </c>
      <c r="W20" s="2">
        <f>SUM(Q35,Q40,Q49,Q58,Q66,Q75,Q83)</f>
        <v>3</v>
      </c>
      <c r="X20" s="2">
        <f>SUM(H35,H40,H49,H58,H66,H75,H83)</f>
        <v>35</v>
      </c>
      <c r="Y20" s="2">
        <f>SUM(F35,F40,F49,F58,F66,F75,F83)</f>
        <v>0</v>
      </c>
      <c r="Z20" s="2">
        <f t="shared" ref="Z20:Z26" si="0">X20-Y20</f>
        <v>35</v>
      </c>
      <c r="AA20" s="2">
        <f>(W20*10^10)+((Z20+5000)*10^6)+(X20*10)+U20</f>
        <v>35035000351</v>
      </c>
      <c r="AB20" s="2">
        <f t="shared" ref="AB20:AB27" si="1">LARGE($AA$20:$AA$27,U20)</f>
        <v>35041000782</v>
      </c>
      <c r="AC20" s="34">
        <f>MATCH(AB20,$AA$20:$AA$27,0)</f>
        <v>2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>Canecao Futebol Arte</v>
      </c>
      <c r="F21" s="341">
        <f t="shared" ref="F21:F27" si="3">VLOOKUP(AC21,$U$20:$AB$27,3)</f>
        <v>3</v>
      </c>
      <c r="G21" s="342"/>
      <c r="H21" s="343">
        <f t="shared" ref="H21:H27" si="4">VLOOKUP(AC21,$U$20:$AB$27,4)</f>
        <v>35</v>
      </c>
      <c r="I21" s="344"/>
      <c r="J21" s="343">
        <f t="shared" ref="J21:J27" si="5">VLOOKUP(AC21,$U$20:$AB$27,5)</f>
        <v>0</v>
      </c>
      <c r="K21" s="344"/>
      <c r="L21" s="343">
        <f t="shared" ref="L21:L27" si="6">VLOOKUP(AC21,$U$20:$AB$27,6)</f>
        <v>35</v>
      </c>
      <c r="M21" s="345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>PedroCampos F.C</v>
      </c>
      <c r="W21" s="2">
        <f>SUM(Q34,Q41,Q48,Q59,Q67,Q74,C83)</f>
        <v>3</v>
      </c>
      <c r="X21" s="2">
        <f>SUM(H34,H41,H48,H59,H67,H74,F83)</f>
        <v>78</v>
      </c>
      <c r="Y21" s="2">
        <f>SUM(F34,F41,F48,F59,F67,F74,H83)</f>
        <v>37</v>
      </c>
      <c r="Z21" s="2">
        <f t="shared" si="0"/>
        <v>41</v>
      </c>
      <c r="AA21" s="2">
        <f t="shared" ref="AA21:AA27" si="7">(W21*10^10)+((Z21+5000)*10^6)+(X21*10)+U21</f>
        <v>35041000782</v>
      </c>
      <c r="AB21" s="2">
        <f t="shared" si="1"/>
        <v>35035000351</v>
      </c>
      <c r="AC21" s="34">
        <f t="shared" ref="AC21:AC27" si="8">MATCH(AB21,$AA$20:$AA$27,0)</f>
        <v>1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>fervedouro spfc</v>
      </c>
      <c r="F22" s="341">
        <f t="shared" si="3"/>
        <v>2</v>
      </c>
      <c r="G22" s="342"/>
      <c r="H22" s="343">
        <f t="shared" si="4"/>
        <v>59</v>
      </c>
      <c r="I22" s="344"/>
      <c r="J22" s="343">
        <f t="shared" si="5"/>
        <v>57</v>
      </c>
      <c r="K22" s="344"/>
      <c r="L22" s="343">
        <f t="shared" si="6"/>
        <v>2</v>
      </c>
      <c r="M22" s="345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>fervedouro spfc</v>
      </c>
      <c r="W22" s="2">
        <f>SUM(Q33,Q42,Q51,Q56,C67,C75,Q82)</f>
        <v>2</v>
      </c>
      <c r="X22" s="2">
        <f>SUM(H33,H42,H51,H56,F67,F75,H82)</f>
        <v>59</v>
      </c>
      <c r="Y22" s="2">
        <f>SUM(F33,F42,F51,F56,H67,H75,F82)</f>
        <v>57</v>
      </c>
      <c r="Z22" s="2">
        <f t="shared" si="0"/>
        <v>2</v>
      </c>
      <c r="AA22" s="2">
        <f t="shared" si="7"/>
        <v>25002000593</v>
      </c>
      <c r="AB22" s="2">
        <f t="shared" si="1"/>
        <v>25002000593</v>
      </c>
      <c r="AC22" s="34">
        <f t="shared" si="8"/>
        <v>3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>Aki eh Galo !</v>
      </c>
      <c r="F23" s="341">
        <f t="shared" si="3"/>
        <v>2</v>
      </c>
      <c r="G23" s="342"/>
      <c r="H23" s="343">
        <f t="shared" si="4"/>
        <v>35</v>
      </c>
      <c r="I23" s="344"/>
      <c r="J23" s="343">
        <f t="shared" si="5"/>
        <v>33</v>
      </c>
      <c r="K23" s="344"/>
      <c r="L23" s="343">
        <f t="shared" si="6"/>
        <v>2</v>
      </c>
      <c r="M23" s="345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>NICKA SC</v>
      </c>
      <c r="W23" s="2">
        <f>SUM(Q32,Q43,Q50,Q57,C66,C74,C82)</f>
        <v>0</v>
      </c>
      <c r="X23" s="2">
        <f>SUM(H32,H43,H50,H57,F66,F74,F82)</f>
        <v>33</v>
      </c>
      <c r="Y23" s="2">
        <f>SUM(F32,F43,F50,F57,H66,H74,H82)</f>
        <v>35</v>
      </c>
      <c r="Z23" s="2">
        <f t="shared" si="0"/>
        <v>-2</v>
      </c>
      <c r="AA23" s="2">
        <f t="shared" si="7"/>
        <v>4998000334</v>
      </c>
      <c r="AB23" s="2">
        <f t="shared" si="1"/>
        <v>25002000358</v>
      </c>
      <c r="AC23" s="34">
        <f t="shared" si="8"/>
        <v>8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>A.C. Palhacito</v>
      </c>
      <c r="F24" s="346">
        <f t="shared" si="3"/>
        <v>0</v>
      </c>
      <c r="G24" s="346"/>
      <c r="H24" s="347">
        <f t="shared" si="4"/>
        <v>57</v>
      </c>
      <c r="I24" s="347"/>
      <c r="J24" s="347">
        <f t="shared" si="5"/>
        <v>59</v>
      </c>
      <c r="K24" s="347"/>
      <c r="L24" s="347">
        <f t="shared" si="6"/>
        <v>-2</v>
      </c>
      <c r="M24" s="348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>TSC_TIMÃO</v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35</v>
      </c>
      <c r="Z24" s="2">
        <f t="shared" si="0"/>
        <v>-35</v>
      </c>
      <c r="AA24" s="2">
        <f t="shared" si="7"/>
        <v>4965000005</v>
      </c>
      <c r="AB24" s="2">
        <f t="shared" si="1"/>
        <v>4998000577</v>
      </c>
      <c r="AC24" s="34">
        <f t="shared" si="8"/>
        <v>7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>NICKA SC</v>
      </c>
      <c r="F25" s="346">
        <f t="shared" si="3"/>
        <v>0</v>
      </c>
      <c r="G25" s="346"/>
      <c r="H25" s="347">
        <f t="shared" si="4"/>
        <v>33</v>
      </c>
      <c r="I25" s="347"/>
      <c r="J25" s="347">
        <f t="shared" si="5"/>
        <v>35</v>
      </c>
      <c r="K25" s="347"/>
      <c r="L25" s="347">
        <f t="shared" si="6"/>
        <v>-2</v>
      </c>
      <c r="M25" s="348"/>
      <c r="S25" s="2"/>
      <c r="T25" s="1"/>
      <c r="U25" s="11">
        <v>6</v>
      </c>
      <c r="V25" s="2" t="str">
        <f>IF(OR('2ª FASE - GRUPOS A a H'!F83="",'2ª FASE - GRUPOS A a H'!F83=""),"",'2ª FASE - GRUPOS A a H'!E21)</f>
        <v>Barretense F.C.</v>
      </c>
      <c r="W25" s="2">
        <f>SUM(C34,C42,C50,C58,Q65,Q72,C81)</f>
        <v>0</v>
      </c>
      <c r="X25" s="2">
        <f>SUM(F34,F42,F50,F58,H65,H72,F81)</f>
        <v>37</v>
      </c>
      <c r="Y25" s="2">
        <f>SUM(H34,H42,H50,H58,F65,F72,H81)</f>
        <v>78</v>
      </c>
      <c r="Z25" s="2">
        <f t="shared" si="0"/>
        <v>-41</v>
      </c>
      <c r="AA25" s="2">
        <f t="shared" si="7"/>
        <v>4959000376</v>
      </c>
      <c r="AB25" s="2">
        <f t="shared" si="1"/>
        <v>4998000334</v>
      </c>
      <c r="AC25" s="34">
        <f t="shared" si="8"/>
        <v>4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>TSC_TIMÃO</v>
      </c>
      <c r="F26" s="346">
        <f t="shared" si="3"/>
        <v>0</v>
      </c>
      <c r="G26" s="346"/>
      <c r="H26" s="347">
        <f t="shared" si="4"/>
        <v>0</v>
      </c>
      <c r="I26" s="347"/>
      <c r="J26" s="347">
        <f t="shared" si="5"/>
        <v>35</v>
      </c>
      <c r="K26" s="347"/>
      <c r="L26" s="347">
        <f t="shared" si="6"/>
        <v>-35</v>
      </c>
      <c r="M26" s="348"/>
      <c r="S26" s="2"/>
      <c r="T26" s="1"/>
      <c r="U26" s="11">
        <v>7</v>
      </c>
      <c r="V26" s="2" t="str">
        <f>IF(OR('2ª FASE - GRUPOS I a P'!F568="",'2ª FASE - GRUPOS I a P'!F568=""),"",'2ª FASE - GRUPOS I a P'!E504)</f>
        <v>A.C. Palhacito</v>
      </c>
      <c r="W26" s="2">
        <f>SUM(C33,C41,C49,C57,C65,C73,Q80,)</f>
        <v>0</v>
      </c>
      <c r="X26" s="2">
        <f>SUM(F33,F41,F49,F57,F65,F73,H80)</f>
        <v>57</v>
      </c>
      <c r="Y26" s="2">
        <f>SUM(H33,H41,H49,H57,H65,H73,F80)</f>
        <v>59</v>
      </c>
      <c r="Z26" s="2">
        <f t="shared" si="0"/>
        <v>-2</v>
      </c>
      <c r="AA26" s="2">
        <f t="shared" si="7"/>
        <v>4998000577</v>
      </c>
      <c r="AB26" s="2">
        <f t="shared" si="1"/>
        <v>4965000005</v>
      </c>
      <c r="AC26" s="34">
        <f>MATCH(AB26,$AA$20:$AA$27,0)</f>
        <v>5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>Barretense F.C.</v>
      </c>
      <c r="F27" s="349">
        <f t="shared" si="3"/>
        <v>0</v>
      </c>
      <c r="G27" s="349"/>
      <c r="H27" s="350">
        <f t="shared" si="4"/>
        <v>37</v>
      </c>
      <c r="I27" s="350"/>
      <c r="J27" s="350">
        <f t="shared" si="5"/>
        <v>78</v>
      </c>
      <c r="K27" s="350"/>
      <c r="L27" s="350">
        <f t="shared" si="6"/>
        <v>-41</v>
      </c>
      <c r="M27" s="351"/>
      <c r="S27" s="2"/>
      <c r="T27" s="1"/>
      <c r="U27" s="11">
        <v>8</v>
      </c>
      <c r="V27" s="2" t="str">
        <f>IF(OR('2ª FASE - GRUPOS A a H'!F83="",'2ª FASE - GRUPOS A a H'!F83=""),"",'2ª FASE - GRUPOS A a H'!E20)</f>
        <v>Aki eh Galo !</v>
      </c>
      <c r="W27" s="2">
        <f>SUM(C32,C40,C48,C56,C64,C72,C80)</f>
        <v>2</v>
      </c>
      <c r="X27" s="2">
        <f>SUM(F32,F40,F48,F56,F64,F72,F80)</f>
        <v>35</v>
      </c>
      <c r="Y27" s="2">
        <f>SUM(H32,H40,H48,H56,H64,H72,H80)</f>
        <v>33</v>
      </c>
      <c r="Z27" s="2">
        <f>X27-Y27</f>
        <v>2</v>
      </c>
      <c r="AA27" s="2">
        <f t="shared" si="7"/>
        <v>25002000358</v>
      </c>
      <c r="AB27" s="2">
        <f t="shared" si="1"/>
        <v>4959000376</v>
      </c>
      <c r="AC27" s="34">
        <f t="shared" si="8"/>
        <v>6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52" t="s">
        <v>258</v>
      </c>
      <c r="E29" s="353"/>
      <c r="F29" s="353"/>
      <c r="G29" s="353"/>
      <c r="H29" s="353"/>
      <c r="I29" s="353"/>
      <c r="J29" s="353"/>
      <c r="K29" s="353"/>
      <c r="L29" s="353"/>
      <c r="M29" s="353"/>
      <c r="N29" s="353"/>
      <c r="O29" s="353"/>
      <c r="P29" s="354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55"/>
      <c r="E30" s="356"/>
      <c r="F30" s="356"/>
      <c r="G30" s="356"/>
      <c r="H30" s="356"/>
      <c r="I30" s="356"/>
      <c r="J30" s="356"/>
      <c r="K30" s="356"/>
      <c r="L30" s="356"/>
      <c r="M30" s="356"/>
      <c r="N30" s="356"/>
      <c r="O30" s="356"/>
      <c r="P30" s="357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>
        <f>IF(OR(F32="",H32=""),"",IF(F32=H32,1,IF(F32&lt;H32,0,IF(F32-H32&lt;10,2,IF(F32&gt;H32,3,SE)))))</f>
        <v>2</v>
      </c>
      <c r="D32" s="358" t="str">
        <f>V27</f>
        <v>Aki eh Galo !</v>
      </c>
      <c r="E32" s="359"/>
      <c r="F32" s="205">
        <v>35</v>
      </c>
      <c r="G32" s="25" t="s">
        <v>17</v>
      </c>
      <c r="H32" s="204">
        <v>33</v>
      </c>
      <c r="I32" s="360" t="str">
        <f>V23</f>
        <v>NICKA SC</v>
      </c>
      <c r="J32" s="360"/>
      <c r="K32" s="360"/>
      <c r="L32" s="360"/>
      <c r="M32" s="360"/>
      <c r="N32" s="360"/>
      <c r="O32" s="360"/>
      <c r="P32" s="360"/>
      <c r="Q32" s="2">
        <f>IF(OR(H32="",F32=""),"",IF(H32=F32,1,IF(H32&lt;F32,0,IF(H32-F32&lt;10,2,IF(H32&gt;F32,3,SE)))))</f>
        <v>0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>
        <f>IF(OR(F33="",H33=""),"",IF(F33=H33,1,IF(F33&lt;H33,0,IF(F33-H33&lt;10,2,IF(F33&gt;H33,3,SE)))))</f>
        <v>0</v>
      </c>
      <c r="D33" s="358" t="str">
        <f>V26</f>
        <v>A.C. Palhacito</v>
      </c>
      <c r="E33" s="359"/>
      <c r="F33" s="204">
        <v>57</v>
      </c>
      <c r="G33" s="25" t="s">
        <v>17</v>
      </c>
      <c r="H33" s="205">
        <v>59</v>
      </c>
      <c r="I33" s="360" t="str">
        <f>V22</f>
        <v>fervedouro spfc</v>
      </c>
      <c r="J33" s="360"/>
      <c r="K33" s="360"/>
      <c r="L33" s="360"/>
      <c r="M33" s="360"/>
      <c r="N33" s="360"/>
      <c r="O33" s="360"/>
      <c r="P33" s="360"/>
      <c r="Q33" s="2">
        <f>IF(OR(H33="",F33=""),"",IF(H33=F33,1,IF(H33&lt;F33,0,IF(H33-F33&lt;10,2,IF(H33&gt;F33,3,SE)))))</f>
        <v>2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>
        <f>IF(OR(F34="",H34=""),"",IF(F34=H34,1,IF(F34&lt;H34,0,IF(F34-H34&lt;10,2,IF(F34&gt;H34,3,SE)))))</f>
        <v>0</v>
      </c>
      <c r="D34" s="358" t="str">
        <f>V25</f>
        <v>Barretense F.C.</v>
      </c>
      <c r="E34" s="359"/>
      <c r="F34" s="204">
        <v>37</v>
      </c>
      <c r="G34" s="25" t="s">
        <v>17</v>
      </c>
      <c r="H34" s="205">
        <v>78</v>
      </c>
      <c r="I34" s="360" t="str">
        <f>V21</f>
        <v>PedroCampos F.C</v>
      </c>
      <c r="J34" s="360"/>
      <c r="K34" s="360"/>
      <c r="L34" s="360"/>
      <c r="M34" s="360"/>
      <c r="N34" s="360"/>
      <c r="O34" s="360"/>
      <c r="P34" s="360"/>
      <c r="Q34" s="2">
        <f>IF(OR(H34="",F34=""),"",IF(H34=F34,1,IF(H34&lt;F34,0,IF(H34-F34&lt;10,2,IF(H34&gt;F34,3,SE)))))</f>
        <v>3</v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>
        <f>IF(OR(F35="",H35=""),"",IF(F35=H35,1,IF(F35&lt;H35,0,IF(F35-H35&lt;10,2,IF(F35&gt;H35,3,SE)))))</f>
        <v>0</v>
      </c>
      <c r="D35" s="358" t="str">
        <f>V24</f>
        <v>TSC_TIMÃO</v>
      </c>
      <c r="E35" s="359"/>
      <c r="F35" s="204">
        <v>0</v>
      </c>
      <c r="G35" s="25" t="s">
        <v>17</v>
      </c>
      <c r="H35" s="205">
        <v>35</v>
      </c>
      <c r="I35" s="360" t="str">
        <f>V20</f>
        <v>Canecao Futebol Arte</v>
      </c>
      <c r="J35" s="360"/>
      <c r="K35" s="360"/>
      <c r="L35" s="360"/>
      <c r="M35" s="360"/>
      <c r="N35" s="360"/>
      <c r="O35" s="360"/>
      <c r="P35" s="360"/>
      <c r="Q35" s="2">
        <f>IF(OR(H35="",F35=""),"",IF(H35=F35,1,IF(H35&lt;F35,0,IF(H35-F35&lt;10,2,IF(H35&gt;F35,3,SE)))))</f>
        <v>3</v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61" t="s">
        <v>259</v>
      </c>
      <c r="E37" s="362"/>
      <c r="F37" s="362"/>
      <c r="G37" s="362"/>
      <c r="H37" s="362"/>
      <c r="I37" s="362"/>
      <c r="J37" s="362"/>
      <c r="K37" s="362"/>
      <c r="L37" s="362"/>
      <c r="M37" s="362"/>
      <c r="N37" s="362"/>
      <c r="O37" s="362"/>
      <c r="P37" s="363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64"/>
      <c r="E38" s="365"/>
      <c r="F38" s="365"/>
      <c r="G38" s="365"/>
      <c r="H38" s="365"/>
      <c r="I38" s="365"/>
      <c r="J38" s="365"/>
      <c r="K38" s="365"/>
      <c r="L38" s="365"/>
      <c r="M38" s="365"/>
      <c r="N38" s="365"/>
      <c r="O38" s="365"/>
      <c r="P38" s="366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 t="str">
        <f>IF(OR(F40="",H40=""),"",IF(F40=H40,1,IF(F40&lt;H40,0,IF(F40-H40&lt;10,2,IF(F40&gt;H40,3,SE)))))</f>
        <v/>
      </c>
      <c r="D40" s="360" t="str">
        <f>V27</f>
        <v>Aki eh Galo !</v>
      </c>
      <c r="E40" s="360"/>
      <c r="F40" s="70"/>
      <c r="G40" s="41" t="s">
        <v>17</v>
      </c>
      <c r="H40" s="70"/>
      <c r="I40" s="360" t="str">
        <f>V20</f>
        <v>Canecao Futebol Arte</v>
      </c>
      <c r="J40" s="360"/>
      <c r="K40" s="360"/>
      <c r="L40" s="360"/>
      <c r="M40" s="360"/>
      <c r="N40" s="360"/>
      <c r="O40" s="360"/>
      <c r="P40" s="360"/>
      <c r="Q40" s="2" t="str">
        <f>IF(OR(H40="",F40=""),"",IF(H40=F40,1,IF(H40&lt;F40,0,IF(H40-F40&lt;10,2,IF(H40&gt;F40,3,SE)))))</f>
        <v/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 t="str">
        <f>IF(OR(F41="",H41=""),"",IF(F41=H41,1,IF(F41&lt;H41,0,IF(F41-H41&lt;10,2,IF(F41&gt;H41,3,SE)))))</f>
        <v/>
      </c>
      <c r="D41" s="360" t="str">
        <f>V26</f>
        <v>A.C. Palhacito</v>
      </c>
      <c r="E41" s="360"/>
      <c r="F41" s="70"/>
      <c r="G41" s="41" t="s">
        <v>17</v>
      </c>
      <c r="H41" s="70"/>
      <c r="I41" s="360" t="str">
        <f>V21</f>
        <v>PedroCampos F.C</v>
      </c>
      <c r="J41" s="360"/>
      <c r="K41" s="360"/>
      <c r="L41" s="360"/>
      <c r="M41" s="360"/>
      <c r="N41" s="360"/>
      <c r="O41" s="360"/>
      <c r="P41" s="360"/>
      <c r="Q41" s="2" t="str">
        <f>IF(OR(H41="",F41=""),"",IF(H41=F41,1,IF(H41&lt;F41,0,IF(H41-F41&lt;10,2,IF(H41&gt;F41,3,SE)))))</f>
        <v/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 t="str">
        <f>IF(OR(F42="",H42=""),"",IF(F42=H42,1,IF(F42&lt;H42,0,IF(F42-H42&lt;10,2,IF(F42&gt;H42,3,SE)))))</f>
        <v/>
      </c>
      <c r="D42" s="360" t="str">
        <f>V25</f>
        <v>Barretense F.C.</v>
      </c>
      <c r="E42" s="360"/>
      <c r="F42" s="70"/>
      <c r="G42" s="41" t="s">
        <v>17</v>
      </c>
      <c r="H42" s="70"/>
      <c r="I42" s="360" t="str">
        <f>V22</f>
        <v>fervedouro spfc</v>
      </c>
      <c r="J42" s="360"/>
      <c r="K42" s="360"/>
      <c r="L42" s="360"/>
      <c r="M42" s="360"/>
      <c r="N42" s="360"/>
      <c r="O42" s="360"/>
      <c r="P42" s="360"/>
      <c r="Q42" s="2" t="str">
        <f>IF(OR(H42="",F42=""),"",IF(H42=F42,1,IF(H42&lt;F42,0,IF(H42-F42&lt;10,2,IF(H42&gt;F42,3,SE)))))</f>
        <v/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 t="str">
        <f>IF(OR(F43="",H43=""),"",IF(F43=H43,1,IF(F43&lt;H43,0,IF(F43-H43&lt;10,2,IF(F43&gt;H43,3,SE)))))</f>
        <v/>
      </c>
      <c r="D43" s="360" t="str">
        <f>V24</f>
        <v>TSC_TIMÃO</v>
      </c>
      <c r="E43" s="360"/>
      <c r="F43" s="70"/>
      <c r="G43" s="41" t="s">
        <v>17</v>
      </c>
      <c r="H43" s="70"/>
      <c r="I43" s="360" t="str">
        <f>V23</f>
        <v>NICKA SC</v>
      </c>
      <c r="J43" s="360"/>
      <c r="K43" s="360"/>
      <c r="L43" s="360"/>
      <c r="M43" s="360"/>
      <c r="N43" s="360"/>
      <c r="O43" s="360"/>
      <c r="P43" s="360"/>
      <c r="Q43" s="2" t="str">
        <f>IF(OR(H43="",F43=""),"",IF(H43=F43,1,IF(H43&lt;F43,0,IF(H43-F43&lt;10,2,IF(H43&gt;F43,3,SE)))))</f>
        <v/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61" t="s">
        <v>260</v>
      </c>
      <c r="E45" s="362"/>
      <c r="F45" s="362"/>
      <c r="G45" s="362"/>
      <c r="H45" s="362"/>
      <c r="I45" s="362"/>
      <c r="J45" s="362"/>
      <c r="K45" s="362"/>
      <c r="L45" s="362"/>
      <c r="M45" s="362"/>
      <c r="N45" s="362"/>
      <c r="O45" s="362"/>
      <c r="P45" s="363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64"/>
      <c r="E46" s="365"/>
      <c r="F46" s="365"/>
      <c r="G46" s="365"/>
      <c r="H46" s="365"/>
      <c r="I46" s="365"/>
      <c r="J46" s="365"/>
      <c r="K46" s="365"/>
      <c r="L46" s="365"/>
      <c r="M46" s="365"/>
      <c r="N46" s="365"/>
      <c r="O46" s="365"/>
      <c r="P46" s="366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 t="str">
        <f>IF(OR(F48="",H48=""),"",IF(F48=H48,1,IF(F48&lt;H48,0,IF(F48-H48&lt;10,2,IF(F48&gt;H48,3,SE)))))</f>
        <v/>
      </c>
      <c r="D48" s="360" t="str">
        <f>V27</f>
        <v>Aki eh Galo !</v>
      </c>
      <c r="E48" s="360"/>
      <c r="F48" s="70"/>
      <c r="G48" s="25" t="s">
        <v>17</v>
      </c>
      <c r="H48" s="70"/>
      <c r="I48" s="360" t="str">
        <f>V21</f>
        <v>PedroCampos F.C</v>
      </c>
      <c r="J48" s="360"/>
      <c r="K48" s="360"/>
      <c r="L48" s="360"/>
      <c r="M48" s="360"/>
      <c r="N48" s="360"/>
      <c r="O48" s="360"/>
      <c r="P48" s="360"/>
      <c r="Q48" s="2" t="str">
        <f>IF(OR(H48="",F48=""),"",IF(H48=F48,1,IF(H48&lt;F48,0,IF(H48-F48&lt;10,2,IF(H48&gt;F48,3,SE)))))</f>
        <v/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 t="str">
        <f>IF(OR(F49="",H49=""),"",IF(F49=H49,1,IF(F49&lt;H49,0,IF(F49-H49&lt;10,2,IF(F49&gt;H49,3,SE)))))</f>
        <v/>
      </c>
      <c r="D49" s="360" t="str">
        <f>V26</f>
        <v>A.C. Palhacito</v>
      </c>
      <c r="E49" s="360"/>
      <c r="F49" s="70"/>
      <c r="G49" s="25" t="s">
        <v>17</v>
      </c>
      <c r="H49" s="70"/>
      <c r="I49" s="360" t="str">
        <f>V20</f>
        <v>Canecao Futebol Arte</v>
      </c>
      <c r="J49" s="360"/>
      <c r="K49" s="360"/>
      <c r="L49" s="360"/>
      <c r="M49" s="360"/>
      <c r="N49" s="360"/>
      <c r="O49" s="360"/>
      <c r="P49" s="360"/>
      <c r="Q49" s="2" t="str">
        <f>IF(OR(H49="",F49=""),"",IF(H49=F49,1,IF(H49&lt;F49,0,IF(H49-F49&lt;10,2,IF(H49&gt;F49,3,SE)))))</f>
        <v/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 t="str">
        <f>IF(OR(F50="",H50=""),"",IF(F50=H50,1,IF(F50&lt;H50,0,IF(F50-H50&lt;10,2,IF(F50&gt;H50,3,SE)))))</f>
        <v/>
      </c>
      <c r="D50" s="358" t="str">
        <f>V25</f>
        <v>Barretense F.C.</v>
      </c>
      <c r="E50" s="359"/>
      <c r="F50" s="70"/>
      <c r="G50" s="25" t="s">
        <v>17</v>
      </c>
      <c r="H50" s="70"/>
      <c r="I50" s="360" t="str">
        <f>V23</f>
        <v>NICKA SC</v>
      </c>
      <c r="J50" s="360"/>
      <c r="K50" s="360"/>
      <c r="L50" s="360"/>
      <c r="M50" s="360"/>
      <c r="N50" s="360"/>
      <c r="O50" s="360"/>
      <c r="P50" s="360"/>
      <c r="Q50" s="2" t="str">
        <f>IF(OR(H50="",F50=""),"",IF(H50=F50,1,IF(H50&lt;F50,0,IF(H50-F50&lt;10,2,IF(H50&gt;F50,3,SE)))))</f>
        <v/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 t="str">
        <f>IF(OR(F51="",H51=""),"",IF(F51=H51,1,IF(F51&lt;H51,0,IF(F51-H51&lt;10,2,IF(F51&gt;H51,3,SE)))))</f>
        <v/>
      </c>
      <c r="D51" s="358" t="str">
        <f>V24</f>
        <v>TSC_TIMÃO</v>
      </c>
      <c r="E51" s="359"/>
      <c r="F51" s="70"/>
      <c r="G51" s="25" t="s">
        <v>17</v>
      </c>
      <c r="H51" s="70"/>
      <c r="I51" s="360" t="str">
        <f>V22</f>
        <v>fervedouro spfc</v>
      </c>
      <c r="J51" s="360"/>
      <c r="K51" s="360"/>
      <c r="L51" s="360"/>
      <c r="M51" s="360"/>
      <c r="N51" s="360"/>
      <c r="O51" s="360"/>
      <c r="P51" s="360"/>
      <c r="Q51" s="2" t="str">
        <f>IF(OR(H51="",F51=""),"",IF(H51=F51,1,IF(H51&lt;F51,0,IF(H51-F51&lt;10,2,IF(H51&gt;F51,3,SE)))))</f>
        <v/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61" t="s">
        <v>261</v>
      </c>
      <c r="E53" s="362"/>
      <c r="F53" s="362"/>
      <c r="G53" s="362"/>
      <c r="H53" s="362"/>
      <c r="I53" s="362"/>
      <c r="J53" s="362"/>
      <c r="K53" s="362"/>
      <c r="L53" s="362"/>
      <c r="M53" s="362"/>
      <c r="N53" s="362"/>
      <c r="O53" s="362"/>
      <c r="P53" s="363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64"/>
      <c r="E54" s="365"/>
      <c r="F54" s="365"/>
      <c r="G54" s="365"/>
      <c r="H54" s="365"/>
      <c r="I54" s="365"/>
      <c r="J54" s="365"/>
      <c r="K54" s="365"/>
      <c r="L54" s="365"/>
      <c r="M54" s="365"/>
      <c r="N54" s="365"/>
      <c r="O54" s="365"/>
      <c r="P54" s="366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 t="str">
        <f>IF(OR(F56="",H56=""),"",IF(F56=H56,1,IF(F56&lt;H56,0,IF(F56-H56&lt;10,2,IF(F56&gt;H56,3,SE)))))</f>
        <v/>
      </c>
      <c r="D56" s="360" t="str">
        <f>V27</f>
        <v>Aki eh Galo !</v>
      </c>
      <c r="E56" s="360"/>
      <c r="F56" s="70"/>
      <c r="G56" s="25" t="s">
        <v>17</v>
      </c>
      <c r="H56" s="70"/>
      <c r="I56" s="360" t="str">
        <f>V22</f>
        <v>fervedouro spfc</v>
      </c>
      <c r="J56" s="360"/>
      <c r="K56" s="360"/>
      <c r="L56" s="360"/>
      <c r="M56" s="360"/>
      <c r="N56" s="360"/>
      <c r="O56" s="360"/>
      <c r="P56" s="360"/>
      <c r="Q56" s="2" t="str">
        <f>IF(OR(H56="",F56=""),"",IF(H56=F56,1,IF(H56&lt;F56,0,IF(H56-F56&lt;10,2,IF(H56&gt;F56,3,SE)))))</f>
        <v/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 t="str">
        <f>IF(OR(F57="",H57=""),"",IF(F57=H57,1,IF(F57&lt;H57,0,IF(F57-H57&lt;10,2,IF(F57&gt;H57,3,SE)))))</f>
        <v/>
      </c>
      <c r="D57" s="360" t="str">
        <f>V26</f>
        <v>A.C. Palhacito</v>
      </c>
      <c r="E57" s="360"/>
      <c r="F57" s="70"/>
      <c r="G57" s="25" t="s">
        <v>17</v>
      </c>
      <c r="H57" s="70"/>
      <c r="I57" s="360" t="str">
        <f>V23</f>
        <v>NICKA SC</v>
      </c>
      <c r="J57" s="360"/>
      <c r="K57" s="360"/>
      <c r="L57" s="360"/>
      <c r="M57" s="360"/>
      <c r="N57" s="360"/>
      <c r="O57" s="360"/>
      <c r="P57" s="360"/>
      <c r="Q57" s="2" t="str">
        <f>IF(OR(H57="",F57=""),"",IF(H57=F57,1,IF(H57&lt;F57,0,IF(H57-F57&lt;10,2,IF(H57&gt;F57,3,SE)))))</f>
        <v/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 t="str">
        <f>IF(OR(F58="",H58=""),"",IF(F58=H58,1,IF(F58&lt;H58,0,IF(F58-H58&lt;10,2,IF(F58&gt;H58,3,SE)))))</f>
        <v/>
      </c>
      <c r="D58" s="360" t="str">
        <f>V25</f>
        <v>Barretense F.C.</v>
      </c>
      <c r="E58" s="360"/>
      <c r="F58" s="70"/>
      <c r="G58" s="25" t="s">
        <v>17</v>
      </c>
      <c r="H58" s="70"/>
      <c r="I58" s="360" t="str">
        <f>V20</f>
        <v>Canecao Futebol Arte</v>
      </c>
      <c r="J58" s="360"/>
      <c r="K58" s="360"/>
      <c r="L58" s="360"/>
      <c r="M58" s="360"/>
      <c r="N58" s="360"/>
      <c r="O58" s="360"/>
      <c r="P58" s="360"/>
      <c r="Q58" s="2" t="str">
        <f>IF(OR(H58="",F58=""),"",IF(H58=F58,1,IF(H58&lt;F58,0,IF(H58-F58&lt;10,2,IF(H58&gt;F58,3,SE)))))</f>
        <v/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 t="str">
        <f>IF(OR(F59="",H59=""),"",IF(F59=H59,1,IF(F59&lt;H59,0,IF(F59-H59&lt;10,2,IF(F59&gt;H59,3,SE)))))</f>
        <v/>
      </c>
      <c r="D59" s="360" t="str">
        <f>V24</f>
        <v>TSC_TIMÃO</v>
      </c>
      <c r="E59" s="360"/>
      <c r="F59" s="70"/>
      <c r="G59" s="25" t="s">
        <v>17</v>
      </c>
      <c r="H59" s="70"/>
      <c r="I59" s="360" t="str">
        <f>V21</f>
        <v>PedroCampos F.C</v>
      </c>
      <c r="J59" s="360"/>
      <c r="K59" s="360"/>
      <c r="L59" s="360"/>
      <c r="M59" s="360"/>
      <c r="N59" s="360"/>
      <c r="O59" s="360"/>
      <c r="P59" s="360"/>
      <c r="Q59" s="2" t="str">
        <f>IF(OR(H59="",F59=""),"",IF(H59=F59,1,IF(H59&lt;F59,0,IF(H59-F59&lt;10,2,IF(H59&gt;F59,3,SE)))))</f>
        <v/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61" t="s">
        <v>262</v>
      </c>
      <c r="E61" s="362"/>
      <c r="F61" s="362"/>
      <c r="G61" s="362"/>
      <c r="H61" s="362"/>
      <c r="I61" s="362"/>
      <c r="J61" s="362"/>
      <c r="K61" s="362"/>
      <c r="L61" s="362"/>
      <c r="M61" s="362"/>
      <c r="N61" s="362"/>
      <c r="O61" s="362"/>
      <c r="P61" s="363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64"/>
      <c r="E62" s="365"/>
      <c r="F62" s="365"/>
      <c r="G62" s="365"/>
      <c r="H62" s="365"/>
      <c r="I62" s="365"/>
      <c r="J62" s="365"/>
      <c r="K62" s="365"/>
      <c r="L62" s="365"/>
      <c r="M62" s="365"/>
      <c r="N62" s="365"/>
      <c r="O62" s="365"/>
      <c r="P62" s="366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 t="str">
        <f>IF(OR(F64="",H64=""),"",IF(F64=H64,1,IF(F64&lt;H64,0,IF(F64-H64&lt;10,2,IF(F64&gt;H64,3,SE)))))</f>
        <v/>
      </c>
      <c r="D64" s="360" t="str">
        <f>V27</f>
        <v>Aki eh Galo !</v>
      </c>
      <c r="E64" s="360"/>
      <c r="F64" s="70"/>
      <c r="G64" s="25" t="s">
        <v>17</v>
      </c>
      <c r="H64" s="70"/>
      <c r="I64" s="360" t="str">
        <f>V24</f>
        <v>TSC_TIMÃO</v>
      </c>
      <c r="J64" s="360"/>
      <c r="K64" s="360"/>
      <c r="L64" s="360"/>
      <c r="M64" s="360"/>
      <c r="N64" s="360"/>
      <c r="O64" s="360"/>
      <c r="P64" s="360"/>
      <c r="Q64" s="2" t="str">
        <f>IF(OR(H64="",F64=""),"",IF(H64=F64,1,IF(H64&lt;F64,0,IF(H64-F64&lt;10,2,IF(H64&gt;F64,3,SE)))))</f>
        <v/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 t="str">
        <f>IF(OR(F65="",H65=""),"",IF(F65=H65,1,IF(F65&lt;H65,0,IF(F65-H65&lt;10,2,IF(F65&gt;H65,3,SE)))))</f>
        <v/>
      </c>
      <c r="D65" s="360" t="str">
        <f>V26</f>
        <v>A.C. Palhacito</v>
      </c>
      <c r="E65" s="360"/>
      <c r="F65" s="70"/>
      <c r="G65" s="25" t="s">
        <v>17</v>
      </c>
      <c r="H65" s="70"/>
      <c r="I65" s="360" t="str">
        <f>V25</f>
        <v>Barretense F.C.</v>
      </c>
      <c r="J65" s="360"/>
      <c r="K65" s="360"/>
      <c r="L65" s="360"/>
      <c r="M65" s="360"/>
      <c r="N65" s="360"/>
      <c r="O65" s="360"/>
      <c r="P65" s="360"/>
      <c r="Q65" s="2" t="str">
        <f>IF(OR(H65="",F65=""),"",IF(H65=F65,1,IF(H65&lt;F65,0,IF(H65-F65&lt;10,2,IF(H65&gt;F65,3,SE)))))</f>
        <v/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 t="str">
        <f>IF(OR(F66="",H66=""),"",IF(F66=H66,1,IF(F66&lt;H66,0,IF(F66-H66&lt;10,2,IF(F66&gt;H66,3,SE)))))</f>
        <v/>
      </c>
      <c r="D66" s="360" t="str">
        <f>V23</f>
        <v>NICKA SC</v>
      </c>
      <c r="E66" s="360"/>
      <c r="F66" s="70"/>
      <c r="G66" s="25" t="s">
        <v>17</v>
      </c>
      <c r="H66" s="70"/>
      <c r="I66" s="360" t="str">
        <f>V20</f>
        <v>Canecao Futebol Arte</v>
      </c>
      <c r="J66" s="360"/>
      <c r="K66" s="360"/>
      <c r="L66" s="360"/>
      <c r="M66" s="360"/>
      <c r="N66" s="360"/>
      <c r="O66" s="360"/>
      <c r="P66" s="360"/>
      <c r="Q66" s="2" t="str">
        <f>IF(OR(H66="",F66=""),"",IF(H66=F66,1,IF(H66&lt;F66,0,IF(H66-F66&lt;10,2,IF(H66&gt;F66,3,SE)))))</f>
        <v/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 t="str">
        <f>IF(OR(F67="",H67=""),"",IF(F67=H67,1,IF(F67&lt;H67,0,IF(F67-H67&lt;10,2,IF(F67&gt;H67,3,SE)))))</f>
        <v/>
      </c>
      <c r="D67" s="360" t="str">
        <f>V22</f>
        <v>fervedouro spfc</v>
      </c>
      <c r="E67" s="360"/>
      <c r="F67" s="70"/>
      <c r="G67" s="25" t="s">
        <v>17</v>
      </c>
      <c r="H67" s="70"/>
      <c r="I67" s="360" t="str">
        <f>V21</f>
        <v>PedroCampos F.C</v>
      </c>
      <c r="J67" s="360"/>
      <c r="K67" s="360"/>
      <c r="L67" s="360"/>
      <c r="M67" s="360"/>
      <c r="N67" s="360"/>
      <c r="O67" s="360"/>
      <c r="P67" s="360"/>
      <c r="Q67" s="2" t="str">
        <f>IF(OR(H67="",F67=""),"",IF(H67=F67,1,IF(H67&lt;F67,0,IF(H67-F67&lt;10,2,IF(H67&gt;F67,3,SE)))))</f>
        <v/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61" t="s">
        <v>263</v>
      </c>
      <c r="E69" s="362"/>
      <c r="F69" s="362"/>
      <c r="G69" s="362"/>
      <c r="H69" s="362"/>
      <c r="I69" s="362"/>
      <c r="J69" s="362"/>
      <c r="K69" s="362"/>
      <c r="L69" s="362"/>
      <c r="M69" s="362"/>
      <c r="N69" s="362"/>
      <c r="O69" s="362"/>
      <c r="P69" s="363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64"/>
      <c r="E70" s="365"/>
      <c r="F70" s="365"/>
      <c r="G70" s="365"/>
      <c r="H70" s="365"/>
      <c r="I70" s="365"/>
      <c r="J70" s="365"/>
      <c r="K70" s="365"/>
      <c r="L70" s="365"/>
      <c r="M70" s="365"/>
      <c r="N70" s="365"/>
      <c r="O70" s="365"/>
      <c r="P70" s="366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 t="str">
        <f>IF(OR(F72="",H72=""),"",IF(F72=H72,1,IF(F72&lt;H72,0,IF(F72-H72&lt;10,2,IF(F72&gt;H72,3,SE)))))</f>
        <v/>
      </c>
      <c r="D72" s="360" t="str">
        <f>V27</f>
        <v>Aki eh Galo !</v>
      </c>
      <c r="E72" s="360"/>
      <c r="F72" s="70"/>
      <c r="G72" s="25" t="s">
        <v>17</v>
      </c>
      <c r="H72" s="70"/>
      <c r="I72" s="360" t="str">
        <f>V25</f>
        <v>Barretense F.C.</v>
      </c>
      <c r="J72" s="360"/>
      <c r="K72" s="360"/>
      <c r="L72" s="360"/>
      <c r="M72" s="360"/>
      <c r="N72" s="360"/>
      <c r="O72" s="360"/>
      <c r="P72" s="360"/>
      <c r="Q72" s="2" t="str">
        <f>IF(OR(H72="",F72=""),"",IF(H72=F72,1,IF(H72&lt;F72,0,IF(H72-F72&lt;10,2,IF(H72&gt;F72,3,SE)))))</f>
        <v/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 t="str">
        <f>IF(OR(F73="",H73=""),"",IF(F73=H73,1,IF(F73&lt;H73,0,IF(F73-H73&lt;10,2,IF(F73&gt;H73,3,SE)))))</f>
        <v/>
      </c>
      <c r="D73" s="360" t="str">
        <f>V26</f>
        <v>A.C. Palhacito</v>
      </c>
      <c r="E73" s="360"/>
      <c r="F73" s="70"/>
      <c r="G73" s="25" t="s">
        <v>17</v>
      </c>
      <c r="H73" s="70"/>
      <c r="I73" s="360" t="str">
        <f>V24</f>
        <v>TSC_TIMÃO</v>
      </c>
      <c r="J73" s="360"/>
      <c r="K73" s="360"/>
      <c r="L73" s="360"/>
      <c r="M73" s="360"/>
      <c r="N73" s="360"/>
      <c r="O73" s="360"/>
      <c r="P73" s="360"/>
      <c r="Q73" s="2" t="str">
        <f>IF(OR(H73="",F73=""),"",IF(H73=F73,1,IF(H73&lt;F73,0,IF(H73-F73&lt;10,2,IF(H73&gt;F73,3,SE)))))</f>
        <v/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 t="str">
        <f>IF(OR(F74="",H74=""),"",IF(F74=H74,1,IF(F74&lt;H74,0,IF(F74-H74&lt;10,2,IF(F74&gt;H74,3,SE)))))</f>
        <v/>
      </c>
      <c r="D74" s="360" t="str">
        <f>V23</f>
        <v>NICKA SC</v>
      </c>
      <c r="E74" s="360"/>
      <c r="F74" s="70"/>
      <c r="G74" s="25" t="s">
        <v>17</v>
      </c>
      <c r="H74" s="70"/>
      <c r="I74" s="360" t="str">
        <f>V21</f>
        <v>PedroCampos F.C</v>
      </c>
      <c r="J74" s="360"/>
      <c r="K74" s="360"/>
      <c r="L74" s="360"/>
      <c r="M74" s="360"/>
      <c r="N74" s="360"/>
      <c r="O74" s="360"/>
      <c r="P74" s="360"/>
      <c r="Q74" s="2" t="str">
        <f>IF(OR(H74="",F74=""),"",IF(H74=F74,1,IF(H74&lt;F74,0,IF(H74-F74&lt;10,2,IF(H74&gt;F74,3,SE)))))</f>
        <v/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 t="str">
        <f>IF(OR(F75="",H75=""),"",IF(F75=H75,1,IF(F75&lt;H75,0,IF(F75-H75&lt;10,2,IF(F75&gt;H75,3,SE)))))</f>
        <v/>
      </c>
      <c r="D75" s="360" t="str">
        <f>V22</f>
        <v>fervedouro spfc</v>
      </c>
      <c r="E75" s="360"/>
      <c r="F75" s="70"/>
      <c r="G75" s="25" t="s">
        <v>17</v>
      </c>
      <c r="H75" s="70"/>
      <c r="I75" s="360" t="str">
        <f>V20</f>
        <v>Canecao Futebol Arte</v>
      </c>
      <c r="J75" s="360"/>
      <c r="K75" s="360"/>
      <c r="L75" s="360"/>
      <c r="M75" s="360"/>
      <c r="N75" s="360"/>
      <c r="O75" s="360"/>
      <c r="P75" s="360"/>
      <c r="Q75" s="2" t="str">
        <f>IF(OR(H75="",F75=""),"",IF(H75=F75,1,IF(H75&lt;F75,0,IF(H75-F75&lt;10,2,IF(H75&gt;F75,3,SE)))))</f>
        <v/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61" t="s">
        <v>264</v>
      </c>
      <c r="E77" s="362"/>
      <c r="F77" s="362"/>
      <c r="G77" s="362"/>
      <c r="H77" s="362"/>
      <c r="I77" s="362"/>
      <c r="J77" s="362"/>
      <c r="K77" s="362"/>
      <c r="L77" s="362"/>
      <c r="M77" s="362"/>
      <c r="N77" s="362"/>
      <c r="O77" s="362"/>
      <c r="P77" s="363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64"/>
      <c r="E78" s="365"/>
      <c r="F78" s="365"/>
      <c r="G78" s="365"/>
      <c r="H78" s="365"/>
      <c r="I78" s="365"/>
      <c r="J78" s="365"/>
      <c r="K78" s="365"/>
      <c r="L78" s="365"/>
      <c r="M78" s="365"/>
      <c r="N78" s="365"/>
      <c r="O78" s="365"/>
      <c r="P78" s="366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 t="str">
        <f>IF(OR(F80="",H80=""),"",IF(F80=H80,1,IF(F80&lt;H80,0,IF(F80-H80&lt;10,2,IF(F80&gt;H80,3,SE)))))</f>
        <v/>
      </c>
      <c r="D80" s="360" t="str">
        <f>V27</f>
        <v>Aki eh Galo !</v>
      </c>
      <c r="E80" s="360"/>
      <c r="F80" s="70"/>
      <c r="G80" s="41" t="s">
        <v>17</v>
      </c>
      <c r="H80" s="70"/>
      <c r="I80" s="360" t="str">
        <f>V26</f>
        <v>A.C. Palhacito</v>
      </c>
      <c r="J80" s="360"/>
      <c r="K80" s="360"/>
      <c r="L80" s="360"/>
      <c r="M80" s="360"/>
      <c r="N80" s="360"/>
      <c r="O80" s="360"/>
      <c r="P80" s="360"/>
      <c r="Q80" s="2" t="str">
        <f>IF(OR(H80="",F80=""),"",IF(H80=F80,1,IF(H80&lt;F80,0,IF(H80-F80&lt;10,2,IF(H80&gt;F80,3,SE)))))</f>
        <v/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 t="str">
        <f>IF(OR(F81="",H81=""),"",IF(F81=H81,1,IF(F81&lt;H81,0,IF(F81-H81&lt;10,2,IF(F81&gt;H81,3,SE)))))</f>
        <v/>
      </c>
      <c r="D81" s="360" t="str">
        <f>V25</f>
        <v>Barretense F.C.</v>
      </c>
      <c r="E81" s="360"/>
      <c r="F81" s="70"/>
      <c r="G81" s="41" t="s">
        <v>17</v>
      </c>
      <c r="H81" s="70"/>
      <c r="I81" s="360" t="str">
        <f>V24</f>
        <v>TSC_TIMÃO</v>
      </c>
      <c r="J81" s="360"/>
      <c r="K81" s="360"/>
      <c r="L81" s="360"/>
      <c r="M81" s="360"/>
      <c r="N81" s="360"/>
      <c r="O81" s="360"/>
      <c r="P81" s="360"/>
      <c r="Q81" s="2" t="str">
        <f>IF(OR(H81="",F81=""),"",IF(H81=F81,1,IF(H81&lt;F81,0,IF(H81-F81&lt;10,2,IF(H81&gt;F81,3,SE)))))</f>
        <v/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 t="str">
        <f>IF(OR(F82="",H82=""),"",IF(F82=H82,1,IF(F82&lt;H82,0,IF(F82-H82&lt;10,2,IF(F82&gt;H82,3,SE)))))</f>
        <v/>
      </c>
      <c r="D82" s="360" t="str">
        <f>V23</f>
        <v>NICKA SC</v>
      </c>
      <c r="E82" s="360"/>
      <c r="F82" s="70"/>
      <c r="G82" s="41" t="s">
        <v>17</v>
      </c>
      <c r="H82" s="70"/>
      <c r="I82" s="360" t="str">
        <f>V22</f>
        <v>fervedouro spfc</v>
      </c>
      <c r="J82" s="360"/>
      <c r="K82" s="360"/>
      <c r="L82" s="360"/>
      <c r="M82" s="360"/>
      <c r="N82" s="360"/>
      <c r="O82" s="360"/>
      <c r="P82" s="360"/>
      <c r="Q82" s="2" t="str">
        <f>IF(OR(H82="",F82=""),"",IF(H82=F82,1,IF(H82&lt;F82,0,IF(H82-F82&lt;10,2,IF(H82&gt;F82,3,SE)))))</f>
        <v/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 t="str">
        <f>IF(OR(F83="",H83=""),"",IF(F83=H83,1,IF(F83&lt;H83,0,IF(F83-H83&lt;10,2,IF(F83&gt;H83,3,SE)))))</f>
        <v/>
      </c>
      <c r="D83" s="360" t="str">
        <f>V21</f>
        <v>PedroCampos F.C</v>
      </c>
      <c r="E83" s="360"/>
      <c r="F83" s="70"/>
      <c r="G83" s="41" t="s">
        <v>17</v>
      </c>
      <c r="H83" s="70"/>
      <c r="I83" s="360" t="str">
        <f>V20</f>
        <v>Canecao Futebol Arte</v>
      </c>
      <c r="J83" s="360"/>
      <c r="K83" s="360"/>
      <c r="L83" s="360"/>
      <c r="M83" s="360"/>
      <c r="N83" s="360"/>
      <c r="O83" s="360"/>
      <c r="P83" s="360"/>
      <c r="Q83" s="2" t="str">
        <f>IF(OR(H83="",F83=""),"",IF(H83=F83,1,IF(H83&lt;F83,0,IF(H83-F83&lt;10,2,IF(H83&gt;F83,3,SE)))))</f>
        <v/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96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6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96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96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28" t="s">
        <v>251</v>
      </c>
      <c r="E88" s="329"/>
      <c r="F88" s="329"/>
      <c r="G88" s="329"/>
      <c r="H88" s="329"/>
      <c r="I88" s="329"/>
      <c r="J88" s="329"/>
      <c r="K88" s="329"/>
      <c r="L88" s="329"/>
      <c r="M88" s="330"/>
      <c r="Q88" s="96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31"/>
      <c r="E89" s="332"/>
      <c r="F89" s="332"/>
      <c r="G89" s="332"/>
      <c r="H89" s="332"/>
      <c r="I89" s="332"/>
      <c r="J89" s="332"/>
      <c r="K89" s="332"/>
      <c r="L89" s="332"/>
      <c r="M89" s="333"/>
      <c r="Q89" s="96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67" t="s">
        <v>12</v>
      </c>
      <c r="G90" s="368"/>
      <c r="H90" s="309" t="s">
        <v>309</v>
      </c>
      <c r="I90" s="309"/>
      <c r="J90" s="309" t="s">
        <v>310</v>
      </c>
      <c r="K90" s="309"/>
      <c r="L90" s="367" t="s">
        <v>174</v>
      </c>
      <c r="M90" s="369"/>
      <c r="Q90" s="96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0</v>
      </c>
      <c r="D91" s="10" t="s">
        <v>4</v>
      </c>
      <c r="E91" s="29" t="str">
        <f>VLOOKUP(AC91,$U$91:$Z$98,2)</f>
        <v>Atlético Bempostense</v>
      </c>
      <c r="F91" s="338">
        <f>VLOOKUP(AC91,$U$91:$Z$98,3)</f>
        <v>3</v>
      </c>
      <c r="G91" s="339"/>
      <c r="H91" s="338">
        <f>VLOOKUP(AC91,$U$91:$Z$98,4)</f>
        <v>37</v>
      </c>
      <c r="I91" s="339"/>
      <c r="J91" s="338">
        <f>VLOOKUP(AC91,$U$91:$Z$98,5)</f>
        <v>0</v>
      </c>
      <c r="K91" s="339"/>
      <c r="L91" s="338">
        <f>VLOOKUP(AC91,$U$91:$Z$98,6)</f>
        <v>37</v>
      </c>
      <c r="M91" s="370"/>
      <c r="O91" s="13" t="s">
        <v>179</v>
      </c>
      <c r="Q91" s="96"/>
      <c r="S91" s="2"/>
      <c r="T91" s="19"/>
      <c r="U91" s="17">
        <v>1</v>
      </c>
      <c r="V91" s="15" t="str">
        <f>IF(OR('2ª FASE - GRUPOS I a P'!F499="",'2ª FASE - GRUPOS I a P'!F499=""),"",'2ª FASE - GRUPOS I a P'!E438)</f>
        <v>spider mel fc</v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37</v>
      </c>
      <c r="Z91" s="15">
        <f>X91-Y91</f>
        <v>-37</v>
      </c>
      <c r="AA91" s="15">
        <f>(W91*10^10)+((Z91+5000)*10^6)+(X91*10)+U91</f>
        <v>4963000001</v>
      </c>
      <c r="AB91" s="15">
        <f>LARGE($AA$91:$AA$98,U91)</f>
        <v>35037000375</v>
      </c>
      <c r="AC91" s="18">
        <f>MATCH(AB91,$AA$91:$AA$98,0)</f>
        <v>5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0</v>
      </c>
      <c r="D92" s="6" t="s">
        <v>5</v>
      </c>
      <c r="E92" s="28" t="str">
        <f t="shared" ref="E92:E98" si="9">VLOOKUP(AC92,$U$91:$Z$98,2)</f>
        <v>Al-Jazira F.c</v>
      </c>
      <c r="F92" s="343">
        <f t="shared" ref="F92:F98" si="10">VLOOKUP(AC92,$U$91:$Z$98,3)</f>
        <v>3</v>
      </c>
      <c r="G92" s="344"/>
      <c r="H92" s="343">
        <f t="shared" ref="H92:H98" si="11">VLOOKUP(AC92,$U$91:$Z$98,4)</f>
        <v>41</v>
      </c>
      <c r="I92" s="344"/>
      <c r="J92" s="343">
        <f t="shared" ref="J92:J98" si="12">VLOOKUP(AC92,$U$91:$Z$98,5)</f>
        <v>15</v>
      </c>
      <c r="K92" s="344"/>
      <c r="L92" s="343">
        <f t="shared" ref="L92:L98" si="13">VLOOKUP(AC92,$U$91:$Z$98,6)</f>
        <v>26</v>
      </c>
      <c r="M92" s="371"/>
      <c r="O92" s="13" t="s">
        <v>175</v>
      </c>
      <c r="Q92" s="96"/>
      <c r="S92" s="2"/>
      <c r="T92" s="19"/>
      <c r="U92" s="17">
        <v>2</v>
      </c>
      <c r="V92" s="15" t="str">
        <f>IF(OR('2ª FASE - GRUPOS A a H'!F155="",'2ª FASE - GRUPOS A a H'!F155=""),"",'2ª FASE - GRUPOS A a H'!E94)</f>
        <v>Mentex F.C.</v>
      </c>
      <c r="W92" s="15">
        <f>SUM(Q106,Q113,Q120,Q131,Q139,Q146,C155)</f>
        <v>3</v>
      </c>
      <c r="X92" s="15">
        <f>SUM(H106,H113,H120,H131,H139,H146,F155)</f>
        <v>47</v>
      </c>
      <c r="Y92" s="15">
        <f>SUM(F106,F113,F120,F131,F139,F146,H155)</f>
        <v>27</v>
      </c>
      <c r="Z92" s="15">
        <f t="shared" ref="Z92:Z98" si="14">X92-Y92</f>
        <v>20</v>
      </c>
      <c r="AA92" s="15">
        <f t="shared" ref="AA92:AA98" si="15">(W92*10^10)+((Z92+5000)*10^6)+(X92*10)+U92</f>
        <v>35020000472</v>
      </c>
      <c r="AB92" s="15">
        <f>LARGE($AA$91:$AA$98,U92)</f>
        <v>35026000417</v>
      </c>
      <c r="AC92" s="18">
        <f t="shared" ref="AC92:AC98" si="16">MATCH(AB92,$AA$91:$AA$98,0)</f>
        <v>7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0</v>
      </c>
      <c r="D93" s="6" t="s">
        <v>6</v>
      </c>
      <c r="E93" s="28" t="str">
        <f t="shared" si="9"/>
        <v>Mentex F.C.</v>
      </c>
      <c r="F93" s="343">
        <f t="shared" si="10"/>
        <v>3</v>
      </c>
      <c r="G93" s="344"/>
      <c r="H93" s="343">
        <f t="shared" si="11"/>
        <v>47</v>
      </c>
      <c r="I93" s="344"/>
      <c r="J93" s="343">
        <f t="shared" si="12"/>
        <v>27</v>
      </c>
      <c r="K93" s="344"/>
      <c r="L93" s="343">
        <f t="shared" si="13"/>
        <v>20</v>
      </c>
      <c r="M93" s="371"/>
      <c r="O93" s="13" t="s">
        <v>307</v>
      </c>
      <c r="Q93" s="96"/>
      <c r="S93" s="2"/>
      <c r="T93" s="19"/>
      <c r="U93" s="17">
        <v>3</v>
      </c>
      <c r="V93" s="15" t="str">
        <f>IF(OR('2ª FASE - GRUPOS I a P'!F499="",'2ª FASE - GRUPOS I a P'!F499=""),"",'2ª FASE - GRUPOS I a P'!E437)</f>
        <v>André fogão</v>
      </c>
      <c r="W93" s="15">
        <f>SUM(Q105,Q114,Q123,Q128,C139,C147,Q154)</f>
        <v>0</v>
      </c>
      <c r="X93" s="15">
        <f>SUM(H105,H114,H123,H128,F139,F147,H154)</f>
        <v>15</v>
      </c>
      <c r="Y93" s="15">
        <f>SUM(F105,F114,F123,F128,H139,H147,F154)</f>
        <v>41</v>
      </c>
      <c r="Z93" s="15">
        <f t="shared" si="14"/>
        <v>-26</v>
      </c>
      <c r="AA93" s="15">
        <f t="shared" si="15"/>
        <v>4974000153</v>
      </c>
      <c r="AB93" s="15">
        <f t="shared" ref="AB93:AB98" si="17">LARGE($AA$91:$AA$98,U93)</f>
        <v>35020000472</v>
      </c>
      <c r="AC93" s="18">
        <f t="shared" si="16"/>
        <v>2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0</v>
      </c>
      <c r="D94" s="6" t="s">
        <v>7</v>
      </c>
      <c r="E94" s="28" t="str">
        <f t="shared" si="9"/>
        <v>Fiote Team</v>
      </c>
      <c r="F94" s="343">
        <f t="shared" si="10"/>
        <v>3</v>
      </c>
      <c r="G94" s="344"/>
      <c r="H94" s="343">
        <f t="shared" si="11"/>
        <v>46</v>
      </c>
      <c r="I94" s="344"/>
      <c r="J94" s="343">
        <f t="shared" si="12"/>
        <v>30</v>
      </c>
      <c r="K94" s="344"/>
      <c r="L94" s="343">
        <f t="shared" si="13"/>
        <v>16</v>
      </c>
      <c r="M94" s="371"/>
      <c r="O94" s="13" t="s">
        <v>308</v>
      </c>
      <c r="Q94" s="96"/>
      <c r="S94" s="2"/>
      <c r="T94" s="19"/>
      <c r="U94" s="17">
        <v>4</v>
      </c>
      <c r="V94" s="15" t="str">
        <f>IF(OR('2ª FASE - GRUPOS A a H'!F155="",'2ª FASE - GRUPOS A a H'!F155=""),"",'2ª FASE - GRUPOS A a H'!E93)</f>
        <v>comicu</v>
      </c>
      <c r="W94" s="15">
        <f>SUM(Q104,Q115,Q122,Q129,C138,C146,C154)</f>
        <v>0</v>
      </c>
      <c r="X94" s="15">
        <f>SUM(H104,H115,H122,H129,F138,F146,F154)</f>
        <v>30</v>
      </c>
      <c r="Y94" s="15">
        <f>SUM(F104,F115,F122,F129,H138,H146,H154)</f>
        <v>46</v>
      </c>
      <c r="Z94" s="15">
        <f t="shared" si="14"/>
        <v>-16</v>
      </c>
      <c r="AA94" s="15">
        <f t="shared" si="15"/>
        <v>4984000304</v>
      </c>
      <c r="AB94" s="15">
        <f t="shared" si="17"/>
        <v>35016000468</v>
      </c>
      <c r="AC94" s="18">
        <f t="shared" si="16"/>
        <v>8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0</v>
      </c>
      <c r="D95" s="3" t="s">
        <v>8</v>
      </c>
      <c r="E95" s="26" t="str">
        <f t="shared" si="9"/>
        <v>comicu</v>
      </c>
      <c r="F95" s="372">
        <f t="shared" si="10"/>
        <v>0</v>
      </c>
      <c r="G95" s="373"/>
      <c r="H95" s="372">
        <f t="shared" si="11"/>
        <v>30</v>
      </c>
      <c r="I95" s="373"/>
      <c r="J95" s="372">
        <f t="shared" si="12"/>
        <v>46</v>
      </c>
      <c r="K95" s="373"/>
      <c r="L95" s="372">
        <f t="shared" si="13"/>
        <v>-16</v>
      </c>
      <c r="M95" s="374"/>
      <c r="O95" s="13" t="s">
        <v>178</v>
      </c>
      <c r="Q95" s="96"/>
      <c r="S95" s="2"/>
      <c r="T95" s="19"/>
      <c r="U95" s="17">
        <v>5</v>
      </c>
      <c r="V95" s="15" t="str">
        <f>IF(OR('2ª FASE - GRUPOS I a P'!F499="",'2ª FASE - GRUPOS I a P'!F499=""),"",'2ª FASE - GRUPOS I a P'!E436)</f>
        <v>Atlético Bempostense</v>
      </c>
      <c r="W95" s="15">
        <f>SUM(C107,C115,C123,C131,Q136,Q145,Q153)</f>
        <v>3</v>
      </c>
      <c r="X95" s="15">
        <f>SUM(F107,F115,F123,F131,H136,H145,H153)</f>
        <v>37</v>
      </c>
      <c r="Y95" s="15">
        <f>SUM(H107,H115,H123,H131,F136,F145,F153)</f>
        <v>0</v>
      </c>
      <c r="Z95" s="15">
        <f t="shared" si="14"/>
        <v>37</v>
      </c>
      <c r="AA95" s="15">
        <f t="shared" si="15"/>
        <v>35037000375</v>
      </c>
      <c r="AB95" s="15">
        <f t="shared" si="17"/>
        <v>4984000304</v>
      </c>
      <c r="AC95" s="18">
        <f t="shared" si="16"/>
        <v>4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0</v>
      </c>
      <c r="D96" s="3" t="s">
        <v>9</v>
      </c>
      <c r="E96" s="26" t="str">
        <f t="shared" si="9"/>
        <v>to na frente FC</v>
      </c>
      <c r="F96" s="372">
        <f t="shared" si="10"/>
        <v>0</v>
      </c>
      <c r="G96" s="373"/>
      <c r="H96" s="372">
        <f t="shared" si="11"/>
        <v>27</v>
      </c>
      <c r="I96" s="373"/>
      <c r="J96" s="372">
        <f t="shared" si="12"/>
        <v>47</v>
      </c>
      <c r="K96" s="373"/>
      <c r="L96" s="372">
        <f t="shared" si="13"/>
        <v>-20</v>
      </c>
      <c r="M96" s="374"/>
      <c r="Q96" s="96"/>
      <c r="S96" s="2"/>
      <c r="T96" s="19"/>
      <c r="U96" s="17">
        <v>6</v>
      </c>
      <c r="V96" s="15" t="str">
        <f>IF(OR('2ª FASE - GRUPOS A a H'!F155="",'2ª FASE - GRUPOS A a H'!F155=""),"",'2ª FASE - GRUPOS A a H'!E92)</f>
        <v>to na frente FC</v>
      </c>
      <c r="W96" s="15">
        <f>SUM(C106,C114,C122,C130,Q137,Q144,C153)</f>
        <v>0</v>
      </c>
      <c r="X96" s="15">
        <f>SUM(F106,F114,F122,F130,H137,H144,F153)</f>
        <v>27</v>
      </c>
      <c r="Y96" s="15">
        <f>SUM(H106,H114,H122,H130,F137,F144,H153)</f>
        <v>47</v>
      </c>
      <c r="Z96" s="15">
        <f t="shared" si="14"/>
        <v>-20</v>
      </c>
      <c r="AA96" s="15">
        <f t="shared" si="15"/>
        <v>4980000276</v>
      </c>
      <c r="AB96" s="15">
        <f t="shared" si="17"/>
        <v>4980000276</v>
      </c>
      <c r="AC96" s="18">
        <f t="shared" si="16"/>
        <v>6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0</v>
      </c>
      <c r="D97" s="3" t="s">
        <v>10</v>
      </c>
      <c r="E97" s="26" t="str">
        <f t="shared" si="9"/>
        <v>André fogão</v>
      </c>
      <c r="F97" s="372">
        <f t="shared" si="10"/>
        <v>0</v>
      </c>
      <c r="G97" s="373"/>
      <c r="H97" s="372">
        <f t="shared" si="11"/>
        <v>15</v>
      </c>
      <c r="I97" s="373"/>
      <c r="J97" s="372">
        <f t="shared" si="12"/>
        <v>41</v>
      </c>
      <c r="K97" s="373"/>
      <c r="L97" s="372">
        <f t="shared" si="13"/>
        <v>-26</v>
      </c>
      <c r="M97" s="374"/>
      <c r="Q97" s="96"/>
      <c r="S97" s="2"/>
      <c r="T97" s="19"/>
      <c r="U97" s="17">
        <v>7</v>
      </c>
      <c r="V97" s="15" t="str">
        <f>IF(OR('2ª FASE - GRUPOS I a P'!F499="",'2ª FASE - GRUPOS I a P'!F499=""),"",'2ª FASE - GRUPOS I a P'!E435)</f>
        <v>Al-Jazira F.c</v>
      </c>
      <c r="W97" s="15">
        <f>SUM(C105,C113,C121,C129,C137,C145,Q152)</f>
        <v>3</v>
      </c>
      <c r="X97" s="15">
        <f>SUM(F105,F113,F121,F129,F137,F145,H152)</f>
        <v>41</v>
      </c>
      <c r="Y97" s="15">
        <f>SUM(H105,H113,H121,H129,H137,H145,F152)</f>
        <v>15</v>
      </c>
      <c r="Z97" s="15">
        <f t="shared" si="14"/>
        <v>26</v>
      </c>
      <c r="AA97" s="15">
        <f t="shared" si="15"/>
        <v>35026000417</v>
      </c>
      <c r="AB97" s="15">
        <f t="shared" si="17"/>
        <v>4974000153</v>
      </c>
      <c r="AC97" s="18">
        <f t="shared" si="16"/>
        <v>3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>spider mel fc</v>
      </c>
      <c r="F98" s="375">
        <f t="shared" si="10"/>
        <v>0</v>
      </c>
      <c r="G98" s="376"/>
      <c r="H98" s="375">
        <f t="shared" si="11"/>
        <v>0</v>
      </c>
      <c r="I98" s="376"/>
      <c r="J98" s="375">
        <f t="shared" si="12"/>
        <v>37</v>
      </c>
      <c r="K98" s="376"/>
      <c r="L98" s="375">
        <f t="shared" si="13"/>
        <v>-37</v>
      </c>
      <c r="M98" s="377"/>
      <c r="Q98" s="96"/>
      <c r="S98" s="2"/>
      <c r="T98" s="19"/>
      <c r="U98" s="17">
        <v>8</v>
      </c>
      <c r="V98" s="15" t="str">
        <f>IF(OR('2ª FASE - GRUPOS A a H'!F155="",'2ª FASE - GRUPOS A a H'!F155=""),"",'2ª FASE - GRUPOS A a H'!E91)</f>
        <v>Fiote Team</v>
      </c>
      <c r="W98" s="15">
        <f>SUM(C104,C112,C120,C128,C136,C144,C152)</f>
        <v>3</v>
      </c>
      <c r="X98" s="15">
        <f>SUM(F104,F112,F120,F128,F136,F144,F152)</f>
        <v>46</v>
      </c>
      <c r="Y98" s="15">
        <f>SUM(H104,H112,H120,H128,H136,H144,H152)</f>
        <v>30</v>
      </c>
      <c r="Z98" s="15">
        <f t="shared" si="14"/>
        <v>16</v>
      </c>
      <c r="AA98" s="15">
        <f t="shared" si="15"/>
        <v>35016000468</v>
      </c>
      <c r="AB98" s="15">
        <f t="shared" si="17"/>
        <v>4963000001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96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52" t="s">
        <v>258</v>
      </c>
      <c r="E101" s="353"/>
      <c r="F101" s="353"/>
      <c r="G101" s="353"/>
      <c r="H101" s="353"/>
      <c r="I101" s="353"/>
      <c r="J101" s="353"/>
      <c r="K101" s="353"/>
      <c r="L101" s="353"/>
      <c r="M101" s="353"/>
      <c r="N101" s="353"/>
      <c r="O101" s="353"/>
      <c r="P101" s="354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55"/>
      <c r="E102" s="356"/>
      <c r="F102" s="356"/>
      <c r="G102" s="356"/>
      <c r="H102" s="356"/>
      <c r="I102" s="356"/>
      <c r="J102" s="356"/>
      <c r="K102" s="356"/>
      <c r="L102" s="356"/>
      <c r="M102" s="356"/>
      <c r="N102" s="356"/>
      <c r="O102" s="356"/>
      <c r="P102" s="357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>
        <f>IF(OR(F104="",H104=""),"",IF(F104=H104,1,IF(F104&lt;H104,0,IF(F104-H104&lt;10,2,IF(F104&gt;H104,3,SE)))))</f>
        <v>3</v>
      </c>
      <c r="D104" s="358" t="str">
        <f>V98</f>
        <v>Fiote Team</v>
      </c>
      <c r="E104" s="359"/>
      <c r="F104" s="205">
        <v>46</v>
      </c>
      <c r="G104" s="25" t="s">
        <v>17</v>
      </c>
      <c r="H104" s="204">
        <v>30</v>
      </c>
      <c r="I104" s="358" t="str">
        <f>V94</f>
        <v>comicu</v>
      </c>
      <c r="J104" s="378"/>
      <c r="K104" s="378"/>
      <c r="L104" s="378"/>
      <c r="M104" s="378"/>
      <c r="N104" s="378"/>
      <c r="O104" s="378"/>
      <c r="P104" s="359"/>
      <c r="Q104" s="2">
        <f>IF(OR(H104="",F104=""),"",IF(H104=F104,1,IF(H104&lt;F104,0,IF(H104-F104&lt;10,2,IF(H104&gt;F104,3,SE)))))</f>
        <v>0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>
        <f>IF(OR(F105="",H105=""),"",IF(F105=H105,1,IF(F105&lt;H105,0,IF(F105-H105&lt;10,2,IF(F105&gt;H105,3,SE)))))</f>
        <v>3</v>
      </c>
      <c r="D105" s="358" t="str">
        <f>V97</f>
        <v>Al-Jazira F.c</v>
      </c>
      <c r="E105" s="359"/>
      <c r="F105" s="205">
        <v>41</v>
      </c>
      <c r="G105" s="25" t="s">
        <v>17</v>
      </c>
      <c r="H105" s="204">
        <v>15</v>
      </c>
      <c r="I105" s="358" t="str">
        <f>V93</f>
        <v>André fogão</v>
      </c>
      <c r="J105" s="378"/>
      <c r="K105" s="378"/>
      <c r="L105" s="378"/>
      <c r="M105" s="378"/>
      <c r="N105" s="378"/>
      <c r="O105" s="378"/>
      <c r="P105" s="359"/>
      <c r="Q105" s="2">
        <f>IF(OR(H105="",F105=""),"",IF(H105=F105,1,IF(H105&lt;F105,0,IF(H105-F105&lt;10,2,IF(H105&gt;F105,3,SE)))))</f>
        <v>0</v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>
        <f>IF(OR(F106="",H106=""),"",IF(F106=H106,1,IF(F106&lt;H106,0,IF(F106-H106&lt;10,2,IF(F106&gt;H106,3,SE)))))</f>
        <v>0</v>
      </c>
      <c r="D106" s="358" t="str">
        <f>V96</f>
        <v>to na frente FC</v>
      </c>
      <c r="E106" s="359"/>
      <c r="F106" s="204">
        <v>27</v>
      </c>
      <c r="G106" s="25" t="s">
        <v>17</v>
      </c>
      <c r="H106" s="205">
        <v>47</v>
      </c>
      <c r="I106" s="358" t="str">
        <f>V92</f>
        <v>Mentex F.C.</v>
      </c>
      <c r="J106" s="378"/>
      <c r="K106" s="378"/>
      <c r="L106" s="378"/>
      <c r="M106" s="378"/>
      <c r="N106" s="378"/>
      <c r="O106" s="378"/>
      <c r="P106" s="359"/>
      <c r="Q106" s="2">
        <f>IF(OR(H106="",F106=""),"",IF(H106=F106,1,IF(H106&lt;F106,0,IF(H106-F106&lt;10,2,IF(H106&gt;F106,3,SE)))))</f>
        <v>3</v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>
        <f>IF(OR(F107="",H107=""),"",IF(F107=H107,1,IF(F107&lt;H107,0,IF(F107-H107&lt;10,2,IF(F107&gt;H107,3,SE)))))</f>
        <v>3</v>
      </c>
      <c r="D107" s="358" t="str">
        <f>V95</f>
        <v>Atlético Bempostense</v>
      </c>
      <c r="E107" s="359"/>
      <c r="F107" s="205">
        <v>37</v>
      </c>
      <c r="G107" s="25" t="s">
        <v>17</v>
      </c>
      <c r="H107" s="204">
        <v>0</v>
      </c>
      <c r="I107" s="358" t="str">
        <f>V91</f>
        <v>spider mel fc</v>
      </c>
      <c r="J107" s="378"/>
      <c r="K107" s="378"/>
      <c r="L107" s="378"/>
      <c r="M107" s="378"/>
      <c r="N107" s="378"/>
      <c r="O107" s="378"/>
      <c r="P107" s="359"/>
      <c r="Q107" s="2">
        <f>IF(OR(H107="",F107=""),"",IF(H107=F107,1,IF(H107&lt;F107,0,IF(H107-F107&lt;10,2,IF(H107&gt;F107,3,SE)))))</f>
        <v>0</v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61" t="s">
        <v>259</v>
      </c>
      <c r="E109" s="362"/>
      <c r="F109" s="362"/>
      <c r="G109" s="362"/>
      <c r="H109" s="362"/>
      <c r="I109" s="362"/>
      <c r="J109" s="362"/>
      <c r="K109" s="362"/>
      <c r="L109" s="362"/>
      <c r="M109" s="362"/>
      <c r="N109" s="362"/>
      <c r="O109" s="362"/>
      <c r="P109" s="363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64"/>
      <c r="E110" s="365"/>
      <c r="F110" s="365"/>
      <c r="G110" s="365"/>
      <c r="H110" s="365"/>
      <c r="I110" s="365"/>
      <c r="J110" s="365"/>
      <c r="K110" s="365"/>
      <c r="L110" s="365"/>
      <c r="M110" s="365"/>
      <c r="N110" s="365"/>
      <c r="O110" s="365"/>
      <c r="P110" s="366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 t="str">
        <f>IF(OR(F112="",H112=""),"",IF(F112=H112,1,IF(F112&lt;H112,0,IF(F112-H112&lt;10,2,IF(F112&gt;H112,3,SE)))))</f>
        <v/>
      </c>
      <c r="D112" s="358" t="str">
        <f>V98</f>
        <v>Fiote Team</v>
      </c>
      <c r="E112" s="359"/>
      <c r="F112" s="70"/>
      <c r="G112" s="41" t="s">
        <v>17</v>
      </c>
      <c r="H112" s="70"/>
      <c r="I112" s="358" t="str">
        <f>V91</f>
        <v>spider mel fc</v>
      </c>
      <c r="J112" s="378"/>
      <c r="K112" s="378"/>
      <c r="L112" s="378"/>
      <c r="M112" s="378"/>
      <c r="N112" s="378"/>
      <c r="O112" s="378"/>
      <c r="P112" s="359"/>
      <c r="Q112" s="2" t="str">
        <f>IF(OR(H112="",F112=""),"",IF(H112=F112,1,IF(H112&lt;F112,0,IF(H112-F112&lt;10,2,IF(H112&gt;F112,3,SE)))))</f>
        <v/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 t="str">
        <f>IF(OR(F113="",H113=""),"",IF(F113=H113,1,IF(F113&lt;H113,0,IF(F113-H113&lt;10,2,IF(F113&gt;H113,3,SE)))))</f>
        <v/>
      </c>
      <c r="D113" s="358" t="str">
        <f>V97</f>
        <v>Al-Jazira F.c</v>
      </c>
      <c r="E113" s="359"/>
      <c r="F113" s="70"/>
      <c r="G113" s="41" t="s">
        <v>17</v>
      </c>
      <c r="H113" s="70"/>
      <c r="I113" s="358" t="str">
        <f>V92</f>
        <v>Mentex F.C.</v>
      </c>
      <c r="J113" s="378"/>
      <c r="K113" s="378"/>
      <c r="L113" s="378"/>
      <c r="M113" s="378"/>
      <c r="N113" s="378"/>
      <c r="O113" s="378"/>
      <c r="P113" s="359"/>
      <c r="Q113" s="2" t="str">
        <f>IF(OR(H113="",F113=""),"",IF(H113=F113,1,IF(H113&lt;F113,0,IF(H113-F113&lt;10,2,IF(H113&gt;F113,3,SE)))))</f>
        <v/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 t="str">
        <f>IF(OR(F114="",H114=""),"",IF(F114=H114,1,IF(F114&lt;H114,0,IF(F114-H114&lt;10,2,IF(F114&gt;H114,3,SE)))))</f>
        <v/>
      </c>
      <c r="D114" s="358" t="str">
        <f>V96</f>
        <v>to na frente FC</v>
      </c>
      <c r="E114" s="359"/>
      <c r="F114" s="70"/>
      <c r="G114" s="41" t="s">
        <v>17</v>
      </c>
      <c r="H114" s="70"/>
      <c r="I114" s="358" t="str">
        <f>V93</f>
        <v>André fogão</v>
      </c>
      <c r="J114" s="378"/>
      <c r="K114" s="378"/>
      <c r="L114" s="378"/>
      <c r="M114" s="378"/>
      <c r="N114" s="378"/>
      <c r="O114" s="378"/>
      <c r="P114" s="359"/>
      <c r="Q114" s="2" t="str">
        <f>IF(OR(H114="",F114=""),"",IF(H114=F114,1,IF(H114&lt;F114,0,IF(H114-F114&lt;10,2,IF(H114&gt;F114,3,SE)))))</f>
        <v/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 t="str">
        <f>IF(OR(F115="",H115=""),"",IF(F115=H115,1,IF(F115&lt;H115,0,IF(F115-H115&lt;10,2,IF(F115&gt;H115,3,SE)))))</f>
        <v/>
      </c>
      <c r="D115" s="358" t="str">
        <f>V95</f>
        <v>Atlético Bempostense</v>
      </c>
      <c r="E115" s="359"/>
      <c r="F115" s="70"/>
      <c r="G115" s="41" t="s">
        <v>17</v>
      </c>
      <c r="H115" s="70"/>
      <c r="I115" s="358" t="str">
        <f>V94</f>
        <v>comicu</v>
      </c>
      <c r="J115" s="378"/>
      <c r="K115" s="378"/>
      <c r="L115" s="378"/>
      <c r="M115" s="378"/>
      <c r="N115" s="378"/>
      <c r="O115" s="378"/>
      <c r="P115" s="359"/>
      <c r="Q115" s="2" t="str">
        <f>IF(OR(H115="",F115=""),"",IF(H115=F115,1,IF(H115&lt;F115,0,IF(H115-F115&lt;10,2,IF(H115&gt;F115,3,SE)))))</f>
        <v/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61" t="s">
        <v>260</v>
      </c>
      <c r="E117" s="362"/>
      <c r="F117" s="362"/>
      <c r="G117" s="362"/>
      <c r="H117" s="362"/>
      <c r="I117" s="362"/>
      <c r="J117" s="362"/>
      <c r="K117" s="362"/>
      <c r="L117" s="362"/>
      <c r="M117" s="362"/>
      <c r="N117" s="362"/>
      <c r="O117" s="362"/>
      <c r="P117" s="363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64"/>
      <c r="E118" s="365"/>
      <c r="F118" s="365"/>
      <c r="G118" s="365"/>
      <c r="H118" s="365"/>
      <c r="I118" s="365"/>
      <c r="J118" s="365"/>
      <c r="K118" s="365"/>
      <c r="L118" s="365"/>
      <c r="M118" s="365"/>
      <c r="N118" s="365"/>
      <c r="O118" s="365"/>
      <c r="P118" s="366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 t="str">
        <f>IF(OR(F120="",H120=""),"",IF(F120=H120,1,IF(F120&lt;H120,0,IF(F120-H120&lt;10,2,IF(F120&gt;H120,3,SE)))))</f>
        <v/>
      </c>
      <c r="D120" s="358" t="str">
        <f>V98</f>
        <v>Fiote Team</v>
      </c>
      <c r="E120" s="359"/>
      <c r="F120" s="70"/>
      <c r="G120" s="25" t="s">
        <v>17</v>
      </c>
      <c r="H120" s="70"/>
      <c r="I120" s="358" t="str">
        <f>V92</f>
        <v>Mentex F.C.</v>
      </c>
      <c r="J120" s="378"/>
      <c r="K120" s="378"/>
      <c r="L120" s="378"/>
      <c r="M120" s="378"/>
      <c r="N120" s="378"/>
      <c r="O120" s="378"/>
      <c r="P120" s="359"/>
      <c r="Q120" s="2" t="str">
        <f>IF(OR(H120="",F120=""),"",IF(H120=F120,1,IF(H120&lt;F120,0,IF(H120-F120&lt;10,2,IF(H120&gt;F120,3,SE)))))</f>
        <v/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 t="str">
        <f>IF(OR(F121="",H121=""),"",IF(F121=H121,1,IF(F121&lt;H121,0,IF(F121-H121&lt;10,2,IF(F121&gt;H121,3,SE)))))</f>
        <v/>
      </c>
      <c r="D121" s="358" t="str">
        <f>V97</f>
        <v>Al-Jazira F.c</v>
      </c>
      <c r="E121" s="359"/>
      <c r="F121" s="70"/>
      <c r="G121" s="25" t="s">
        <v>17</v>
      </c>
      <c r="H121" s="70"/>
      <c r="I121" s="358" t="str">
        <f>V91</f>
        <v>spider mel fc</v>
      </c>
      <c r="J121" s="378"/>
      <c r="K121" s="378"/>
      <c r="L121" s="378"/>
      <c r="M121" s="378"/>
      <c r="N121" s="378"/>
      <c r="O121" s="378"/>
      <c r="P121" s="359"/>
      <c r="Q121" s="2" t="str">
        <f>IF(OR(H121="",F121=""),"",IF(H121=F121,1,IF(H121&lt;F121,0,IF(H121-F121&lt;10,2,IF(H121&gt;F121,3,SE)))))</f>
        <v/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 t="str">
        <f>IF(OR(F122="",H122=""),"",IF(F122=H122,1,IF(F122&lt;H122,0,IF(F122-H122&lt;10,2,IF(F122&gt;H122,3,SE)))))</f>
        <v/>
      </c>
      <c r="D122" s="358" t="str">
        <f>V96</f>
        <v>to na frente FC</v>
      </c>
      <c r="E122" s="359"/>
      <c r="F122" s="70"/>
      <c r="G122" s="25" t="s">
        <v>17</v>
      </c>
      <c r="H122" s="70"/>
      <c r="I122" s="358" t="str">
        <f>V94</f>
        <v>comicu</v>
      </c>
      <c r="J122" s="378"/>
      <c r="K122" s="378"/>
      <c r="L122" s="378"/>
      <c r="M122" s="378"/>
      <c r="N122" s="378"/>
      <c r="O122" s="378"/>
      <c r="P122" s="359"/>
      <c r="Q122" s="2" t="str">
        <f>IF(OR(H122="",F122=""),"",IF(H122=F122,1,IF(H122&lt;F122,0,IF(H122-F122&lt;10,2,IF(H122&gt;F122,3,SE)))))</f>
        <v/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 t="str">
        <f>IF(OR(F123="",H123=""),"",IF(F123=H123,1,IF(F123&lt;H123,0,IF(F123-H123&lt;10,2,IF(F123&gt;H123,3,SE)))))</f>
        <v/>
      </c>
      <c r="D123" s="358" t="str">
        <f>V95</f>
        <v>Atlético Bempostense</v>
      </c>
      <c r="E123" s="359"/>
      <c r="F123" s="70"/>
      <c r="G123" s="25" t="s">
        <v>17</v>
      </c>
      <c r="H123" s="70"/>
      <c r="I123" s="358" t="str">
        <f>V93</f>
        <v>André fogão</v>
      </c>
      <c r="J123" s="378"/>
      <c r="K123" s="378"/>
      <c r="L123" s="378"/>
      <c r="M123" s="378"/>
      <c r="N123" s="378"/>
      <c r="O123" s="378"/>
      <c r="P123" s="359"/>
      <c r="Q123" s="2" t="str">
        <f>IF(OR(H123="",F123=""),"",IF(H123=F123,1,IF(H123&lt;F123,0,IF(H123-F123&lt;10,2,IF(H123&gt;F123,3,SE)))))</f>
        <v/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61" t="s">
        <v>261</v>
      </c>
      <c r="E125" s="362"/>
      <c r="F125" s="362"/>
      <c r="G125" s="362"/>
      <c r="H125" s="362"/>
      <c r="I125" s="362"/>
      <c r="J125" s="362"/>
      <c r="K125" s="362"/>
      <c r="L125" s="362"/>
      <c r="M125" s="362"/>
      <c r="N125" s="362"/>
      <c r="O125" s="362"/>
      <c r="P125" s="363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64"/>
      <c r="E126" s="365"/>
      <c r="F126" s="365"/>
      <c r="G126" s="365"/>
      <c r="H126" s="365"/>
      <c r="I126" s="365"/>
      <c r="J126" s="365"/>
      <c r="K126" s="365"/>
      <c r="L126" s="365"/>
      <c r="M126" s="365"/>
      <c r="N126" s="365"/>
      <c r="O126" s="365"/>
      <c r="P126" s="366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 t="str">
        <f>IF(OR(F128="",H128=""),"",IF(F128=H128,1,IF(F128&lt;H128,0,IF(F128-H128&lt;10,2,IF(F128&gt;H128,3,SE)))))</f>
        <v/>
      </c>
      <c r="D128" s="358" t="str">
        <f>V98</f>
        <v>Fiote Team</v>
      </c>
      <c r="E128" s="359"/>
      <c r="F128" s="70"/>
      <c r="G128" s="25" t="s">
        <v>17</v>
      </c>
      <c r="H128" s="70"/>
      <c r="I128" s="358" t="str">
        <f>V93</f>
        <v>André fogão</v>
      </c>
      <c r="J128" s="378"/>
      <c r="K128" s="378"/>
      <c r="L128" s="378"/>
      <c r="M128" s="378"/>
      <c r="N128" s="378"/>
      <c r="O128" s="378"/>
      <c r="P128" s="359"/>
      <c r="Q128" s="2" t="str">
        <f>IF(OR(H128="",F128=""),"",IF(H128=F128,1,IF(H128&lt;F128,0,IF(H128-F128&lt;10,2,IF(H128&gt;F128,3,SE)))))</f>
        <v/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 t="str">
        <f>IF(OR(F129="",H129=""),"",IF(F129=H129,1,IF(F129&lt;H129,0,IF(F129-H129&lt;10,2,IF(F129&gt;H129,3,SE)))))</f>
        <v/>
      </c>
      <c r="D129" s="358" t="str">
        <f>V97</f>
        <v>Al-Jazira F.c</v>
      </c>
      <c r="E129" s="359"/>
      <c r="F129" s="70"/>
      <c r="G129" s="25" t="s">
        <v>17</v>
      </c>
      <c r="H129" s="70"/>
      <c r="I129" s="358" t="str">
        <f>V94</f>
        <v>comicu</v>
      </c>
      <c r="J129" s="378"/>
      <c r="K129" s="378"/>
      <c r="L129" s="378"/>
      <c r="M129" s="378"/>
      <c r="N129" s="378"/>
      <c r="O129" s="378"/>
      <c r="P129" s="359"/>
      <c r="Q129" s="2" t="str">
        <f>IF(OR(H129="",F129=""),"",IF(H129=F129,1,IF(H129&lt;F129,0,IF(H129-F129&lt;10,2,IF(H129&gt;F129,3,SE)))))</f>
        <v/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 t="str">
        <f>IF(OR(F130="",H130=""),"",IF(F130=H130,1,IF(F130&lt;H130,0,IF(F130-H130&lt;10,2,IF(F130&gt;H130,3,SE)))))</f>
        <v/>
      </c>
      <c r="D130" s="358" t="str">
        <f>V96</f>
        <v>to na frente FC</v>
      </c>
      <c r="E130" s="359"/>
      <c r="F130" s="70"/>
      <c r="G130" s="25" t="s">
        <v>17</v>
      </c>
      <c r="H130" s="70"/>
      <c r="I130" s="358" t="str">
        <f>V91</f>
        <v>spider mel fc</v>
      </c>
      <c r="J130" s="378"/>
      <c r="K130" s="378"/>
      <c r="L130" s="378"/>
      <c r="M130" s="378"/>
      <c r="N130" s="378"/>
      <c r="O130" s="378"/>
      <c r="P130" s="359"/>
      <c r="Q130" s="2" t="str">
        <f>IF(OR(H130="",F130=""),"",IF(H130=F130,1,IF(H130&lt;F130,0,IF(H130-F130&lt;10,2,IF(H130&gt;F130,3,SE)))))</f>
        <v/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 t="str">
        <f>IF(OR(F131="",H131=""),"",IF(F131=H131,1,IF(F131&lt;H131,0,IF(F131-H131&lt;10,2,IF(F131&gt;H131,3,SE)))))</f>
        <v/>
      </c>
      <c r="D131" s="358" t="str">
        <f>V95</f>
        <v>Atlético Bempostense</v>
      </c>
      <c r="E131" s="359"/>
      <c r="F131" s="70"/>
      <c r="G131" s="25" t="s">
        <v>17</v>
      </c>
      <c r="H131" s="70"/>
      <c r="I131" s="358" t="str">
        <f>V92</f>
        <v>Mentex F.C.</v>
      </c>
      <c r="J131" s="378"/>
      <c r="K131" s="378"/>
      <c r="L131" s="378"/>
      <c r="M131" s="378"/>
      <c r="N131" s="378"/>
      <c r="O131" s="378"/>
      <c r="P131" s="359"/>
      <c r="Q131" s="2" t="str">
        <f>IF(OR(H131="",F131=""),"",IF(H131=F131,1,IF(H131&lt;F131,0,IF(H131-F131&lt;10,2,IF(H131&gt;F131,3,SE)))))</f>
        <v/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61" t="s">
        <v>262</v>
      </c>
      <c r="E133" s="362"/>
      <c r="F133" s="362"/>
      <c r="G133" s="362"/>
      <c r="H133" s="362"/>
      <c r="I133" s="362"/>
      <c r="J133" s="362"/>
      <c r="K133" s="362"/>
      <c r="L133" s="362"/>
      <c r="M133" s="362"/>
      <c r="N133" s="362"/>
      <c r="O133" s="362"/>
      <c r="P133" s="363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64"/>
      <c r="E134" s="365"/>
      <c r="F134" s="365"/>
      <c r="G134" s="365"/>
      <c r="H134" s="365"/>
      <c r="I134" s="365"/>
      <c r="J134" s="365"/>
      <c r="K134" s="365"/>
      <c r="L134" s="365"/>
      <c r="M134" s="365"/>
      <c r="N134" s="365"/>
      <c r="O134" s="365"/>
      <c r="P134" s="366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 t="str">
        <f>IF(OR(F136="",H136=""),"",IF(F136=H136,1,IF(F136&lt;H136,0,IF(F136-H136&lt;10,2,IF(F136&gt;H136,3,SE)))))</f>
        <v/>
      </c>
      <c r="D136" s="358" t="str">
        <f>V98</f>
        <v>Fiote Team</v>
      </c>
      <c r="E136" s="359"/>
      <c r="F136" s="70"/>
      <c r="G136" s="41" t="s">
        <v>17</v>
      </c>
      <c r="H136" s="70"/>
      <c r="I136" s="358" t="str">
        <f>V95</f>
        <v>Atlético Bempostense</v>
      </c>
      <c r="J136" s="378"/>
      <c r="K136" s="378"/>
      <c r="L136" s="378"/>
      <c r="M136" s="378"/>
      <c r="N136" s="378"/>
      <c r="O136" s="378"/>
      <c r="P136" s="359"/>
      <c r="Q136" s="2" t="str">
        <f>IF(OR(H136="",F136=""),"",IF(H136=F136,1,IF(H136&lt;F136,0,IF(H136-F136&lt;10,2,IF(H136&gt;F136,3,SE)))))</f>
        <v/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 t="str">
        <f>IF(OR(F137="",H137=""),"",IF(F137=H137,1,IF(F137&lt;H137,0,IF(F137-H137&lt;10,2,IF(F137&gt;H137,3,SE)))))</f>
        <v/>
      </c>
      <c r="D137" s="358" t="str">
        <f>V97</f>
        <v>Al-Jazira F.c</v>
      </c>
      <c r="E137" s="359"/>
      <c r="F137" s="70"/>
      <c r="G137" s="41" t="s">
        <v>17</v>
      </c>
      <c r="H137" s="70"/>
      <c r="I137" s="358" t="str">
        <f>V96</f>
        <v>to na frente FC</v>
      </c>
      <c r="J137" s="378"/>
      <c r="K137" s="378"/>
      <c r="L137" s="378"/>
      <c r="M137" s="378"/>
      <c r="N137" s="378"/>
      <c r="O137" s="378"/>
      <c r="P137" s="359"/>
      <c r="Q137" s="2" t="str">
        <f>IF(OR(H137="",F137=""),"",IF(H137=F137,1,IF(H137&lt;F137,0,IF(H137-F137&lt;10,2,IF(H137&gt;F137,3,SE)))))</f>
        <v/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 t="str">
        <f>IF(OR(F138="",H138=""),"",IF(F138=H138,1,IF(F138&lt;H138,0,IF(F138-H138&lt;10,2,IF(F138&gt;H138,3,SE)))))</f>
        <v/>
      </c>
      <c r="D138" s="358" t="str">
        <f>V94</f>
        <v>comicu</v>
      </c>
      <c r="E138" s="359"/>
      <c r="F138" s="70"/>
      <c r="G138" s="41" t="s">
        <v>17</v>
      </c>
      <c r="H138" s="70"/>
      <c r="I138" s="358" t="str">
        <f>V91</f>
        <v>spider mel fc</v>
      </c>
      <c r="J138" s="378"/>
      <c r="K138" s="378"/>
      <c r="L138" s="378"/>
      <c r="M138" s="378"/>
      <c r="N138" s="378"/>
      <c r="O138" s="378"/>
      <c r="P138" s="359"/>
      <c r="Q138" s="2" t="str">
        <f>IF(OR(H138="",F138=""),"",IF(H138=F138,1,IF(H138&lt;F138,0,IF(H138-F138&lt;10,2,IF(H138&gt;F138,3,SE)))))</f>
        <v/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 t="str">
        <f>IF(OR(F139="",H139=""),"",IF(F139=H139,1,IF(F139&lt;H139,0,IF(F139-H139&lt;10,2,IF(F139&gt;H139,3,SE)))))</f>
        <v/>
      </c>
      <c r="D139" s="358" t="str">
        <f>V93</f>
        <v>André fogão</v>
      </c>
      <c r="E139" s="359"/>
      <c r="F139" s="70"/>
      <c r="G139" s="41" t="s">
        <v>17</v>
      </c>
      <c r="H139" s="70"/>
      <c r="I139" s="358" t="str">
        <f>V92</f>
        <v>Mentex F.C.</v>
      </c>
      <c r="J139" s="378"/>
      <c r="K139" s="378"/>
      <c r="L139" s="378"/>
      <c r="M139" s="378"/>
      <c r="N139" s="378"/>
      <c r="O139" s="378"/>
      <c r="P139" s="359"/>
      <c r="Q139" s="2" t="str">
        <f>IF(OR(H139="",F139=""),"",IF(H139=F139,1,IF(H139&lt;F139,0,IF(H139-F139&lt;10,2,IF(H139&gt;F139,3,SE)))))</f>
        <v/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61" t="s">
        <v>263</v>
      </c>
      <c r="E141" s="362"/>
      <c r="F141" s="362"/>
      <c r="G141" s="362"/>
      <c r="H141" s="362"/>
      <c r="I141" s="362"/>
      <c r="J141" s="362"/>
      <c r="K141" s="362"/>
      <c r="L141" s="362"/>
      <c r="M141" s="362"/>
      <c r="N141" s="362"/>
      <c r="O141" s="362"/>
      <c r="P141" s="363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64"/>
      <c r="E142" s="365"/>
      <c r="F142" s="365"/>
      <c r="G142" s="365"/>
      <c r="H142" s="365"/>
      <c r="I142" s="365"/>
      <c r="J142" s="365"/>
      <c r="K142" s="365"/>
      <c r="L142" s="365"/>
      <c r="M142" s="365"/>
      <c r="N142" s="365"/>
      <c r="O142" s="365"/>
      <c r="P142" s="366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 t="str">
        <f>IF(OR(F144="",H144=""),"",IF(F144=H144,1,IF(F144&lt;H144,0,IF(F144-H144&lt;10,2,IF(F144&gt;H144,3,SE)))))</f>
        <v/>
      </c>
      <c r="D144" s="358" t="str">
        <f>V98</f>
        <v>Fiote Team</v>
      </c>
      <c r="E144" s="359"/>
      <c r="F144" s="70"/>
      <c r="G144" s="41" t="s">
        <v>17</v>
      </c>
      <c r="H144" s="70"/>
      <c r="I144" s="358" t="str">
        <f>V96</f>
        <v>to na frente FC</v>
      </c>
      <c r="J144" s="378"/>
      <c r="K144" s="378"/>
      <c r="L144" s="378"/>
      <c r="M144" s="378"/>
      <c r="N144" s="378"/>
      <c r="O144" s="378"/>
      <c r="P144" s="359"/>
      <c r="Q144" s="2" t="str">
        <f>IF(OR(H144="",F144=""),"",IF(H144=F144,1,IF(H144&lt;F144,0,IF(H144-F144&lt;10,2,IF(H144&gt;F144,3,SE)))))</f>
        <v/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 t="str">
        <f>IF(OR(F145="",H145=""),"",IF(F145=H145,1,IF(F145&lt;H145,0,IF(F145-H145&lt;10,2,IF(F145&gt;H145,3,SE)))))</f>
        <v/>
      </c>
      <c r="D145" s="358" t="str">
        <f>V97</f>
        <v>Al-Jazira F.c</v>
      </c>
      <c r="E145" s="359"/>
      <c r="F145" s="70"/>
      <c r="G145" s="41" t="s">
        <v>17</v>
      </c>
      <c r="H145" s="70"/>
      <c r="I145" s="358" t="str">
        <f>V95</f>
        <v>Atlético Bempostense</v>
      </c>
      <c r="J145" s="378"/>
      <c r="K145" s="378"/>
      <c r="L145" s="378"/>
      <c r="M145" s="378"/>
      <c r="N145" s="378"/>
      <c r="O145" s="378"/>
      <c r="P145" s="359"/>
      <c r="Q145" s="2" t="str">
        <f>IF(OR(H145="",F145=""),"",IF(H145=F145,1,IF(H145&lt;F145,0,IF(H145-F145&lt;10,2,IF(H145&gt;F145,3,SE)))))</f>
        <v/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 t="str">
        <f>IF(OR(F146="",H146=""),"",IF(F146=H146,1,IF(F146&lt;H146,0,IF(F146-H146&lt;10,2,IF(F146&gt;H146,3,SE)))))</f>
        <v/>
      </c>
      <c r="D146" s="358" t="str">
        <f>V94</f>
        <v>comicu</v>
      </c>
      <c r="E146" s="359"/>
      <c r="F146" s="70"/>
      <c r="G146" s="41" t="s">
        <v>17</v>
      </c>
      <c r="H146" s="70"/>
      <c r="I146" s="358" t="str">
        <f>V92</f>
        <v>Mentex F.C.</v>
      </c>
      <c r="J146" s="378"/>
      <c r="K146" s="378"/>
      <c r="L146" s="378"/>
      <c r="M146" s="378"/>
      <c r="N146" s="378"/>
      <c r="O146" s="378"/>
      <c r="P146" s="359"/>
      <c r="Q146" s="2" t="str">
        <f>IF(OR(H146="",F146=""),"",IF(H146=F146,1,IF(H146&lt;F146,0,IF(H146-F146&lt;10,2,IF(H146&gt;F146,3,SE)))))</f>
        <v/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 t="str">
        <f>IF(OR(F147="",H147=""),"",IF(F147=H147,1,IF(F147&lt;H147,0,IF(F147-H147&lt;10,2,IF(F147&gt;H147,3,SE)))))</f>
        <v/>
      </c>
      <c r="D147" s="358" t="str">
        <f>V93</f>
        <v>André fogão</v>
      </c>
      <c r="E147" s="359"/>
      <c r="F147" s="70"/>
      <c r="G147" s="41" t="s">
        <v>17</v>
      </c>
      <c r="H147" s="70"/>
      <c r="I147" s="358" t="str">
        <f>V91</f>
        <v>spider mel fc</v>
      </c>
      <c r="J147" s="378"/>
      <c r="K147" s="378"/>
      <c r="L147" s="378"/>
      <c r="M147" s="378"/>
      <c r="N147" s="378"/>
      <c r="O147" s="378"/>
      <c r="P147" s="359"/>
      <c r="Q147" s="2" t="str">
        <f>IF(OR(H147="",F147=""),"",IF(H147=F147,1,IF(H147&lt;F147,0,IF(H147-F147&lt;10,2,IF(H147&gt;F147,3,SE)))))</f>
        <v/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61" t="s">
        <v>264</v>
      </c>
      <c r="E149" s="362"/>
      <c r="F149" s="362"/>
      <c r="G149" s="362"/>
      <c r="H149" s="362"/>
      <c r="I149" s="362"/>
      <c r="J149" s="362"/>
      <c r="K149" s="362"/>
      <c r="L149" s="362"/>
      <c r="M149" s="362"/>
      <c r="N149" s="362"/>
      <c r="O149" s="362"/>
      <c r="P149" s="363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64"/>
      <c r="E150" s="365"/>
      <c r="F150" s="365"/>
      <c r="G150" s="365"/>
      <c r="H150" s="365"/>
      <c r="I150" s="365"/>
      <c r="J150" s="365"/>
      <c r="K150" s="365"/>
      <c r="L150" s="365"/>
      <c r="M150" s="365"/>
      <c r="N150" s="365"/>
      <c r="O150" s="365"/>
      <c r="P150" s="366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 t="str">
        <f>IF(OR(F152="",H152=""),"",IF(F152=H152,1,IF(F152&lt;H152,0,IF(F152-H152&lt;10,2,IF(F152&gt;H152,3,SE)))))</f>
        <v/>
      </c>
      <c r="D152" s="358" t="str">
        <f>V98</f>
        <v>Fiote Team</v>
      </c>
      <c r="E152" s="359"/>
      <c r="F152" s="70"/>
      <c r="G152" s="41" t="s">
        <v>17</v>
      </c>
      <c r="H152" s="70"/>
      <c r="I152" s="358" t="str">
        <f>V97</f>
        <v>Al-Jazira F.c</v>
      </c>
      <c r="J152" s="378"/>
      <c r="K152" s="378"/>
      <c r="L152" s="378"/>
      <c r="M152" s="378"/>
      <c r="N152" s="378"/>
      <c r="O152" s="378"/>
      <c r="P152" s="359"/>
      <c r="Q152" s="2" t="str">
        <f>IF(OR(H152="",F152=""),"",IF(H152=F152,1,IF(H152&lt;F152,0,IF(H152-F152&lt;10,2,IF(H152&gt;F152,3,SE)))))</f>
        <v/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 t="str">
        <f>IF(OR(F153="",H153=""),"",IF(F153=H153,1,IF(F153&lt;H153,0,IF(F153-H153&lt;10,2,IF(F153&gt;H153,3,SE)))))</f>
        <v/>
      </c>
      <c r="D153" s="358" t="str">
        <f>V96</f>
        <v>to na frente FC</v>
      </c>
      <c r="E153" s="359"/>
      <c r="F153" s="70"/>
      <c r="G153" s="41" t="s">
        <v>17</v>
      </c>
      <c r="H153" s="70"/>
      <c r="I153" s="358" t="str">
        <f>V95</f>
        <v>Atlético Bempostense</v>
      </c>
      <c r="J153" s="378"/>
      <c r="K153" s="378"/>
      <c r="L153" s="378"/>
      <c r="M153" s="378"/>
      <c r="N153" s="378"/>
      <c r="O153" s="378"/>
      <c r="P153" s="359"/>
      <c r="Q153" s="2" t="str">
        <f>IF(OR(H153="",F153=""),"",IF(H153=F153,1,IF(H153&lt;F153,0,IF(H153-F153&lt;10,2,IF(H153&gt;F153,3,SE)))))</f>
        <v/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 t="str">
        <f>IF(OR(F154="",H154=""),"",IF(F154=H154,1,IF(F154&lt;H154,0,IF(F154-H154&lt;10,2,IF(F154&gt;H154,3,SE)))))</f>
        <v/>
      </c>
      <c r="D154" s="358" t="str">
        <f>V94</f>
        <v>comicu</v>
      </c>
      <c r="E154" s="359"/>
      <c r="F154" s="70"/>
      <c r="G154" s="41" t="s">
        <v>17</v>
      </c>
      <c r="H154" s="70"/>
      <c r="I154" s="358" t="str">
        <f>V93</f>
        <v>André fogão</v>
      </c>
      <c r="J154" s="378"/>
      <c r="K154" s="378"/>
      <c r="L154" s="378"/>
      <c r="M154" s="378"/>
      <c r="N154" s="378"/>
      <c r="O154" s="378"/>
      <c r="P154" s="359"/>
      <c r="Q154" s="2" t="str">
        <f>IF(OR(H154="",F154=""),"",IF(H154=F154,1,IF(H154&lt;F154,0,IF(H154-F154&lt;10,2,IF(H154&gt;F154,3,SE)))))</f>
        <v/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 t="str">
        <f>IF(OR(F155="",H155=""),"",IF(F155=H155,1,IF(F155&lt;H155,0,IF(F155-H155&lt;10,2,IF(F155&gt;H155,3,SE)))))</f>
        <v/>
      </c>
      <c r="D155" s="360" t="str">
        <f>V92</f>
        <v>Mentex F.C.</v>
      </c>
      <c r="E155" s="360"/>
      <c r="F155" s="70"/>
      <c r="G155" s="41" t="s">
        <v>17</v>
      </c>
      <c r="H155" s="70"/>
      <c r="I155" s="360" t="str">
        <f>V91</f>
        <v>spider mel fc</v>
      </c>
      <c r="J155" s="360"/>
      <c r="K155" s="360"/>
      <c r="L155" s="360"/>
      <c r="M155" s="360"/>
      <c r="N155" s="360"/>
      <c r="O155" s="360"/>
      <c r="P155" s="360"/>
      <c r="Q155" s="2" t="str">
        <f>IF(OR(H155="",F155=""),"",IF(H155=F155,1,IF(H155&lt;F155,0,IF(H155-F155&lt;10,2,IF(H155&gt;F155,3,SE)))))</f>
        <v/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96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28" t="s">
        <v>252</v>
      </c>
      <c r="E157" s="329"/>
      <c r="F157" s="329"/>
      <c r="G157" s="329"/>
      <c r="H157" s="329"/>
      <c r="I157" s="329"/>
      <c r="J157" s="329"/>
      <c r="K157" s="329"/>
      <c r="L157" s="329"/>
      <c r="M157" s="330"/>
      <c r="Q157" s="96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31"/>
      <c r="E158" s="332"/>
      <c r="F158" s="332"/>
      <c r="G158" s="332"/>
      <c r="H158" s="332"/>
      <c r="I158" s="332"/>
      <c r="J158" s="332"/>
      <c r="K158" s="332"/>
      <c r="L158" s="332"/>
      <c r="M158" s="333"/>
      <c r="Q158" s="96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79" t="s">
        <v>12</v>
      </c>
      <c r="G159" s="380"/>
      <c r="H159" s="309" t="s">
        <v>309</v>
      </c>
      <c r="I159" s="309"/>
      <c r="J159" s="309" t="s">
        <v>310</v>
      </c>
      <c r="K159" s="309"/>
      <c r="L159" s="379" t="s">
        <v>174</v>
      </c>
      <c r="M159" s="381"/>
      <c r="Q159" s="96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0</v>
      </c>
      <c r="D160" s="5" t="s">
        <v>4</v>
      </c>
      <c r="E160" s="28" t="str">
        <f>VLOOKUP(AC160,$U$159:$AB$167,2)</f>
        <v>Destifnow 05 FC</v>
      </c>
      <c r="F160" s="382">
        <f>VLOOKUP(AC160,$U$159:$AB$167,3)</f>
        <v>3</v>
      </c>
      <c r="G160" s="382"/>
      <c r="H160" s="383">
        <f>VLOOKUP(AC160,$U$159:$AB$167,4)</f>
        <v>34</v>
      </c>
      <c r="I160" s="383"/>
      <c r="J160" s="383">
        <f>VLOOKUP(AC160,$U$159:$AB$167,5)</f>
        <v>11</v>
      </c>
      <c r="K160" s="383"/>
      <c r="L160" s="383">
        <f>VLOOKUP(AC160,$U$159:$AB$167,6)</f>
        <v>23</v>
      </c>
      <c r="M160" s="384"/>
      <c r="O160" s="13" t="s">
        <v>179</v>
      </c>
      <c r="Q160" s="96"/>
      <c r="S160" s="1"/>
      <c r="T160" s="1"/>
      <c r="U160" s="11">
        <v>1</v>
      </c>
      <c r="V160" s="43" t="str">
        <f>IF(OR('2ª FASE - GRUPOS I a P'!F430="",'2ª FASE - GRUPOS I a P'!F430=""),"",'2ª FASE - GRUPOS I a P'!E369)</f>
        <v>VivaCR.FC</v>
      </c>
      <c r="W160" s="2">
        <f>SUM(Q175,Q180,Q189,Q198,Q206,Q215,Q223)</f>
        <v>0</v>
      </c>
      <c r="X160" s="2">
        <f>SUM(H175,H180,H189,H198,H206,H215,H223)</f>
        <v>37</v>
      </c>
      <c r="Y160" s="2">
        <f>SUM(F175,F180,F189,F198,F206,F215,F223)</f>
        <v>38</v>
      </c>
      <c r="Z160" s="2">
        <f>X160-Y160</f>
        <v>-1</v>
      </c>
      <c r="AA160" s="2">
        <f>(W160*10^10)+((Z160+5000)*10^6)+(X160*10)+U160</f>
        <v>4999000371</v>
      </c>
      <c r="AB160" s="2">
        <f>LARGE($AA$160:$AA$167,U160)</f>
        <v>35023000346</v>
      </c>
      <c r="AC160" s="43">
        <f>MATCH(AB160,$AA$160:$AA$167,0)</f>
        <v>6</v>
      </c>
      <c r="AD160" s="1"/>
    </row>
    <row r="161" spans="3:30">
      <c r="C161" s="2">
        <f>IF(OR(F161="",H161=""),"",IF(F161=H161,1,IF(F161&lt;H161,0,IF(F161-H161&lt;10,2,IF(F161&gt;H161,3,SE)))))</f>
        <v>0</v>
      </c>
      <c r="D161" s="6" t="s">
        <v>5</v>
      </c>
      <c r="E161" s="28" t="str">
        <f t="shared" ref="E161:E167" si="18">VLOOKUP(AC161,$U$159:$AB$167,2)</f>
        <v>Vetores F. C.</v>
      </c>
      <c r="F161" s="382">
        <f t="shared" ref="F161:F167" si="19">VLOOKUP(AC161,$U$159:$AB$167,3)</f>
        <v>2</v>
      </c>
      <c r="G161" s="382"/>
      <c r="H161" s="383">
        <f t="shared" ref="H161:H167" si="20">VLOOKUP(AC161,$U$159:$AB$167,4)</f>
        <v>29</v>
      </c>
      <c r="I161" s="383"/>
      <c r="J161" s="383">
        <f t="shared" ref="J161:J167" si="21">VLOOKUP(AC161,$U$159:$AB$167,5)</f>
        <v>21</v>
      </c>
      <c r="K161" s="383"/>
      <c r="L161" s="383">
        <f t="shared" ref="L161:L167" si="22">VLOOKUP(AC161,$U$159:$AB$167,6)</f>
        <v>8</v>
      </c>
      <c r="M161" s="384"/>
      <c r="O161" s="13" t="s">
        <v>175</v>
      </c>
      <c r="Q161" s="96"/>
      <c r="S161" s="1"/>
      <c r="T161" s="1"/>
      <c r="U161" s="11">
        <v>2</v>
      </c>
      <c r="V161" s="43" t="str">
        <f>IF(OR('2ª FASE - GRUPOS A a H'!F223="",'2ª FASE - GRUPOS A a H'!F223=""),"",'2ª FASE - GRUPOS A a H'!E163)</f>
        <v>É o ki tu merece</v>
      </c>
      <c r="W161" s="2">
        <f>SUM(Q174,Q181,Q188,Q199,Q207,Q214,C223)</f>
        <v>0</v>
      </c>
      <c r="X161" s="2">
        <f>SUM(H174,H181,H188,H199,H207,H214,F223)</f>
        <v>11</v>
      </c>
      <c r="Y161" s="2">
        <f>SUM(F174,F181,F188,F199,F207,F214,H223)</f>
        <v>34</v>
      </c>
      <c r="Z161" s="2">
        <f t="shared" ref="Z161:Z167" si="23">X161-Y161</f>
        <v>-23</v>
      </c>
      <c r="AA161" s="2">
        <f t="shared" ref="AA161:AA167" si="24">(W161*10^10)+((Z161+5000)*10^6)+(X161*10)+U161</f>
        <v>4977000112</v>
      </c>
      <c r="AB161" s="2">
        <f t="shared" ref="AB161:AB167" si="25">LARGE($AA$160:$AA$167,U161)</f>
        <v>25008000294</v>
      </c>
      <c r="AC161" s="43">
        <f t="shared" ref="AC161:AC167" si="26">MATCH(AB161,$AA$160:$AA$167,0)</f>
        <v>4</v>
      </c>
      <c r="AD161" s="1"/>
    </row>
    <row r="162" spans="3:30">
      <c r="C162" s="2">
        <f>IF(OR(F162="",H162=""),"",IF(F162=H162,1,IF(F162&lt;H162,0,IF(F162-H162&lt;10,2,IF(F162&gt;H162,3,SE)))))</f>
        <v>0</v>
      </c>
      <c r="D162" s="6" t="s">
        <v>6</v>
      </c>
      <c r="E162" s="28" t="str">
        <f t="shared" si="18"/>
        <v>E-FIT</v>
      </c>
      <c r="F162" s="382">
        <f t="shared" si="19"/>
        <v>2</v>
      </c>
      <c r="G162" s="382"/>
      <c r="H162" s="383">
        <f t="shared" si="20"/>
        <v>42</v>
      </c>
      <c r="I162" s="383"/>
      <c r="J162" s="383">
        <f t="shared" si="21"/>
        <v>40</v>
      </c>
      <c r="K162" s="383"/>
      <c r="L162" s="383">
        <f t="shared" si="22"/>
        <v>2</v>
      </c>
      <c r="M162" s="384"/>
      <c r="O162" s="13" t="s">
        <v>307</v>
      </c>
      <c r="Q162" s="96"/>
      <c r="S162" s="1"/>
      <c r="T162" s="1"/>
      <c r="U162" s="11">
        <v>3</v>
      </c>
      <c r="V162" s="43" t="str">
        <f>IF(OR('2ª FASE - GRUPOS I a P'!F430="",'2ª FASE - GRUPOS I a P'!F430=""),"",'2ª FASE - GRUPOS I a P'!E368)</f>
        <v>E-FIT</v>
      </c>
      <c r="W162" s="2">
        <f>SUM(Q173,Q182,Q191,Q196,C207,C215,Q222)</f>
        <v>2</v>
      </c>
      <c r="X162" s="2">
        <f>SUM(H173,H182,H191,H196,F207,F215,H222)</f>
        <v>42</v>
      </c>
      <c r="Y162" s="2">
        <f>SUM(F173,F182,F191,F196,H207,H215,F222)</f>
        <v>40</v>
      </c>
      <c r="Z162" s="2">
        <f t="shared" si="23"/>
        <v>2</v>
      </c>
      <c r="AA162" s="2">
        <f t="shared" si="24"/>
        <v>25002000423</v>
      </c>
      <c r="AB162" s="2">
        <f t="shared" si="25"/>
        <v>25002000423</v>
      </c>
      <c r="AC162" s="43">
        <f t="shared" si="26"/>
        <v>3</v>
      </c>
      <c r="AD162" s="1"/>
    </row>
    <row r="163" spans="3:30">
      <c r="C163" s="2">
        <f>IF(OR(F163="",H163=""),"",IF(F163=H163,1,IF(F163&lt;H163,0,IF(F163-H163&lt;10,2,IF(F163&gt;H163,3,SE)))))</f>
        <v>0</v>
      </c>
      <c r="D163" s="6" t="s">
        <v>7</v>
      </c>
      <c r="E163" s="28" t="str">
        <f t="shared" si="18"/>
        <v>Levi*s FC 10</v>
      </c>
      <c r="F163" s="382">
        <f t="shared" si="19"/>
        <v>2</v>
      </c>
      <c r="G163" s="382"/>
      <c r="H163" s="383">
        <f t="shared" si="20"/>
        <v>38</v>
      </c>
      <c r="I163" s="383"/>
      <c r="J163" s="383">
        <f t="shared" si="21"/>
        <v>37</v>
      </c>
      <c r="K163" s="383"/>
      <c r="L163" s="383">
        <f t="shared" si="22"/>
        <v>1</v>
      </c>
      <c r="M163" s="384"/>
      <c r="O163" s="13" t="s">
        <v>308</v>
      </c>
      <c r="Q163" s="96"/>
      <c r="S163" s="1"/>
      <c r="T163" s="1"/>
      <c r="U163" s="11">
        <v>4</v>
      </c>
      <c r="V163" s="43" t="str">
        <f>IF(OR('2ª FASE - GRUPOS A a H'!F223="",'2ª FASE - GRUPOS A a H'!F223=""),"",'2ª FASE - GRUPOS A a H'!E162)</f>
        <v>Vetores F. C.</v>
      </c>
      <c r="W163" s="2">
        <f>SUM(Q172,Q183,Q190,Q197,C205,C214,C222)</f>
        <v>2</v>
      </c>
      <c r="X163" s="2">
        <f>SUM(H172,H183,H190,H197,F205,F214,F222)</f>
        <v>29</v>
      </c>
      <c r="Y163" s="2">
        <f>SUM(F172,F183,F190,F197,H205,H214,H222)</f>
        <v>21</v>
      </c>
      <c r="Z163" s="2">
        <f t="shared" si="23"/>
        <v>8</v>
      </c>
      <c r="AA163" s="2">
        <f t="shared" si="24"/>
        <v>25008000294</v>
      </c>
      <c r="AB163" s="2">
        <f t="shared" si="25"/>
        <v>25001000385</v>
      </c>
      <c r="AC163" s="43">
        <f t="shared" si="26"/>
        <v>5</v>
      </c>
      <c r="AD163" s="1"/>
    </row>
    <row r="164" spans="3:30">
      <c r="C164" s="2">
        <f>IF(OR(F164="",H164=""),"",IF(F164=H164,1,IF(F164&lt;H164,0,IF(F164-H164&lt;10,2,IF(F164&gt;H164,3,SE)))))</f>
        <v>0</v>
      </c>
      <c r="D164" s="3" t="s">
        <v>8</v>
      </c>
      <c r="E164" s="26" t="str">
        <f t="shared" si="18"/>
        <v>VivaCR.FC</v>
      </c>
      <c r="F164" s="346">
        <f t="shared" si="19"/>
        <v>0</v>
      </c>
      <c r="G164" s="346"/>
      <c r="H164" s="347">
        <f t="shared" si="20"/>
        <v>37</v>
      </c>
      <c r="I164" s="347"/>
      <c r="J164" s="347">
        <f t="shared" si="21"/>
        <v>38</v>
      </c>
      <c r="K164" s="347"/>
      <c r="L164" s="347">
        <f t="shared" si="22"/>
        <v>-1</v>
      </c>
      <c r="M164" s="385"/>
      <c r="O164" s="13" t="s">
        <v>178</v>
      </c>
      <c r="Q164" s="96"/>
      <c r="S164" s="1"/>
      <c r="T164" s="1"/>
      <c r="U164" s="11">
        <v>5</v>
      </c>
      <c r="V164" s="43" t="str">
        <f>IF(OR('2ª FASE - GRUPOS I a P'!F430="",'2ª FASE - GRUPOS I a P'!F430=""),"",'2ª FASE - GRUPOS I a P'!E367)</f>
        <v>Levi*s FC 10</v>
      </c>
      <c r="W164" s="2">
        <f>SUM(C175,C183,C191,C199,C206,Q213,Q221)</f>
        <v>2</v>
      </c>
      <c r="X164" s="2">
        <f>SUM(F175,F183,F191,F199,F206,H213,H221)</f>
        <v>38</v>
      </c>
      <c r="Y164" s="2">
        <f>SUM(H175,H183,H191,H199,H206,F213,F221)</f>
        <v>37</v>
      </c>
      <c r="Z164" s="2">
        <f t="shared" si="23"/>
        <v>1</v>
      </c>
      <c r="AA164" s="2">
        <f t="shared" si="24"/>
        <v>25001000385</v>
      </c>
      <c r="AB164" s="2">
        <f t="shared" si="25"/>
        <v>4999000371</v>
      </c>
      <c r="AC164" s="43">
        <f t="shared" si="26"/>
        <v>1</v>
      </c>
      <c r="AD164" s="1"/>
    </row>
    <row r="165" spans="3:30">
      <c r="C165" s="2">
        <f>IF(OR(F165="",H165=""),"",IF(F165=H165,1,IF(F165&lt;H165,0,IF(F165-H165&lt;10,2,IF(F165&gt;H165,3,SE)))))</f>
        <v>0</v>
      </c>
      <c r="D165" s="3" t="s">
        <v>9</v>
      </c>
      <c r="E165" s="26" t="str">
        <f t="shared" si="18"/>
        <v>CR FLASHOW 11</v>
      </c>
      <c r="F165" s="346">
        <f t="shared" si="19"/>
        <v>0</v>
      </c>
      <c r="G165" s="346"/>
      <c r="H165" s="347">
        <f t="shared" si="20"/>
        <v>40</v>
      </c>
      <c r="I165" s="347"/>
      <c r="J165" s="347">
        <f t="shared" si="21"/>
        <v>42</v>
      </c>
      <c r="K165" s="347"/>
      <c r="L165" s="347">
        <f t="shared" si="22"/>
        <v>-2</v>
      </c>
      <c r="M165" s="385"/>
      <c r="Q165" s="96"/>
      <c r="S165" s="1"/>
      <c r="T165" s="1"/>
      <c r="U165" s="11">
        <v>6</v>
      </c>
      <c r="V165" s="43" t="str">
        <f>IF(OR('2ª FASE - GRUPOS A a H'!F223="",'2ª FASE - GRUPOS A a H'!F223=""),"",'2ª FASE - GRUPOS A a H'!E161)</f>
        <v>Destifnow 05 FC</v>
      </c>
      <c r="W165" s="2">
        <f>SUM(C174,C182,C190,C198,Q205,Q212,C221)</f>
        <v>3</v>
      </c>
      <c r="X165" s="2">
        <f>SUM(F174,F182,F190,F198,H205,H212,F221)</f>
        <v>34</v>
      </c>
      <c r="Y165" s="2">
        <f>SUM(H174,H182,H190,H198,F205,F212,H221)</f>
        <v>11</v>
      </c>
      <c r="Z165" s="2">
        <f t="shared" si="23"/>
        <v>23</v>
      </c>
      <c r="AA165" s="2">
        <f t="shared" si="24"/>
        <v>35023000346</v>
      </c>
      <c r="AB165" s="2">
        <f t="shared" si="25"/>
        <v>4998000407</v>
      </c>
      <c r="AC165" s="43">
        <f t="shared" si="26"/>
        <v>7</v>
      </c>
      <c r="AD165" s="1"/>
    </row>
    <row r="166" spans="3:30">
      <c r="C166" s="2">
        <f>IF(OR(F166="",H166=""),"",IF(F166=H166,1,IF(F166&lt;H166,0,IF(F166-H166&lt;10,2,IF(F166&gt;H166,3,SE)))))</f>
        <v>0</v>
      </c>
      <c r="D166" s="3" t="s">
        <v>10</v>
      </c>
      <c r="E166" s="26" t="str">
        <f t="shared" si="18"/>
        <v>WillianBalao</v>
      </c>
      <c r="F166" s="346">
        <f t="shared" si="19"/>
        <v>0</v>
      </c>
      <c r="G166" s="346"/>
      <c r="H166" s="347">
        <f t="shared" si="20"/>
        <v>21</v>
      </c>
      <c r="I166" s="347"/>
      <c r="J166" s="347">
        <f t="shared" si="21"/>
        <v>29</v>
      </c>
      <c r="K166" s="347"/>
      <c r="L166" s="347">
        <f t="shared" si="22"/>
        <v>-8</v>
      </c>
      <c r="M166" s="385"/>
      <c r="Q166" s="96"/>
      <c r="S166" s="1"/>
      <c r="T166" s="1"/>
      <c r="U166" s="11">
        <v>7</v>
      </c>
      <c r="V166" s="43" t="str">
        <f>IF(OR('2ª FASE - GRUPOS I a P'!F430="",'2ª FASE - GRUPOS I a P'!F430=""),"",'2ª FASE - GRUPOS I a P'!E366)</f>
        <v>CR FLASHOW 11</v>
      </c>
      <c r="W166" s="2">
        <f>SUM(C173,C181,C189,C197,C205,C213,Q220)</f>
        <v>0</v>
      </c>
      <c r="X166" s="2">
        <f>SUM(F173,F181,F189,F197,F205,F213,H220)</f>
        <v>40</v>
      </c>
      <c r="Y166" s="2">
        <f>SUM(H173,H181,H189,H197,H205,H213,F220)</f>
        <v>42</v>
      </c>
      <c r="Z166" s="2">
        <f t="shared" si="23"/>
        <v>-2</v>
      </c>
      <c r="AA166" s="2">
        <f t="shared" si="24"/>
        <v>4998000407</v>
      </c>
      <c r="AB166" s="2">
        <f t="shared" si="25"/>
        <v>4992000218</v>
      </c>
      <c r="AC166" s="43">
        <f t="shared" si="26"/>
        <v>8</v>
      </c>
      <c r="AD166" s="1"/>
    </row>
    <row r="167" spans="3:30" ht="15.75" thickBot="1">
      <c r="C167" s="2">
        <f>IF(OR(F167="",H167=""),"",IF(F167=H167,1,IF(F167&lt;H167,0,IF(F167-H167&lt;10,2,IF(F167&gt;H167,3,SE)))))</f>
        <v>0</v>
      </c>
      <c r="D167" s="4" t="s">
        <v>11</v>
      </c>
      <c r="E167" s="27" t="str">
        <f t="shared" si="18"/>
        <v>É o ki tu merece</v>
      </c>
      <c r="F167" s="349">
        <f t="shared" si="19"/>
        <v>0</v>
      </c>
      <c r="G167" s="349"/>
      <c r="H167" s="350">
        <f t="shared" si="20"/>
        <v>11</v>
      </c>
      <c r="I167" s="350"/>
      <c r="J167" s="350">
        <f t="shared" si="21"/>
        <v>34</v>
      </c>
      <c r="K167" s="350"/>
      <c r="L167" s="350">
        <f t="shared" si="22"/>
        <v>-23</v>
      </c>
      <c r="M167" s="386"/>
      <c r="Q167" s="96"/>
      <c r="S167" s="1"/>
      <c r="T167" s="1"/>
      <c r="U167" s="11">
        <v>8</v>
      </c>
      <c r="V167" s="43" t="str">
        <f>IF(OR('2ª FASE - GRUPOS A a H'!F223="",'2ª FASE - GRUPOS A a H'!F223=""),"",'2ª FASE - GRUPOS A a H'!E160)</f>
        <v>WillianBalao</v>
      </c>
      <c r="W167" s="2">
        <f>SUM(C172,C180,C188,C196,C204,C212,C220)</f>
        <v>0</v>
      </c>
      <c r="X167" s="2">
        <f>SUM(F172,F180,F188,F196,F204,F212,F220)</f>
        <v>21</v>
      </c>
      <c r="Y167" s="2">
        <f>SUM(H172,H180,H188,H196,H204,H212,H220)</f>
        <v>29</v>
      </c>
      <c r="Z167" s="2">
        <f t="shared" si="23"/>
        <v>-8</v>
      </c>
      <c r="AA167" s="2">
        <f t="shared" si="24"/>
        <v>4992000218</v>
      </c>
      <c r="AB167" s="2">
        <f t="shared" si="25"/>
        <v>4977000112</v>
      </c>
      <c r="AC167" s="43">
        <f t="shared" si="26"/>
        <v>2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52" t="s">
        <v>258</v>
      </c>
      <c r="E169" s="353"/>
      <c r="F169" s="353"/>
      <c r="G169" s="353"/>
      <c r="H169" s="353"/>
      <c r="I169" s="353"/>
      <c r="J169" s="353"/>
      <c r="K169" s="353"/>
      <c r="L169" s="353"/>
      <c r="M169" s="353"/>
      <c r="N169" s="353"/>
      <c r="O169" s="353"/>
      <c r="P169" s="354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55"/>
      <c r="E170" s="356"/>
      <c r="F170" s="356"/>
      <c r="G170" s="356"/>
      <c r="H170" s="356"/>
      <c r="I170" s="356"/>
      <c r="J170" s="356"/>
      <c r="K170" s="356"/>
      <c r="L170" s="356"/>
      <c r="M170" s="356"/>
      <c r="N170" s="356"/>
      <c r="O170" s="356"/>
      <c r="P170" s="357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>
        <f>IF(OR(F172="",H172=""),"",IF(F172=H172,1,IF(F172&lt;H172,0,IF(F172-H172&lt;10,2,IF(F172&gt;H172,3,SE)))))</f>
        <v>0</v>
      </c>
      <c r="D172" s="360" t="str">
        <f>V167</f>
        <v>WillianBalao</v>
      </c>
      <c r="E172" s="360"/>
      <c r="F172" s="204">
        <v>21</v>
      </c>
      <c r="G172" s="41" t="s">
        <v>17</v>
      </c>
      <c r="H172" s="205">
        <v>29</v>
      </c>
      <c r="I172" s="360" t="str">
        <f>V163</f>
        <v>Vetores F. C.</v>
      </c>
      <c r="J172" s="360"/>
      <c r="K172" s="360"/>
      <c r="L172" s="360"/>
      <c r="M172" s="360"/>
      <c r="N172" s="360"/>
      <c r="O172" s="360"/>
      <c r="P172" s="360"/>
      <c r="Q172" s="2">
        <f>IF(OR(H172="",F172=""),"",IF(H172=F172,1,IF(H172&lt;F172,0,IF(H172-F172&lt;10,2,IF(H172&gt;F172,3,SE)))))</f>
        <v>2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>
        <f>IF(OR(F173="",H173=""),"",IF(F173=H173,1,IF(F173&lt;H173,0,IF(F173-H173&lt;10,2,IF(F173&gt;H173,3,SE)))))</f>
        <v>0</v>
      </c>
      <c r="D173" s="360" t="str">
        <f>V166</f>
        <v>CR FLASHOW 11</v>
      </c>
      <c r="E173" s="360"/>
      <c r="F173" s="204">
        <v>40</v>
      </c>
      <c r="G173" s="41" t="s">
        <v>17</v>
      </c>
      <c r="H173" s="205">
        <v>42</v>
      </c>
      <c r="I173" s="360" t="str">
        <f>V162</f>
        <v>E-FIT</v>
      </c>
      <c r="J173" s="360"/>
      <c r="K173" s="360"/>
      <c r="L173" s="360"/>
      <c r="M173" s="360"/>
      <c r="N173" s="360"/>
      <c r="O173" s="360"/>
      <c r="P173" s="360"/>
      <c r="Q173" s="2">
        <f>IF(OR(H173="",F173=""),"",IF(H173=F173,1,IF(H173&lt;F173,0,IF(H173-F173&lt;10,2,IF(H173&gt;F173,3,SE)))))</f>
        <v>2</v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>
        <f>IF(OR(F174="",H174=""),"",IF(F174=H174,1,IF(F174&lt;H174,0,IF(F174-H174&lt;10,2,IF(F174&gt;H174,3,SE)))))</f>
        <v>3</v>
      </c>
      <c r="D174" s="360" t="str">
        <f>V165</f>
        <v>Destifnow 05 FC</v>
      </c>
      <c r="E174" s="360"/>
      <c r="F174" s="205">
        <v>34</v>
      </c>
      <c r="G174" s="41" t="s">
        <v>17</v>
      </c>
      <c r="H174" s="204">
        <v>11</v>
      </c>
      <c r="I174" s="360" t="str">
        <f>V161</f>
        <v>É o ki tu merece</v>
      </c>
      <c r="J174" s="360"/>
      <c r="K174" s="360"/>
      <c r="L174" s="360"/>
      <c r="M174" s="360"/>
      <c r="N174" s="360"/>
      <c r="O174" s="360"/>
      <c r="P174" s="360"/>
      <c r="Q174" s="2">
        <f>IF(OR(H174="",F174=""),"",IF(H174=F174,1,IF(H174&lt;F174,0,IF(H174-F174&lt;10,2,IF(H174&gt;F174,3,SE)))))</f>
        <v>0</v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>
        <f>IF(OR(F175="",H175=""),"",IF(F175=H175,1,IF(F175&lt;H175,0,IF(F175-H175&lt;10,2,IF(F175&gt;H175,3,SE)))))</f>
        <v>2</v>
      </c>
      <c r="D175" s="360" t="str">
        <f>V164</f>
        <v>Levi*s FC 10</v>
      </c>
      <c r="E175" s="360"/>
      <c r="F175" s="205">
        <v>38</v>
      </c>
      <c r="G175" s="41" t="s">
        <v>17</v>
      </c>
      <c r="H175" s="204">
        <v>37</v>
      </c>
      <c r="I175" s="360" t="str">
        <f>V160</f>
        <v>VivaCR.FC</v>
      </c>
      <c r="J175" s="360"/>
      <c r="K175" s="360"/>
      <c r="L175" s="360"/>
      <c r="M175" s="360"/>
      <c r="N175" s="360"/>
      <c r="O175" s="360"/>
      <c r="P175" s="360"/>
      <c r="Q175" s="2">
        <f>IF(OR(H175="",F175=""),"",IF(H175=F175,1,IF(H175&lt;F175,0,IF(H175-F175&lt;10,2,IF(H175&gt;F175,3,SE)))))</f>
        <v>0</v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61" t="s">
        <v>259</v>
      </c>
      <c r="E177" s="362"/>
      <c r="F177" s="362"/>
      <c r="G177" s="362"/>
      <c r="H177" s="362"/>
      <c r="I177" s="362"/>
      <c r="J177" s="362"/>
      <c r="K177" s="362"/>
      <c r="L177" s="362"/>
      <c r="M177" s="362"/>
      <c r="N177" s="362"/>
      <c r="O177" s="362"/>
      <c r="P177" s="363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64"/>
      <c r="E178" s="365"/>
      <c r="F178" s="365"/>
      <c r="G178" s="365"/>
      <c r="H178" s="365"/>
      <c r="I178" s="365"/>
      <c r="J178" s="365"/>
      <c r="K178" s="365"/>
      <c r="L178" s="365"/>
      <c r="M178" s="365"/>
      <c r="N178" s="365"/>
      <c r="O178" s="365"/>
      <c r="P178" s="366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 t="str">
        <f>IF(OR(F180="",H180=""),"",IF(F180=H180,1,IF(F180&lt;H180,0,IF(F180-H180&lt;10,2,IF(F180&gt;H180,3,SE)))))</f>
        <v/>
      </c>
      <c r="D180" s="360" t="str">
        <f>V167</f>
        <v>WillianBalao</v>
      </c>
      <c r="E180" s="360"/>
      <c r="F180" s="70"/>
      <c r="G180" s="41" t="s">
        <v>17</v>
      </c>
      <c r="H180" s="70"/>
      <c r="I180" s="360" t="str">
        <f>V160</f>
        <v>VivaCR.FC</v>
      </c>
      <c r="J180" s="360"/>
      <c r="K180" s="360"/>
      <c r="L180" s="360"/>
      <c r="M180" s="360"/>
      <c r="N180" s="360"/>
      <c r="O180" s="360"/>
      <c r="P180" s="360"/>
      <c r="Q180" s="2" t="str">
        <f>IF(OR(H180="",F180=""),"",IF(H180=F180,1,IF(H180&lt;F180,0,IF(H180-F180&lt;10,2,IF(H180&gt;F180,3,SE)))))</f>
        <v/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 t="str">
        <f>IF(OR(F181="",H181=""),"",IF(F181=H181,1,IF(F181&lt;H181,0,IF(F181-H181&lt;10,2,IF(F181&gt;H181,3,SE)))))</f>
        <v/>
      </c>
      <c r="D181" s="360" t="str">
        <f>V166</f>
        <v>CR FLASHOW 11</v>
      </c>
      <c r="E181" s="360"/>
      <c r="F181" s="70"/>
      <c r="G181" s="41" t="s">
        <v>17</v>
      </c>
      <c r="H181" s="70"/>
      <c r="I181" s="360" t="str">
        <f>V161</f>
        <v>É o ki tu merece</v>
      </c>
      <c r="J181" s="360"/>
      <c r="K181" s="360"/>
      <c r="L181" s="360"/>
      <c r="M181" s="360"/>
      <c r="N181" s="360"/>
      <c r="O181" s="360"/>
      <c r="P181" s="360"/>
      <c r="Q181" s="2" t="str">
        <f>IF(OR(H181="",F181=""),"",IF(H181=F181,1,IF(H181&lt;F181,0,IF(H181-F181&lt;10,2,IF(H181&gt;F181,3,SE)))))</f>
        <v/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 t="str">
        <f>IF(OR(F182="",H182=""),"",IF(F182=H182,1,IF(F182&lt;H182,0,IF(F182-H182&lt;10,2,IF(F182&gt;H182,3,SE)))))</f>
        <v/>
      </c>
      <c r="D182" s="360" t="str">
        <f>V165</f>
        <v>Destifnow 05 FC</v>
      </c>
      <c r="E182" s="360"/>
      <c r="F182" s="70"/>
      <c r="G182" s="41" t="s">
        <v>17</v>
      </c>
      <c r="H182" s="70"/>
      <c r="I182" s="360" t="str">
        <f>V162</f>
        <v>E-FIT</v>
      </c>
      <c r="J182" s="360"/>
      <c r="K182" s="360"/>
      <c r="L182" s="360"/>
      <c r="M182" s="360"/>
      <c r="N182" s="360"/>
      <c r="O182" s="360"/>
      <c r="P182" s="360"/>
      <c r="Q182" s="2" t="str">
        <f>IF(OR(H182="",F182=""),"",IF(H182=F182,1,IF(H182&lt;F182,0,IF(H182-F182&lt;10,2,IF(H182&gt;F182,3,SE)))))</f>
        <v/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 t="str">
        <f>IF(OR(F183="",H183=""),"",IF(F183=H183,1,IF(F183&lt;H183,0,IF(F183-H183&lt;10,2,IF(F183&gt;H183,3,SE)))))</f>
        <v/>
      </c>
      <c r="D183" s="360" t="str">
        <f>V164</f>
        <v>Levi*s FC 10</v>
      </c>
      <c r="E183" s="360"/>
      <c r="F183" s="70"/>
      <c r="G183" s="41" t="s">
        <v>17</v>
      </c>
      <c r="H183" s="70"/>
      <c r="I183" s="360" t="str">
        <f>V163</f>
        <v>Vetores F. C.</v>
      </c>
      <c r="J183" s="360"/>
      <c r="K183" s="360"/>
      <c r="L183" s="360"/>
      <c r="M183" s="360"/>
      <c r="N183" s="360"/>
      <c r="O183" s="360"/>
      <c r="P183" s="360"/>
      <c r="Q183" s="2" t="str">
        <f>IF(OR(H183="",F183=""),"",IF(H183=F183,1,IF(H183&lt;F183,0,IF(H183-F183&lt;10,2,IF(H183&gt;F183,3,SE)))))</f>
        <v/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61" t="s">
        <v>260</v>
      </c>
      <c r="E185" s="362"/>
      <c r="F185" s="362"/>
      <c r="G185" s="362"/>
      <c r="H185" s="362"/>
      <c r="I185" s="362"/>
      <c r="J185" s="362"/>
      <c r="K185" s="362"/>
      <c r="L185" s="362"/>
      <c r="M185" s="362"/>
      <c r="N185" s="362"/>
      <c r="O185" s="362"/>
      <c r="P185" s="363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64"/>
      <c r="E186" s="365"/>
      <c r="F186" s="365"/>
      <c r="G186" s="365"/>
      <c r="H186" s="365"/>
      <c r="I186" s="365"/>
      <c r="J186" s="365"/>
      <c r="K186" s="365"/>
      <c r="L186" s="365"/>
      <c r="M186" s="365"/>
      <c r="N186" s="365"/>
      <c r="O186" s="365"/>
      <c r="P186" s="366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 t="str">
        <f>IF(OR(F188="",H188=""),"",IF(F188=H188,1,IF(F188&lt;H188,0,IF(F188-H188&lt;10,2,IF(F188&gt;H188,3,SE)))))</f>
        <v/>
      </c>
      <c r="D188" s="360" t="str">
        <f>V167</f>
        <v>WillianBalao</v>
      </c>
      <c r="E188" s="360"/>
      <c r="F188" s="70"/>
      <c r="G188" s="25" t="s">
        <v>17</v>
      </c>
      <c r="H188" s="70"/>
      <c r="I188" s="360" t="str">
        <f>V161</f>
        <v>É o ki tu merece</v>
      </c>
      <c r="J188" s="360"/>
      <c r="K188" s="360"/>
      <c r="L188" s="360"/>
      <c r="M188" s="360"/>
      <c r="N188" s="360"/>
      <c r="O188" s="360"/>
      <c r="P188" s="360"/>
      <c r="Q188" s="2" t="str">
        <f>IF(OR(H188="",F188=""),"",IF(H188=F188,1,IF(H188&lt;F188,0,IF(H188-F188&lt;10,2,IF(H188&gt;F188,3,SE)))))</f>
        <v/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 t="str">
        <f>IF(OR(F189="",H189=""),"",IF(F189=H189,1,IF(F189&lt;H189,0,IF(F189-H189&lt;10,2,IF(F189&gt;H189,3,SE)))))</f>
        <v/>
      </c>
      <c r="D189" s="360" t="str">
        <f>V166</f>
        <v>CR FLASHOW 11</v>
      </c>
      <c r="E189" s="360"/>
      <c r="F189" s="70"/>
      <c r="G189" s="25" t="s">
        <v>17</v>
      </c>
      <c r="H189" s="70"/>
      <c r="I189" s="360" t="str">
        <f>V160</f>
        <v>VivaCR.FC</v>
      </c>
      <c r="J189" s="360"/>
      <c r="K189" s="360"/>
      <c r="L189" s="360"/>
      <c r="M189" s="360"/>
      <c r="N189" s="360"/>
      <c r="O189" s="360"/>
      <c r="P189" s="360"/>
      <c r="Q189" s="2" t="str">
        <f>IF(OR(H189="",F189=""),"",IF(H189=F189,1,IF(H189&lt;F189,0,IF(H189-F189&lt;10,2,IF(H189&gt;F189,3,SE)))))</f>
        <v/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 t="str">
        <f>IF(OR(F190="",H190=""),"",IF(F190=H190,1,IF(F190&lt;H190,0,IF(F190-H190&lt;10,2,IF(F190&gt;H190,3,SE)))))</f>
        <v/>
      </c>
      <c r="D190" s="360" t="str">
        <f>V165</f>
        <v>Destifnow 05 FC</v>
      </c>
      <c r="E190" s="360"/>
      <c r="F190" s="70"/>
      <c r="G190" s="25" t="s">
        <v>17</v>
      </c>
      <c r="H190" s="70"/>
      <c r="I190" s="360" t="str">
        <f>V163</f>
        <v>Vetores F. C.</v>
      </c>
      <c r="J190" s="360"/>
      <c r="K190" s="360"/>
      <c r="L190" s="360"/>
      <c r="M190" s="360"/>
      <c r="N190" s="360"/>
      <c r="O190" s="360"/>
      <c r="P190" s="360"/>
      <c r="Q190" s="2" t="str">
        <f>IF(OR(H190="",F190=""),"",IF(H190=F190,1,IF(H190&lt;F190,0,IF(H190-F190&lt;10,2,IF(H190&gt;F190,3,SE)))))</f>
        <v/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 t="str">
        <f>IF(OR(F191="",H191=""),"",IF(F191=H191,1,IF(F191&lt;H191,0,IF(F191-H191&lt;10,2,IF(F191&gt;H191,3,SE)))))</f>
        <v/>
      </c>
      <c r="D191" s="360" t="str">
        <f>V164</f>
        <v>Levi*s FC 10</v>
      </c>
      <c r="E191" s="360"/>
      <c r="F191" s="70"/>
      <c r="G191" s="25" t="s">
        <v>17</v>
      </c>
      <c r="H191" s="70"/>
      <c r="I191" s="360" t="str">
        <f>V162</f>
        <v>E-FIT</v>
      </c>
      <c r="J191" s="360"/>
      <c r="K191" s="360"/>
      <c r="L191" s="360"/>
      <c r="M191" s="360"/>
      <c r="N191" s="360"/>
      <c r="O191" s="360"/>
      <c r="P191" s="360"/>
      <c r="Q191" s="2" t="str">
        <f>IF(OR(H191="",F191=""),"",IF(H191=F191,1,IF(H191&lt;F191,0,IF(H191-F191&lt;10,2,IF(H191&gt;F191,3,SE)))))</f>
        <v/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61" t="s">
        <v>261</v>
      </c>
      <c r="E193" s="362"/>
      <c r="F193" s="362"/>
      <c r="G193" s="362"/>
      <c r="H193" s="362"/>
      <c r="I193" s="362"/>
      <c r="J193" s="362"/>
      <c r="K193" s="362"/>
      <c r="L193" s="362"/>
      <c r="M193" s="362"/>
      <c r="N193" s="362"/>
      <c r="O193" s="362"/>
      <c r="P193" s="363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64"/>
      <c r="E194" s="365"/>
      <c r="F194" s="365"/>
      <c r="G194" s="365"/>
      <c r="H194" s="365"/>
      <c r="I194" s="365"/>
      <c r="J194" s="365"/>
      <c r="K194" s="365"/>
      <c r="L194" s="365"/>
      <c r="M194" s="365"/>
      <c r="N194" s="365"/>
      <c r="O194" s="365"/>
      <c r="P194" s="366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 t="str">
        <f>IF(OR(F196="",H196=""),"",IF(F196=H196,1,IF(F196&lt;H196,0,IF(F196-H196&lt;10,2,IF(F196&gt;H196,3,SE)))))</f>
        <v/>
      </c>
      <c r="D196" s="360" t="str">
        <f>V167</f>
        <v>WillianBalao</v>
      </c>
      <c r="E196" s="360"/>
      <c r="F196" s="70"/>
      <c r="G196" s="41" t="s">
        <v>17</v>
      </c>
      <c r="H196" s="70"/>
      <c r="I196" s="360" t="str">
        <f>V162</f>
        <v>E-FIT</v>
      </c>
      <c r="J196" s="360"/>
      <c r="K196" s="360"/>
      <c r="L196" s="360"/>
      <c r="M196" s="360"/>
      <c r="N196" s="360"/>
      <c r="O196" s="360"/>
      <c r="P196" s="360"/>
      <c r="Q196" s="2" t="str">
        <f>IF(OR(H196="",F196=""),"",IF(H196=F196,1,IF(H196&lt;F196,0,IF(H196-F196&lt;10,2,IF(H196&gt;F196,3,SE)))))</f>
        <v/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 t="str">
        <f>IF(OR(F197="",H197=""),"",IF(F197=H197,1,IF(F197&lt;H197,0,IF(F197-H197&lt;10,2,IF(F197&gt;H197,3,SE)))))</f>
        <v/>
      </c>
      <c r="D197" s="360" t="str">
        <f>V166</f>
        <v>CR FLASHOW 11</v>
      </c>
      <c r="E197" s="360"/>
      <c r="F197" s="70"/>
      <c r="G197" s="41" t="s">
        <v>17</v>
      </c>
      <c r="H197" s="70"/>
      <c r="I197" s="360" t="str">
        <f>V163</f>
        <v>Vetores F. C.</v>
      </c>
      <c r="J197" s="360"/>
      <c r="K197" s="360"/>
      <c r="L197" s="360"/>
      <c r="M197" s="360"/>
      <c r="N197" s="360"/>
      <c r="O197" s="360"/>
      <c r="P197" s="360"/>
      <c r="Q197" s="2" t="str">
        <f>IF(OR(H197="",F197=""),"",IF(H197=F197,1,IF(H197&lt;F197,0,IF(H197-F197&lt;10,2,IF(H197&gt;F197,3,SE)))))</f>
        <v/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 t="str">
        <f>IF(OR(F198="",H198=""),"",IF(F198=H198,1,IF(F198&lt;H198,0,IF(F198-H198&lt;10,2,IF(F198&gt;H198,3,SE)))))</f>
        <v/>
      </c>
      <c r="D198" s="360" t="str">
        <f>V165</f>
        <v>Destifnow 05 FC</v>
      </c>
      <c r="E198" s="360"/>
      <c r="F198" s="70"/>
      <c r="G198" s="41" t="s">
        <v>17</v>
      </c>
      <c r="H198" s="70"/>
      <c r="I198" s="360" t="str">
        <f>V160</f>
        <v>VivaCR.FC</v>
      </c>
      <c r="J198" s="360"/>
      <c r="K198" s="360"/>
      <c r="L198" s="360"/>
      <c r="M198" s="360"/>
      <c r="N198" s="360"/>
      <c r="O198" s="360"/>
      <c r="P198" s="360"/>
      <c r="Q198" s="2" t="str">
        <f>IF(OR(H198="",F198=""),"",IF(H198=F198,1,IF(H198&lt;F198,0,IF(H198-F198&lt;10,2,IF(H198&gt;F198,3,SE)))))</f>
        <v/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 t="str">
        <f>IF(OR(F199="",H199=""),"",IF(F199=H199,1,IF(F199&lt;H199,0,IF(F199-H199&lt;10,2,IF(F199&gt;H199,3,SE)))))</f>
        <v/>
      </c>
      <c r="D199" s="360" t="str">
        <f>V164</f>
        <v>Levi*s FC 10</v>
      </c>
      <c r="E199" s="360"/>
      <c r="F199" s="70"/>
      <c r="G199" s="41" t="s">
        <v>17</v>
      </c>
      <c r="H199" s="70"/>
      <c r="I199" s="360" t="str">
        <f>V161</f>
        <v>É o ki tu merece</v>
      </c>
      <c r="J199" s="360"/>
      <c r="K199" s="360"/>
      <c r="L199" s="360"/>
      <c r="M199" s="360"/>
      <c r="N199" s="360"/>
      <c r="O199" s="360"/>
      <c r="P199" s="360"/>
      <c r="Q199" s="2" t="str">
        <f>IF(OR(H199="",F199=""),"",IF(H199=F199,1,IF(H199&lt;F199,0,IF(H199-F199&lt;10,2,IF(H199&gt;F199,3,SE)))))</f>
        <v/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61" t="s">
        <v>262</v>
      </c>
      <c r="E201" s="362"/>
      <c r="F201" s="362"/>
      <c r="G201" s="362"/>
      <c r="H201" s="362"/>
      <c r="I201" s="362"/>
      <c r="J201" s="362"/>
      <c r="K201" s="362"/>
      <c r="L201" s="362"/>
      <c r="M201" s="362"/>
      <c r="N201" s="362"/>
      <c r="O201" s="362"/>
      <c r="P201" s="363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64"/>
      <c r="E202" s="365"/>
      <c r="F202" s="365"/>
      <c r="G202" s="365"/>
      <c r="H202" s="365"/>
      <c r="I202" s="365"/>
      <c r="J202" s="365"/>
      <c r="K202" s="365"/>
      <c r="L202" s="365"/>
      <c r="M202" s="365"/>
      <c r="N202" s="365"/>
      <c r="O202" s="365"/>
      <c r="P202" s="366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 t="str">
        <f>IF(OR(F204="",H204=""),"",IF(F204=H204,1,IF(F204&lt;H204,0,IF(F204-H204&lt;10,2,IF(F204&gt;H204,3,SE)))))</f>
        <v/>
      </c>
      <c r="D204" s="360" t="str">
        <f>V167</f>
        <v>WillianBalao</v>
      </c>
      <c r="E204" s="360"/>
      <c r="F204" s="70"/>
      <c r="G204" s="41" t="s">
        <v>17</v>
      </c>
      <c r="H204" s="70"/>
      <c r="I204" s="360" t="str">
        <f>V164</f>
        <v>Levi*s FC 10</v>
      </c>
      <c r="J204" s="360"/>
      <c r="K204" s="360"/>
      <c r="L204" s="360"/>
      <c r="M204" s="360"/>
      <c r="N204" s="360"/>
      <c r="O204" s="360"/>
      <c r="P204" s="360"/>
      <c r="Q204" s="2" t="str">
        <f>IF(OR(H204="",F204=""),"",IF(H204=F204,1,IF(H204&lt;F204,0,IF(H204-F204&lt;10,2,IF(H204&gt;F204,3,SE)))))</f>
        <v/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 t="str">
        <f>IF(OR(F205="",H205=""),"",IF(F205=H205,1,IF(F205&lt;H205,0,IF(F205-H205&lt;10,2,IF(F205&gt;H205,3,SE)))))</f>
        <v/>
      </c>
      <c r="D205" s="360" t="str">
        <f>V166</f>
        <v>CR FLASHOW 11</v>
      </c>
      <c r="E205" s="360"/>
      <c r="F205" s="70"/>
      <c r="G205" s="41" t="s">
        <v>17</v>
      </c>
      <c r="H205" s="70"/>
      <c r="I205" s="360" t="str">
        <f>V165</f>
        <v>Destifnow 05 FC</v>
      </c>
      <c r="J205" s="360"/>
      <c r="K205" s="360"/>
      <c r="L205" s="360"/>
      <c r="M205" s="360"/>
      <c r="N205" s="360"/>
      <c r="O205" s="360"/>
      <c r="P205" s="360"/>
      <c r="Q205" s="2" t="str">
        <f>IF(OR(H205="",F205=""),"",IF(H205=F205,1,IF(H205&lt;F205,0,IF(H205-F205&lt;10,2,IF(H205&gt;F205,3,SE)))))</f>
        <v/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 t="str">
        <f>IF(OR(F206="",H206=""),"",IF(F206=H206,1,IF(F206&lt;H206,0,IF(F206-H206&lt;10,2,IF(F206&gt;H206,3,SE)))))</f>
        <v/>
      </c>
      <c r="D206" s="360" t="str">
        <f>V163</f>
        <v>Vetores F. C.</v>
      </c>
      <c r="E206" s="360"/>
      <c r="F206" s="70"/>
      <c r="G206" s="41" t="s">
        <v>17</v>
      </c>
      <c r="H206" s="70"/>
      <c r="I206" s="360" t="str">
        <f>V160</f>
        <v>VivaCR.FC</v>
      </c>
      <c r="J206" s="360"/>
      <c r="K206" s="360"/>
      <c r="L206" s="360"/>
      <c r="M206" s="360"/>
      <c r="N206" s="360"/>
      <c r="O206" s="360"/>
      <c r="P206" s="360"/>
      <c r="Q206" s="2" t="str">
        <f>IF(OR(H206="",F206=""),"",IF(H206=F206,1,IF(H206&lt;F206,0,IF(H206-F206&lt;10,2,IF(H206&gt;F206,3,SE)))))</f>
        <v/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 t="str">
        <f>IF(OR(F207="",H207=""),"",IF(F207=H207,1,IF(F207&lt;H207,0,IF(F207-H207&lt;10,2,IF(F207&gt;H207,3,SE)))))</f>
        <v/>
      </c>
      <c r="D207" s="360" t="str">
        <f>V162</f>
        <v>E-FIT</v>
      </c>
      <c r="E207" s="360"/>
      <c r="F207" s="70"/>
      <c r="G207" s="41" t="s">
        <v>17</v>
      </c>
      <c r="H207" s="70"/>
      <c r="I207" s="360" t="str">
        <f>V161</f>
        <v>É o ki tu merece</v>
      </c>
      <c r="J207" s="360"/>
      <c r="K207" s="360"/>
      <c r="L207" s="360"/>
      <c r="M207" s="360"/>
      <c r="N207" s="360"/>
      <c r="O207" s="360"/>
      <c r="P207" s="360"/>
      <c r="Q207" s="2" t="str">
        <f>IF(OR(H207="",F207=""),"",IF(H207=F207,1,IF(H207&lt;F207,0,IF(H207-F207&lt;10,2,IF(H207&gt;F207,3,SE)))))</f>
        <v/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61" t="s">
        <v>263</v>
      </c>
      <c r="E209" s="362"/>
      <c r="F209" s="362"/>
      <c r="G209" s="362"/>
      <c r="H209" s="362"/>
      <c r="I209" s="362"/>
      <c r="J209" s="362"/>
      <c r="K209" s="362"/>
      <c r="L209" s="362"/>
      <c r="M209" s="362"/>
      <c r="N209" s="362"/>
      <c r="O209" s="362"/>
      <c r="P209" s="363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64"/>
      <c r="E210" s="365"/>
      <c r="F210" s="365"/>
      <c r="G210" s="365"/>
      <c r="H210" s="365"/>
      <c r="I210" s="365"/>
      <c r="J210" s="365"/>
      <c r="K210" s="365"/>
      <c r="L210" s="365"/>
      <c r="M210" s="365"/>
      <c r="N210" s="365"/>
      <c r="O210" s="365"/>
      <c r="P210" s="366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 t="str">
        <f>IF(OR(F212="",H212=""),"",IF(F212=H212,1,IF(F212&lt;H212,0,IF(F212-H212&lt;10,2,IF(F212&gt;H212,3,SE)))))</f>
        <v/>
      </c>
      <c r="D212" s="360" t="str">
        <f>V167</f>
        <v>WillianBalao</v>
      </c>
      <c r="E212" s="360"/>
      <c r="F212" s="70"/>
      <c r="G212" s="41" t="s">
        <v>17</v>
      </c>
      <c r="H212" s="70"/>
      <c r="I212" s="360" t="str">
        <f>V165</f>
        <v>Destifnow 05 FC</v>
      </c>
      <c r="J212" s="360"/>
      <c r="K212" s="360"/>
      <c r="L212" s="360"/>
      <c r="M212" s="360"/>
      <c r="N212" s="360"/>
      <c r="O212" s="360"/>
      <c r="P212" s="360"/>
      <c r="Q212" s="2" t="str">
        <f>IF(OR(H212="",F212=""),"",IF(H212=F212,1,IF(H212&lt;F212,0,IF(H212-F212&lt;10,2,IF(H212&gt;F212,3,SE)))))</f>
        <v/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 t="str">
        <f>IF(OR(F213="",H213=""),"",IF(F213=H213,1,IF(F213&lt;H213,0,IF(F213-H213&lt;10,2,IF(F213&gt;H213,3,SE)))))</f>
        <v/>
      </c>
      <c r="D213" s="360" t="str">
        <f>V166</f>
        <v>CR FLASHOW 11</v>
      </c>
      <c r="E213" s="360"/>
      <c r="F213" s="70"/>
      <c r="G213" s="41" t="s">
        <v>17</v>
      </c>
      <c r="H213" s="70"/>
      <c r="I213" s="360" t="str">
        <f>V164</f>
        <v>Levi*s FC 10</v>
      </c>
      <c r="J213" s="360"/>
      <c r="K213" s="360"/>
      <c r="L213" s="360"/>
      <c r="M213" s="360"/>
      <c r="N213" s="360"/>
      <c r="O213" s="360"/>
      <c r="P213" s="360"/>
      <c r="Q213" s="2" t="str">
        <f>IF(OR(H213="",F213=""),"",IF(H213=F213,1,IF(H213&lt;F213,0,IF(H213-F213&lt;10,2,IF(H213&gt;F213,3,SE)))))</f>
        <v/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 t="str">
        <f>IF(OR(F214="",H214=""),"",IF(F214=H214,1,IF(F214&lt;H214,0,IF(F214-H214&lt;10,2,IF(F214&gt;H214,3,SE)))))</f>
        <v/>
      </c>
      <c r="D214" s="360" t="str">
        <f>V163</f>
        <v>Vetores F. C.</v>
      </c>
      <c r="E214" s="360"/>
      <c r="F214" s="70"/>
      <c r="G214" s="41" t="s">
        <v>17</v>
      </c>
      <c r="H214" s="70"/>
      <c r="I214" s="360" t="str">
        <f>V161</f>
        <v>É o ki tu merece</v>
      </c>
      <c r="J214" s="360"/>
      <c r="K214" s="360"/>
      <c r="L214" s="360"/>
      <c r="M214" s="360"/>
      <c r="N214" s="360"/>
      <c r="O214" s="360"/>
      <c r="P214" s="360"/>
      <c r="Q214" s="2" t="str">
        <f>IF(OR(H214="",F214=""),"",IF(H214=F214,1,IF(H214&lt;F214,0,IF(H214-F214&lt;10,2,IF(H214&gt;F214,3,SE)))))</f>
        <v/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 t="str">
        <f>IF(OR(F215="",H215=""),"",IF(F215=H215,1,IF(F215&lt;H215,0,IF(F215-H215&lt;10,2,IF(F215&gt;H215,3,SE)))))</f>
        <v/>
      </c>
      <c r="D215" s="360" t="str">
        <f>V162</f>
        <v>E-FIT</v>
      </c>
      <c r="E215" s="360"/>
      <c r="F215" s="70"/>
      <c r="G215" s="41" t="s">
        <v>17</v>
      </c>
      <c r="H215" s="70"/>
      <c r="I215" s="360" t="str">
        <f>V160</f>
        <v>VivaCR.FC</v>
      </c>
      <c r="J215" s="360"/>
      <c r="K215" s="360"/>
      <c r="L215" s="360"/>
      <c r="M215" s="360"/>
      <c r="N215" s="360"/>
      <c r="O215" s="360"/>
      <c r="P215" s="360"/>
      <c r="Q215" s="2" t="str">
        <f>IF(OR(H215="",F215=""),"",IF(H215=F215,1,IF(H215&lt;F215,0,IF(H215-F215&lt;10,2,IF(H215&gt;F215,3,SE)))))</f>
        <v/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61" t="s">
        <v>264</v>
      </c>
      <c r="E217" s="362"/>
      <c r="F217" s="362"/>
      <c r="G217" s="362"/>
      <c r="H217" s="362"/>
      <c r="I217" s="362"/>
      <c r="J217" s="362"/>
      <c r="K217" s="362"/>
      <c r="L217" s="362"/>
      <c r="M217" s="362"/>
      <c r="N217" s="362"/>
      <c r="O217" s="362"/>
      <c r="P217" s="363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64"/>
      <c r="E218" s="365"/>
      <c r="F218" s="365"/>
      <c r="G218" s="365"/>
      <c r="H218" s="365"/>
      <c r="I218" s="365"/>
      <c r="J218" s="365"/>
      <c r="K218" s="365"/>
      <c r="L218" s="365"/>
      <c r="M218" s="365"/>
      <c r="N218" s="365"/>
      <c r="O218" s="365"/>
      <c r="P218" s="366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 t="str">
        <f>IF(OR(F220="",H220=""),"",IF(F220=H220,1,IF(F220&lt;H220,0,IF(F220-H220&lt;10,2,IF(F220&gt;H220,3,SE)))))</f>
        <v/>
      </c>
      <c r="D220" s="360" t="str">
        <f>V167</f>
        <v>WillianBalao</v>
      </c>
      <c r="E220" s="360"/>
      <c r="F220" s="70"/>
      <c r="G220" s="41" t="s">
        <v>17</v>
      </c>
      <c r="H220" s="70"/>
      <c r="I220" s="360" t="str">
        <f>V166</f>
        <v>CR FLASHOW 11</v>
      </c>
      <c r="J220" s="360"/>
      <c r="K220" s="360"/>
      <c r="L220" s="360"/>
      <c r="M220" s="360"/>
      <c r="N220" s="360"/>
      <c r="O220" s="360"/>
      <c r="P220" s="360"/>
      <c r="Q220" s="2" t="str">
        <f>IF(OR(H220="",F220=""),"",IF(H220=F220,1,IF(H220&lt;F220,0,IF(H220-F220&lt;10,2,IF(H220&gt;F220,3,SE)))))</f>
        <v/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 t="str">
        <f>IF(OR(F221="",H221=""),"",IF(F221=H221,1,IF(F221&lt;H221,0,IF(F221-H221&lt;10,2,IF(F221&gt;H221,3,SE)))))</f>
        <v/>
      </c>
      <c r="D221" s="360" t="str">
        <f>V165</f>
        <v>Destifnow 05 FC</v>
      </c>
      <c r="E221" s="360"/>
      <c r="F221" s="70"/>
      <c r="G221" s="41" t="s">
        <v>17</v>
      </c>
      <c r="H221" s="70"/>
      <c r="I221" s="360" t="str">
        <f>V164</f>
        <v>Levi*s FC 10</v>
      </c>
      <c r="J221" s="360"/>
      <c r="K221" s="360"/>
      <c r="L221" s="360"/>
      <c r="M221" s="360"/>
      <c r="N221" s="360"/>
      <c r="O221" s="360"/>
      <c r="P221" s="360"/>
      <c r="Q221" s="2" t="str">
        <f>IF(OR(H221="",F221=""),"",IF(H221=F221,1,IF(H221&lt;F221,0,IF(H221-F221&lt;10,2,IF(H221&gt;F221,3,SE)))))</f>
        <v/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 t="str">
        <f>IF(OR(F222="",H222=""),"",IF(F222=H222,1,IF(F222&lt;H222,0,IF(F222-H222&lt;10,2,IF(F222&gt;H222,3,SE)))))</f>
        <v/>
      </c>
      <c r="D222" s="360" t="str">
        <f>V163</f>
        <v>Vetores F. C.</v>
      </c>
      <c r="E222" s="360"/>
      <c r="F222" s="70"/>
      <c r="G222" s="41" t="s">
        <v>17</v>
      </c>
      <c r="H222" s="70"/>
      <c r="I222" s="360" t="str">
        <f>V162</f>
        <v>E-FIT</v>
      </c>
      <c r="J222" s="360"/>
      <c r="K222" s="360"/>
      <c r="L222" s="360"/>
      <c r="M222" s="360"/>
      <c r="N222" s="360"/>
      <c r="O222" s="360"/>
      <c r="P222" s="360"/>
      <c r="Q222" s="2" t="str">
        <f>IF(OR(H222="",F222=""),"",IF(H222=F222,1,IF(H222&lt;F222,0,IF(H222-F222&lt;10,2,IF(H222&gt;F222,3,SE)))))</f>
        <v/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 t="str">
        <f>IF(OR(F223="",H223=""),"",IF(F223=H223,1,IF(F223&lt;H223,0,IF(F223-H223&lt;10,2,IF(F223&gt;H223,3,SE)))))</f>
        <v/>
      </c>
      <c r="D223" s="360" t="str">
        <f>V161</f>
        <v>É o ki tu merece</v>
      </c>
      <c r="E223" s="360"/>
      <c r="F223" s="70"/>
      <c r="G223" s="41" t="s">
        <v>17</v>
      </c>
      <c r="H223" s="70"/>
      <c r="I223" s="360" t="str">
        <f>V160</f>
        <v>VivaCR.FC</v>
      </c>
      <c r="J223" s="360"/>
      <c r="K223" s="360"/>
      <c r="L223" s="360"/>
      <c r="M223" s="360"/>
      <c r="N223" s="360"/>
      <c r="O223" s="360"/>
      <c r="P223" s="360"/>
      <c r="Q223" s="2" t="str">
        <f>IF(OR(H223="",F223=""),"",IF(H223=F223,1,IF(H223&lt;F223,0,IF(H223-F223&lt;10,2,IF(H223&gt;F223,3,SE)))))</f>
        <v/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96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87" t="s">
        <v>253</v>
      </c>
      <c r="E225" s="387"/>
      <c r="F225" s="387"/>
      <c r="G225" s="387"/>
      <c r="H225" s="387"/>
      <c r="I225" s="387"/>
      <c r="J225" s="387"/>
      <c r="K225" s="387"/>
      <c r="L225" s="387"/>
      <c r="M225" s="387"/>
      <c r="Q225" s="96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87"/>
      <c r="E226" s="387"/>
      <c r="F226" s="387"/>
      <c r="G226" s="387"/>
      <c r="H226" s="387"/>
      <c r="I226" s="387"/>
      <c r="J226" s="387"/>
      <c r="K226" s="387"/>
      <c r="L226" s="387"/>
      <c r="M226" s="387"/>
      <c r="Q226" s="96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88" t="s">
        <v>12</v>
      </c>
      <c r="G227" s="388"/>
      <c r="H227" s="309" t="s">
        <v>309</v>
      </c>
      <c r="I227" s="309"/>
      <c r="J227" s="309" t="s">
        <v>310</v>
      </c>
      <c r="K227" s="309"/>
      <c r="L227" s="388" t="s">
        <v>174</v>
      </c>
      <c r="M227" s="388"/>
      <c r="Q227" s="96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0</v>
      </c>
      <c r="D228" s="28" t="s">
        <v>4</v>
      </c>
      <c r="E228" s="28" t="str">
        <f>VLOOKUP(AC228,$U$227:$AC$235,2)</f>
        <v>Hall Bayer</v>
      </c>
      <c r="F228" s="382">
        <f>VLOOKUP(AC228,$U$227:$AC$235,3)</f>
        <v>3</v>
      </c>
      <c r="G228" s="382"/>
      <c r="H228" s="383">
        <f>VLOOKUP(AC228,$U$227:$AC$235,4)</f>
        <v>42</v>
      </c>
      <c r="I228" s="383"/>
      <c r="J228" s="383">
        <f>VLOOKUP(AC228,$U$227:$AC$235,5)</f>
        <v>12</v>
      </c>
      <c r="K228" s="383"/>
      <c r="L228" s="383">
        <f>VLOOKUP(AC228,$U$227:$AC$235,6)</f>
        <v>30</v>
      </c>
      <c r="M228" s="389"/>
      <c r="O228" s="13" t="s">
        <v>179</v>
      </c>
      <c r="Q228" s="96"/>
      <c r="T228" s="1"/>
      <c r="U228" s="11">
        <v>1</v>
      </c>
      <c r="V228" s="43" t="str">
        <f>IF(OR('2ª FASE - GRUPOS I a P'!F361="",'2ª FASE - GRUPOS I a P'!F361=""),"",'2ª FASE - GRUPOS I a P'!E300)</f>
        <v>C.R. Trollers</v>
      </c>
      <c r="W228" s="2">
        <f>SUM(Q244,Q249,Q258,Q267,Q275,Q284,Q292)</f>
        <v>0</v>
      </c>
      <c r="X228" s="2">
        <f>SUM(H244,H249,H258,H267,H275,H284,H292)</f>
        <v>12</v>
      </c>
      <c r="Y228" s="2">
        <f>SUM(F244,F249,F258,F267,F275,F284,F292)</f>
        <v>42</v>
      </c>
      <c r="Z228" s="2">
        <f>X228-Y228</f>
        <v>-30</v>
      </c>
      <c r="AA228" s="43">
        <f>(W228*10^10)+((Z228+5000)*10^6)+(X228*10)+U228</f>
        <v>4970000121</v>
      </c>
      <c r="AB228" s="2">
        <f>LARGE($AA$228:$AA$235,U228)</f>
        <v>35030000425</v>
      </c>
      <c r="AC228" s="43">
        <f>MATCH(AB228,$AA$228:$AA$235,0)</f>
        <v>5</v>
      </c>
    </row>
    <row r="229" spans="3:29">
      <c r="C229" s="2">
        <f>IF(OR(F229="",H229=""),"",IF(F229=H229,1,IF(F229&lt;H229,0,IF(F229-H229&lt;10,2,IF(F229&gt;H229,3,SE)))))</f>
        <v>0</v>
      </c>
      <c r="D229" s="28" t="s">
        <v>5</v>
      </c>
      <c r="E229" s="28" t="str">
        <f t="shared" ref="E229:E235" si="27">VLOOKUP(AC229,$U$227:$AC$235,2)</f>
        <v>EFIPAC</v>
      </c>
      <c r="F229" s="382">
        <f t="shared" ref="F229:F235" si="28">VLOOKUP(AC229,$U$227:$AC$235,3)</f>
        <v>2</v>
      </c>
      <c r="G229" s="382"/>
      <c r="H229" s="383">
        <f t="shared" ref="H229:H235" si="29">VLOOKUP(AC229,$U$227:$AC$235,4)</f>
        <v>50</v>
      </c>
      <c r="I229" s="383"/>
      <c r="J229" s="383">
        <f t="shared" ref="J229:J235" si="30">VLOOKUP(AC229,$U$227:$AC$235,5)</f>
        <v>41</v>
      </c>
      <c r="K229" s="383"/>
      <c r="L229" s="383">
        <f t="shared" ref="L229:L235" si="31">VLOOKUP(AC229,$U$227:$AC$235,6)</f>
        <v>9</v>
      </c>
      <c r="M229" s="389"/>
      <c r="O229" s="13" t="s">
        <v>175</v>
      </c>
      <c r="Q229" s="96"/>
      <c r="T229" s="1"/>
      <c r="U229" s="11">
        <v>2</v>
      </c>
      <c r="V229" s="43" t="str">
        <f>IF(OR('2ª FASE - GRUPOS A a H'!F292="",'2ª FASE - GRUPOS A a H'!F292=""),"",'2ª FASE - GRUPOS A a H'!E231)</f>
        <v>EFIPAC</v>
      </c>
      <c r="W229" s="2">
        <f>SUM(Q243,Q250,Q257,Q268,Q276,Q283)</f>
        <v>2</v>
      </c>
      <c r="X229" s="2">
        <f>SUM(H243,H250,H257,H268,H276,H283,F292)</f>
        <v>50</v>
      </c>
      <c r="Y229" s="2">
        <f>SUM(F243,F250,F257,F268,F276,F283,H292)</f>
        <v>41</v>
      </c>
      <c r="Z229" s="2">
        <f t="shared" ref="Z229:Z235" si="32">X229-Y229</f>
        <v>9</v>
      </c>
      <c r="AA229" s="43">
        <f t="shared" ref="AA229:AA235" si="33">(W229*10^10)+((Z229+5000)*10^6)+(X229*10)+U229</f>
        <v>25009000502</v>
      </c>
      <c r="AB229" s="2">
        <f t="shared" ref="AB229:AB235" si="34">LARGE($AA$228:$AA$235,U229)</f>
        <v>25009000502</v>
      </c>
      <c r="AC229" s="43">
        <f t="shared" ref="AC229:AC235" si="35">MATCH(AB229,$AA$228:$AA$235,0)</f>
        <v>2</v>
      </c>
    </row>
    <row r="230" spans="3:29">
      <c r="C230" s="2">
        <f>IF(OR(F230="",H230=""),"",IF(F230=H230,1,IF(F230&lt;H230,0,IF(F230-H230&lt;10,2,IF(F230&gt;H230,3,SE)))))</f>
        <v>0</v>
      </c>
      <c r="D230" s="28" t="s">
        <v>6</v>
      </c>
      <c r="E230" s="28" t="str">
        <f t="shared" si="27"/>
        <v>MAGRÃO FUTEBOL</v>
      </c>
      <c r="F230" s="382">
        <f t="shared" si="28"/>
        <v>2</v>
      </c>
      <c r="G230" s="382"/>
      <c r="H230" s="383">
        <f t="shared" si="29"/>
        <v>39</v>
      </c>
      <c r="I230" s="383"/>
      <c r="J230" s="383">
        <f t="shared" si="30"/>
        <v>31</v>
      </c>
      <c r="K230" s="383"/>
      <c r="L230" s="383">
        <f t="shared" si="31"/>
        <v>8</v>
      </c>
      <c r="M230" s="389"/>
      <c r="O230" s="13" t="s">
        <v>307</v>
      </c>
      <c r="Q230" s="96"/>
      <c r="T230" s="1"/>
      <c r="U230" s="11">
        <v>3</v>
      </c>
      <c r="V230" s="43" t="str">
        <f>IF(OR('2ª FASE - GRUPOS I a P'!F361="",'2ª FASE - GRUPOS I a P'!F361=""),"",'2ª FASE - GRUPOS I a P'!E299)</f>
        <v>team Z</v>
      </c>
      <c r="W230" s="2">
        <f>SUM(Q242,Q251,Q260,Q265,C276,C284,Q291)</f>
        <v>2</v>
      </c>
      <c r="X230" s="2">
        <f>SUM(H242,H251,H260,H265,F276,F284,H291)</f>
        <v>33</v>
      </c>
      <c r="Y230" s="2">
        <f>SUM(F242,F251,F260,F265,H276,H284,F291)</f>
        <v>29</v>
      </c>
      <c r="Z230" s="2">
        <f t="shared" si="32"/>
        <v>4</v>
      </c>
      <c r="AA230" s="43">
        <f t="shared" si="33"/>
        <v>25004000333</v>
      </c>
      <c r="AB230" s="2">
        <f t="shared" si="34"/>
        <v>25008000394</v>
      </c>
      <c r="AC230" s="43">
        <f t="shared" si="35"/>
        <v>4</v>
      </c>
    </row>
    <row r="231" spans="3:29">
      <c r="C231" s="2">
        <f>IF(OR(F231="",H231=""),"",IF(F231=H231,1,IF(F231&lt;H231,0,IF(F231-H231&lt;10,2,IF(F231&gt;H231,3,SE)))))</f>
        <v>0</v>
      </c>
      <c r="D231" s="28" t="s">
        <v>7</v>
      </c>
      <c r="E231" s="28" t="str">
        <f t="shared" si="27"/>
        <v>team Z</v>
      </c>
      <c r="F231" s="382">
        <f t="shared" si="28"/>
        <v>2</v>
      </c>
      <c r="G231" s="382"/>
      <c r="H231" s="383">
        <f t="shared" si="29"/>
        <v>33</v>
      </c>
      <c r="I231" s="383"/>
      <c r="J231" s="383">
        <f t="shared" si="30"/>
        <v>29</v>
      </c>
      <c r="K231" s="383"/>
      <c r="L231" s="383">
        <f t="shared" si="31"/>
        <v>4</v>
      </c>
      <c r="M231" s="389"/>
      <c r="O231" s="13" t="s">
        <v>308</v>
      </c>
      <c r="Q231" s="96"/>
      <c r="T231" s="1"/>
      <c r="U231" s="11">
        <v>4</v>
      </c>
      <c r="V231" s="43" t="str">
        <f>IF(OR('2ª FASE - GRUPOS A a H'!F292="",'2ª FASE - GRUPOS A a H'!F292=""),"",'2ª FASE - GRUPOS A a H'!E230)</f>
        <v>MAGRÃO FUTEBOL</v>
      </c>
      <c r="W231" s="2">
        <f>SUM(Q241,Q252,Q259,Q266,C275,C283,C291)</f>
        <v>2</v>
      </c>
      <c r="X231" s="2">
        <f>SUM(H241,H252,H259,H266,F275,F283,F291)</f>
        <v>39</v>
      </c>
      <c r="Y231" s="2">
        <f>SUM(F241,H252,F259,F266,H275,H283,H291)</f>
        <v>31</v>
      </c>
      <c r="Z231" s="2">
        <f t="shared" si="32"/>
        <v>8</v>
      </c>
      <c r="AA231" s="43">
        <f t="shared" si="33"/>
        <v>25008000394</v>
      </c>
      <c r="AB231" s="2">
        <f t="shared" si="34"/>
        <v>25004000333</v>
      </c>
      <c r="AC231" s="43">
        <f t="shared" si="35"/>
        <v>3</v>
      </c>
    </row>
    <row r="232" spans="3:29">
      <c r="C232" s="2">
        <f>IF(OR(F232="",H232=""),"",IF(F232=H232,1,IF(F232&lt;H232,0,IF(F232-H232&lt;10,2,IF(F232&gt;H232,3,SE)))))</f>
        <v>0</v>
      </c>
      <c r="D232" s="26" t="s">
        <v>8</v>
      </c>
      <c r="E232" s="26" t="str">
        <f t="shared" si="27"/>
        <v>Bruno Duim FC</v>
      </c>
      <c r="F232" s="346">
        <f t="shared" si="28"/>
        <v>0</v>
      </c>
      <c r="G232" s="346"/>
      <c r="H232" s="347">
        <f t="shared" si="29"/>
        <v>29</v>
      </c>
      <c r="I232" s="347"/>
      <c r="J232" s="347">
        <f t="shared" si="30"/>
        <v>33</v>
      </c>
      <c r="K232" s="347"/>
      <c r="L232" s="347">
        <f t="shared" si="31"/>
        <v>-4</v>
      </c>
      <c r="M232" s="390"/>
      <c r="O232" s="13" t="s">
        <v>178</v>
      </c>
      <c r="Q232" s="96"/>
      <c r="T232" s="1"/>
      <c r="U232" s="11">
        <v>5</v>
      </c>
      <c r="V232" s="43" t="str">
        <f>IF(OR('2ª FASE - GRUPOS I a P'!F361="",'2ª FASE - GRUPOS I a P'!F361=""),"",'2ª FASE - GRUPOS I a P'!E298)</f>
        <v>Hall Bayer</v>
      </c>
      <c r="W232" s="2">
        <f>SUM(C244,C252,C260,C268,Q273,Q282,Q290)</f>
        <v>3</v>
      </c>
      <c r="X232" s="2">
        <f>SUM(F244,F252,F260,F268,H273,H282,H290)</f>
        <v>42</v>
      </c>
      <c r="Y232" s="2">
        <f>SUM(H244,H252,H260,H268,F273,F282,F290)</f>
        <v>12</v>
      </c>
      <c r="Z232" s="2">
        <f t="shared" si="32"/>
        <v>30</v>
      </c>
      <c r="AA232" s="43">
        <f t="shared" si="33"/>
        <v>35030000425</v>
      </c>
      <c r="AB232" s="2">
        <f t="shared" si="34"/>
        <v>4996000297</v>
      </c>
      <c r="AC232" s="43">
        <f t="shared" si="35"/>
        <v>7</v>
      </c>
    </row>
    <row r="233" spans="3:29">
      <c r="C233" s="2">
        <f>IF(OR(F233="",H233=""),"",IF(F233=H233,1,IF(F233&lt;H233,0,IF(F233-H233&lt;10,2,IF(F233&gt;H233,3,SE)))))</f>
        <v>0</v>
      </c>
      <c r="D233" s="26" t="s">
        <v>9</v>
      </c>
      <c r="E233" s="26" t="str">
        <f t="shared" si="27"/>
        <v>Belloshow</v>
      </c>
      <c r="F233" s="346">
        <f t="shared" si="28"/>
        <v>0</v>
      </c>
      <c r="G233" s="346"/>
      <c r="H233" s="347">
        <f t="shared" si="29"/>
        <v>31</v>
      </c>
      <c r="I233" s="347"/>
      <c r="J233" s="347">
        <f t="shared" si="30"/>
        <v>39</v>
      </c>
      <c r="K233" s="347"/>
      <c r="L233" s="347">
        <f t="shared" si="31"/>
        <v>-8</v>
      </c>
      <c r="M233" s="390"/>
      <c r="Q233" s="96"/>
      <c r="T233" s="1"/>
      <c r="U233" s="11">
        <v>6</v>
      </c>
      <c r="V233" s="43" t="str">
        <f>IF(OR('2ª FASE - GRUPOS A a H'!F292="",'2ª FASE - GRUPOS A a H'!F292=""),"",'2ª FASE - GRUPOS A a H'!E229)</f>
        <v>JAH JAH ME LEVE</v>
      </c>
      <c r="W233" s="2">
        <f>SUM(C243,C251,C259,C267,Q274,Q281,C290)</f>
        <v>0</v>
      </c>
      <c r="X233" s="2">
        <f>SUM(F243,F251,F259,F267,H274,H281,F290)</f>
        <v>41</v>
      </c>
      <c r="Y233" s="2">
        <f>SUM(H243,H251,H259,H267,F274,F281,H290)</f>
        <v>50</v>
      </c>
      <c r="Z233" s="2">
        <f t="shared" si="32"/>
        <v>-9</v>
      </c>
      <c r="AA233" s="43">
        <f t="shared" si="33"/>
        <v>4991000416</v>
      </c>
      <c r="AB233" s="2">
        <f t="shared" si="34"/>
        <v>4992000318</v>
      </c>
      <c r="AC233" s="43">
        <f t="shared" si="35"/>
        <v>8</v>
      </c>
    </row>
    <row r="234" spans="3:29">
      <c r="C234" s="2">
        <f>IF(OR(F234="",H234=""),"",IF(F234=H234,1,IF(F234&lt;H234,0,IF(F234-H234&lt;10,2,IF(F234&gt;H234,3,SE)))))</f>
        <v>0</v>
      </c>
      <c r="D234" s="26" t="s">
        <v>10</v>
      </c>
      <c r="E234" s="26" t="str">
        <f t="shared" si="27"/>
        <v>JAH JAH ME LEVE</v>
      </c>
      <c r="F234" s="346">
        <f t="shared" si="28"/>
        <v>0</v>
      </c>
      <c r="G234" s="346"/>
      <c r="H234" s="347">
        <f t="shared" si="29"/>
        <v>41</v>
      </c>
      <c r="I234" s="347"/>
      <c r="J234" s="347">
        <f t="shared" si="30"/>
        <v>50</v>
      </c>
      <c r="K234" s="347"/>
      <c r="L234" s="347">
        <f t="shared" si="31"/>
        <v>-9</v>
      </c>
      <c r="M234" s="390"/>
      <c r="Q234" s="96"/>
      <c r="T234" s="1"/>
      <c r="U234" s="11">
        <v>7</v>
      </c>
      <c r="V234" s="43" t="str">
        <f>IF(OR('2ª FASE - GRUPOS I a P'!F361="",'2ª FASE - GRUPOS I a P'!F361=""),"",'2ª FASE - GRUPOS I a P'!E297)</f>
        <v>Bruno Duim FC</v>
      </c>
      <c r="W234" s="2">
        <f>SUM(C242,C250,C258,C266,C274,C282,Q289)</f>
        <v>0</v>
      </c>
      <c r="X234" s="2">
        <f>SUM(F242,F250,F258,F266,F274,F282,H289)</f>
        <v>29</v>
      </c>
      <c r="Y234" s="2">
        <f>SUM(H242,H250,H258,H266,H274,H282,F289)</f>
        <v>33</v>
      </c>
      <c r="Z234" s="2">
        <f t="shared" si="32"/>
        <v>-4</v>
      </c>
      <c r="AA234" s="43">
        <f t="shared" si="33"/>
        <v>4996000297</v>
      </c>
      <c r="AB234" s="2">
        <f t="shared" si="34"/>
        <v>4991000416</v>
      </c>
      <c r="AC234" s="43">
        <f t="shared" si="35"/>
        <v>6</v>
      </c>
    </row>
    <row r="235" spans="3:29">
      <c r="C235" s="2">
        <f>IF(OR(F235="",H235=""),"",IF(F235=H235,1,IF(F235&lt;H235,0,IF(F235-H235&lt;10,2,IF(F235&gt;H235,3,SE)))))</f>
        <v>0</v>
      </c>
      <c r="D235" s="26" t="s">
        <v>11</v>
      </c>
      <c r="E235" s="26" t="str">
        <f t="shared" si="27"/>
        <v>C.R. Trollers</v>
      </c>
      <c r="F235" s="346">
        <f t="shared" si="28"/>
        <v>0</v>
      </c>
      <c r="G235" s="346"/>
      <c r="H235" s="347">
        <f t="shared" si="29"/>
        <v>12</v>
      </c>
      <c r="I235" s="347"/>
      <c r="J235" s="347">
        <f t="shared" si="30"/>
        <v>42</v>
      </c>
      <c r="K235" s="347"/>
      <c r="L235" s="347">
        <f t="shared" si="31"/>
        <v>-30</v>
      </c>
      <c r="M235" s="390"/>
      <c r="Q235" s="96"/>
      <c r="T235" s="1"/>
      <c r="U235" s="11">
        <v>8</v>
      </c>
      <c r="V235" s="43" t="str">
        <f>IF(OR('2ª FASE - GRUPOS A a H'!F292="",'2ª FASE - GRUPOS A a H'!F292=""),"",'2ª FASE - GRUPOS A a H'!E228)</f>
        <v>Belloshow</v>
      </c>
      <c r="W235" s="2">
        <f>SUM(C241,C249,C257,C265,C273,C281,C289)</f>
        <v>0</v>
      </c>
      <c r="X235" s="2">
        <f>SUM(F241,F249,F257,F265,F273,F281,F289)</f>
        <v>31</v>
      </c>
      <c r="Y235" s="2">
        <f>SUM(H241,H249,H257,H265,H273,H281,H289)</f>
        <v>39</v>
      </c>
      <c r="Z235" s="2">
        <f t="shared" si="32"/>
        <v>-8</v>
      </c>
      <c r="AA235" s="43">
        <f t="shared" si="33"/>
        <v>4992000318</v>
      </c>
      <c r="AB235" s="2">
        <f t="shared" si="34"/>
        <v>4970000121</v>
      </c>
      <c r="AC235" s="43">
        <f t="shared" si="35"/>
        <v>1</v>
      </c>
    </row>
    <row r="236" spans="3:29">
      <c r="C236" s="2" t="str">
        <f>IF(OR(F236="",H236=""),"",IF(F236=H236,1,IF(F236&lt;H236,0,IF(F236-H236&lt;10,2,IF(F236&gt;H236,3,SE)))))</f>
        <v/>
      </c>
      <c r="H236" s="94"/>
      <c r="I236" s="94"/>
      <c r="J236" s="94"/>
      <c r="K236" s="94"/>
      <c r="L236" s="94"/>
      <c r="M236" s="94"/>
      <c r="Q236" s="96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52" t="s">
        <v>258</v>
      </c>
      <c r="E238" s="353"/>
      <c r="F238" s="353"/>
      <c r="G238" s="353"/>
      <c r="H238" s="353"/>
      <c r="I238" s="353"/>
      <c r="J238" s="353"/>
      <c r="K238" s="353"/>
      <c r="L238" s="353"/>
      <c r="M238" s="353"/>
      <c r="N238" s="353"/>
      <c r="O238" s="353"/>
      <c r="P238" s="354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55"/>
      <c r="E239" s="356"/>
      <c r="F239" s="356"/>
      <c r="G239" s="356"/>
      <c r="H239" s="356"/>
      <c r="I239" s="356"/>
      <c r="J239" s="356"/>
      <c r="K239" s="356"/>
      <c r="L239" s="356"/>
      <c r="M239" s="356"/>
      <c r="N239" s="356"/>
      <c r="O239" s="356"/>
      <c r="P239" s="357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>
        <f>IF(OR(F241="",H241=""),"",IF(F241=H241,1,IF(F241&lt;H241,0,IF(F241-H241&lt;10,2,IF(F241&gt;H241,3,SE)))))</f>
        <v>0</v>
      </c>
      <c r="D241" s="360" t="str">
        <f>V235</f>
        <v>Belloshow</v>
      </c>
      <c r="E241" s="360"/>
      <c r="F241" s="204">
        <v>31</v>
      </c>
      <c r="G241" s="25" t="s">
        <v>17</v>
      </c>
      <c r="H241" s="205">
        <v>39</v>
      </c>
      <c r="I241" s="360" t="str">
        <f>V231</f>
        <v>MAGRÃO FUTEBOL</v>
      </c>
      <c r="J241" s="360"/>
      <c r="K241" s="360"/>
      <c r="L241" s="360"/>
      <c r="M241" s="360"/>
      <c r="N241" s="360"/>
      <c r="O241" s="360"/>
      <c r="P241" s="360"/>
      <c r="Q241" s="2">
        <f>IF(OR(H241="",F241=""),"",IF(H241=F241,1,IF(H241&lt;F241,0,IF(H241-F241&lt;10,2,IF(H241&gt;F241,3,SE)))))</f>
        <v>2</v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>
        <f>IF(OR(F242="",H242=""),"",IF(F242=H242,1,IF(F242&lt;H242,0,IF(F242-H242&lt;10,2,IF(F242&gt;H242,3,SE)))))</f>
        <v>0</v>
      </c>
      <c r="D242" s="360" t="str">
        <f>V234</f>
        <v>Bruno Duim FC</v>
      </c>
      <c r="E242" s="360"/>
      <c r="F242" s="204">
        <v>29</v>
      </c>
      <c r="G242" s="25" t="s">
        <v>17</v>
      </c>
      <c r="H242" s="205">
        <v>33</v>
      </c>
      <c r="I242" s="360" t="str">
        <f>V230</f>
        <v>team Z</v>
      </c>
      <c r="J242" s="360"/>
      <c r="K242" s="360"/>
      <c r="L242" s="360"/>
      <c r="M242" s="360"/>
      <c r="N242" s="360"/>
      <c r="O242" s="360"/>
      <c r="P242" s="360"/>
      <c r="Q242" s="2">
        <f>IF(OR(H242="",F242=""),"",IF(H242=F242,1,IF(H242&lt;F242,0,IF(H242-F242&lt;10,2,IF(H242&gt;F242,3,SE)))))</f>
        <v>2</v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>
        <f>IF(OR(F243="",H243=""),"",IF(F243=H243,1,IF(F243&lt;H243,0,IF(F243-H243&lt;10,2,IF(F243&gt;H243,3,SE)))))</f>
        <v>0</v>
      </c>
      <c r="D243" s="360" t="str">
        <f>V233</f>
        <v>JAH JAH ME LEVE</v>
      </c>
      <c r="E243" s="360"/>
      <c r="F243" s="204">
        <v>41</v>
      </c>
      <c r="G243" s="25" t="s">
        <v>17</v>
      </c>
      <c r="H243" s="205">
        <v>50</v>
      </c>
      <c r="I243" s="360" t="str">
        <f>V229</f>
        <v>EFIPAC</v>
      </c>
      <c r="J243" s="360"/>
      <c r="K243" s="360"/>
      <c r="L243" s="360"/>
      <c r="M243" s="360"/>
      <c r="N243" s="360"/>
      <c r="O243" s="360"/>
      <c r="P243" s="360"/>
      <c r="Q243" s="2">
        <f>IF(OR(H243="",F243=""),"",IF(H243=F243,1,IF(H243&lt;F243,0,IF(H243-F243&lt;10,2,IF(H243&gt;F243,3,SE)))))</f>
        <v>2</v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>
        <f>IF(OR(F244="",H244=""),"",IF(F244=H244,1,IF(F244&lt;H244,0,IF(F244-H244&lt;10,2,IF(F244&gt;H244,3,SE)))))</f>
        <v>3</v>
      </c>
      <c r="D244" s="360" t="str">
        <f>V232</f>
        <v>Hall Bayer</v>
      </c>
      <c r="E244" s="360"/>
      <c r="F244" s="205">
        <v>42</v>
      </c>
      <c r="G244" s="25" t="s">
        <v>17</v>
      </c>
      <c r="H244" s="204">
        <v>12</v>
      </c>
      <c r="I244" s="360" t="str">
        <f>V228</f>
        <v>C.R. Trollers</v>
      </c>
      <c r="J244" s="360"/>
      <c r="K244" s="360"/>
      <c r="L244" s="360"/>
      <c r="M244" s="360"/>
      <c r="N244" s="360"/>
      <c r="O244" s="360"/>
      <c r="P244" s="360"/>
      <c r="Q244" s="2">
        <f>IF(OR(H244="",F244=""),"",IF(H244=F244,1,IF(H244&lt;F244,0,IF(H244-F244&lt;10,2,IF(H244&gt;F244,3,SE)))))</f>
        <v>0</v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61" t="s">
        <v>259</v>
      </c>
      <c r="E246" s="362"/>
      <c r="F246" s="362"/>
      <c r="G246" s="362"/>
      <c r="H246" s="362"/>
      <c r="I246" s="362"/>
      <c r="J246" s="362"/>
      <c r="K246" s="362"/>
      <c r="L246" s="362"/>
      <c r="M246" s="362"/>
      <c r="N246" s="362"/>
      <c r="O246" s="362"/>
      <c r="P246" s="363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64"/>
      <c r="E247" s="365"/>
      <c r="F247" s="365"/>
      <c r="G247" s="365"/>
      <c r="H247" s="365"/>
      <c r="I247" s="365"/>
      <c r="J247" s="365"/>
      <c r="K247" s="365"/>
      <c r="L247" s="365"/>
      <c r="M247" s="365"/>
      <c r="N247" s="365"/>
      <c r="O247" s="365"/>
      <c r="P247" s="366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 t="str">
        <f>IF(OR(F249="",H249=""),"",IF(F249=H249,1,IF(F249&lt;H249,0,IF(F249-H249&lt;10,2,IF(F249&gt;H249,3,SE)))))</f>
        <v/>
      </c>
      <c r="D249" s="360" t="str">
        <f>V235</f>
        <v>Belloshow</v>
      </c>
      <c r="E249" s="360"/>
      <c r="F249" s="70"/>
      <c r="G249" s="41" t="s">
        <v>17</v>
      </c>
      <c r="H249" s="70"/>
      <c r="I249" s="360" t="str">
        <f>V228</f>
        <v>C.R. Trollers</v>
      </c>
      <c r="J249" s="360"/>
      <c r="K249" s="360"/>
      <c r="L249" s="360"/>
      <c r="M249" s="360"/>
      <c r="N249" s="360"/>
      <c r="O249" s="360"/>
      <c r="P249" s="360"/>
      <c r="Q249" s="2" t="str">
        <f>IF(OR(H249="",F249=""),"",IF(H249=F249,1,IF(H249&lt;F249,0,IF(H249-F249&lt;10,2,IF(H249&gt;F249,3,SE)))))</f>
        <v/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 t="str">
        <f>IF(OR(F250="",H250=""),"",IF(F250=H250,1,IF(F250&lt;H250,0,IF(F250-H250&lt;10,2,IF(F250&gt;H250,3,SE)))))</f>
        <v/>
      </c>
      <c r="D250" s="360" t="str">
        <f>V234</f>
        <v>Bruno Duim FC</v>
      </c>
      <c r="E250" s="360"/>
      <c r="F250" s="70"/>
      <c r="G250" s="41" t="s">
        <v>17</v>
      </c>
      <c r="H250" s="70"/>
      <c r="I250" s="360" t="str">
        <f>V229</f>
        <v>EFIPAC</v>
      </c>
      <c r="J250" s="360"/>
      <c r="K250" s="360"/>
      <c r="L250" s="360"/>
      <c r="M250" s="360"/>
      <c r="N250" s="360"/>
      <c r="O250" s="360"/>
      <c r="P250" s="360"/>
      <c r="Q250" s="2" t="str">
        <f>IF(OR(H250="",F250=""),"",IF(H250=F250,1,IF(H250&lt;F250,0,IF(H250-F250&lt;10,2,IF(H250&gt;F250,3,SE)))))</f>
        <v/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 t="str">
        <f>IF(OR(F251="",H251=""),"",IF(F251=H251,1,IF(F251&lt;H251,0,IF(F251-H251&lt;10,2,IF(F251&gt;H251,3,SE)))))</f>
        <v/>
      </c>
      <c r="D251" s="360" t="str">
        <f>V233</f>
        <v>JAH JAH ME LEVE</v>
      </c>
      <c r="E251" s="360"/>
      <c r="F251" s="70"/>
      <c r="G251" s="41" t="s">
        <v>17</v>
      </c>
      <c r="H251" s="70"/>
      <c r="I251" s="360" t="str">
        <f>V230</f>
        <v>team Z</v>
      </c>
      <c r="J251" s="360"/>
      <c r="K251" s="360"/>
      <c r="L251" s="360"/>
      <c r="M251" s="360"/>
      <c r="N251" s="360"/>
      <c r="O251" s="360"/>
      <c r="P251" s="360"/>
      <c r="Q251" s="2" t="str">
        <f>IF(OR(H251="",F251=""),"",IF(H251=F251,1,IF(H251&lt;F251,0,IF(H251-F251&lt;10,2,IF(H251&gt;F251,3,SE)))))</f>
        <v/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 t="str">
        <f>IF(OR(F252="",H252=""),"",IF(F252=H252,1,IF(F252&lt;H252,0,IF(F252-H252&lt;10,2,IF(F252&gt;H252,3,SE)))))</f>
        <v/>
      </c>
      <c r="D252" s="360" t="str">
        <f>V232</f>
        <v>Hall Bayer</v>
      </c>
      <c r="E252" s="360"/>
      <c r="F252" s="70"/>
      <c r="G252" s="41" t="s">
        <v>17</v>
      </c>
      <c r="H252" s="70"/>
      <c r="I252" s="360" t="str">
        <f>V231</f>
        <v>MAGRÃO FUTEBOL</v>
      </c>
      <c r="J252" s="360"/>
      <c r="K252" s="360"/>
      <c r="L252" s="360"/>
      <c r="M252" s="360"/>
      <c r="N252" s="360"/>
      <c r="O252" s="360"/>
      <c r="P252" s="360"/>
      <c r="Q252" s="2" t="str">
        <f>IF(OR(H252="",F252=""),"",IF(H252=F252,1,IF(H252&lt;F252,0,IF(H252-F252&lt;10,2,IF(H252&gt;F252,3,SE)))))</f>
        <v/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61" t="s">
        <v>260</v>
      </c>
      <c r="E254" s="362"/>
      <c r="F254" s="362"/>
      <c r="G254" s="362"/>
      <c r="H254" s="362"/>
      <c r="I254" s="362"/>
      <c r="J254" s="362"/>
      <c r="K254" s="362"/>
      <c r="L254" s="362"/>
      <c r="M254" s="362"/>
      <c r="N254" s="362"/>
      <c r="O254" s="362"/>
      <c r="P254" s="363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64"/>
      <c r="E255" s="365"/>
      <c r="F255" s="365"/>
      <c r="G255" s="365"/>
      <c r="H255" s="365"/>
      <c r="I255" s="365"/>
      <c r="J255" s="365"/>
      <c r="K255" s="365"/>
      <c r="L255" s="365"/>
      <c r="M255" s="365"/>
      <c r="N255" s="365"/>
      <c r="O255" s="365"/>
      <c r="P255" s="366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 t="str">
        <f>IF(OR(F257="",H257=""),"",IF(F257=H257,1,IF(F257&lt;H257,0,IF(F257-H257&lt;10,2,IF(F257&gt;H257,3,SE)))))</f>
        <v/>
      </c>
      <c r="D257" s="360" t="str">
        <f>V235</f>
        <v>Belloshow</v>
      </c>
      <c r="E257" s="360"/>
      <c r="F257" s="70"/>
      <c r="G257" s="41" t="s">
        <v>17</v>
      </c>
      <c r="H257" s="70"/>
      <c r="I257" s="360" t="str">
        <f>V229</f>
        <v>EFIPAC</v>
      </c>
      <c r="J257" s="360"/>
      <c r="K257" s="360"/>
      <c r="L257" s="360"/>
      <c r="M257" s="360"/>
      <c r="N257" s="360"/>
      <c r="O257" s="360"/>
      <c r="P257" s="360"/>
      <c r="Q257" s="2" t="str">
        <f>IF(OR(H257="",F257=""),"",IF(H257=F257,1,IF(H257&lt;F257,0,IF(H257-F257&lt;10,2,IF(H257&gt;F257,3,SE)))))</f>
        <v/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 t="str">
        <f>IF(OR(F258="",H258=""),"",IF(F258=H258,1,IF(F258&lt;H258,0,IF(F258-H258&lt;10,2,IF(F258&gt;H258,3,SE)))))</f>
        <v/>
      </c>
      <c r="D258" s="360" t="str">
        <f>V234</f>
        <v>Bruno Duim FC</v>
      </c>
      <c r="E258" s="360"/>
      <c r="F258" s="70"/>
      <c r="G258" s="41" t="s">
        <v>17</v>
      </c>
      <c r="H258" s="70"/>
      <c r="I258" s="360" t="str">
        <f>V228</f>
        <v>C.R. Trollers</v>
      </c>
      <c r="J258" s="360"/>
      <c r="K258" s="360"/>
      <c r="L258" s="360"/>
      <c r="M258" s="360"/>
      <c r="N258" s="360"/>
      <c r="O258" s="360"/>
      <c r="P258" s="360"/>
      <c r="Q258" s="2" t="str">
        <f>IF(OR(H258="",F258=""),"",IF(H258=F258,1,IF(H258&lt;F258,0,IF(H258-F258&lt;10,2,IF(H258&gt;F258,3,SE)))))</f>
        <v/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 t="str">
        <f>IF(OR(F259="",H259=""),"",IF(F259=H259,1,IF(F259&lt;H259,0,IF(F259-H259&lt;10,2,IF(F259&gt;H259,3,SE)))))</f>
        <v/>
      </c>
      <c r="D259" s="360" t="str">
        <f>V233</f>
        <v>JAH JAH ME LEVE</v>
      </c>
      <c r="E259" s="360"/>
      <c r="F259" s="70"/>
      <c r="G259" s="41" t="s">
        <v>17</v>
      </c>
      <c r="H259" s="70"/>
      <c r="I259" s="360" t="str">
        <f>V231</f>
        <v>MAGRÃO FUTEBOL</v>
      </c>
      <c r="J259" s="360"/>
      <c r="K259" s="360"/>
      <c r="L259" s="360"/>
      <c r="M259" s="360"/>
      <c r="N259" s="360"/>
      <c r="O259" s="360"/>
      <c r="P259" s="360"/>
      <c r="Q259" s="2" t="str">
        <f>IF(OR(H259="",F259=""),"",IF(H259=F259,1,IF(H259&lt;F259,0,IF(H259-F259&lt;10,2,IF(H259&gt;F259,3,SE)))))</f>
        <v/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 t="str">
        <f>IF(OR(F260="",H260=""),"",IF(F260=H260,1,IF(F260&lt;H260,0,IF(F260-H260&lt;10,2,IF(F260&gt;H260,3,SE)))))</f>
        <v/>
      </c>
      <c r="D260" s="360" t="str">
        <f>V232</f>
        <v>Hall Bayer</v>
      </c>
      <c r="E260" s="360"/>
      <c r="F260" s="70"/>
      <c r="G260" s="41" t="s">
        <v>17</v>
      </c>
      <c r="H260" s="70"/>
      <c r="I260" s="360" t="str">
        <f>V230</f>
        <v>team Z</v>
      </c>
      <c r="J260" s="360"/>
      <c r="K260" s="360"/>
      <c r="L260" s="360"/>
      <c r="M260" s="360"/>
      <c r="N260" s="360"/>
      <c r="O260" s="360"/>
      <c r="P260" s="360"/>
      <c r="Q260" s="2" t="str">
        <f>IF(OR(H260="",F260=""),"",IF(H260=F260,1,IF(H260&lt;F260,0,IF(H260-F260&lt;10,2,IF(H260&gt;F260,3,SE)))))</f>
        <v/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61" t="s">
        <v>261</v>
      </c>
      <c r="E262" s="362"/>
      <c r="F262" s="362"/>
      <c r="G262" s="362"/>
      <c r="H262" s="362"/>
      <c r="I262" s="362"/>
      <c r="J262" s="362"/>
      <c r="K262" s="362"/>
      <c r="L262" s="362"/>
      <c r="M262" s="362"/>
      <c r="N262" s="362"/>
      <c r="O262" s="362"/>
      <c r="P262" s="363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64"/>
      <c r="E263" s="365"/>
      <c r="F263" s="365"/>
      <c r="G263" s="365"/>
      <c r="H263" s="365"/>
      <c r="I263" s="365"/>
      <c r="J263" s="365"/>
      <c r="K263" s="365"/>
      <c r="L263" s="365"/>
      <c r="M263" s="365"/>
      <c r="N263" s="365"/>
      <c r="O263" s="365"/>
      <c r="P263" s="366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 t="str">
        <f>IF(OR(F265="",H265=""),"",IF(F265=H265,1,IF(F265&lt;H265,0,IF(F265-H265&lt;10,2,IF(F265&gt;H265,3,SE)))))</f>
        <v/>
      </c>
      <c r="D265" s="360" t="str">
        <f>V235</f>
        <v>Belloshow</v>
      </c>
      <c r="E265" s="360"/>
      <c r="F265" s="70"/>
      <c r="G265" s="25" t="s">
        <v>17</v>
      </c>
      <c r="H265" s="70"/>
      <c r="I265" s="360" t="str">
        <f>V230</f>
        <v>team Z</v>
      </c>
      <c r="J265" s="360"/>
      <c r="K265" s="360"/>
      <c r="L265" s="360"/>
      <c r="M265" s="360"/>
      <c r="N265" s="360"/>
      <c r="O265" s="360"/>
      <c r="P265" s="360"/>
      <c r="Q265" s="2" t="str">
        <f>IF(OR(H265="",F265=""),"",IF(H265=F265,1,IF(H265&lt;F265,0,IF(H265-F265&lt;10,2,IF(H265&gt;F265,3,SE)))))</f>
        <v/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 t="str">
        <f>IF(OR(F266="",H266=""),"",IF(F266=H266,1,IF(F266&lt;H266,0,IF(F266-H266&lt;10,2,IF(F266&gt;H266,3,SE)))))</f>
        <v/>
      </c>
      <c r="D266" s="360" t="str">
        <f>V234</f>
        <v>Bruno Duim FC</v>
      </c>
      <c r="E266" s="360"/>
      <c r="F266" s="70"/>
      <c r="G266" s="25" t="s">
        <v>17</v>
      </c>
      <c r="H266" s="70"/>
      <c r="I266" s="360" t="str">
        <f>V231</f>
        <v>MAGRÃO FUTEBOL</v>
      </c>
      <c r="J266" s="360"/>
      <c r="K266" s="360"/>
      <c r="L266" s="360"/>
      <c r="M266" s="360"/>
      <c r="N266" s="360"/>
      <c r="O266" s="360"/>
      <c r="P266" s="360"/>
      <c r="Q266" s="2" t="str">
        <f>IF(OR(H266="",F266=""),"",IF(H266=F266,1,IF(H266&lt;F266,0,IF(H266-F266&lt;10,2,IF(H266&gt;F266,3,SE)))))</f>
        <v/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 t="str">
        <f>IF(OR(F267="",H267=""),"",IF(F267=H267,1,IF(F267&lt;H267,0,IF(F267-H267&lt;10,2,IF(F267&gt;H267,3,SE)))))</f>
        <v/>
      </c>
      <c r="D267" s="360" t="str">
        <f>V233</f>
        <v>JAH JAH ME LEVE</v>
      </c>
      <c r="E267" s="360"/>
      <c r="F267" s="70"/>
      <c r="G267" s="25" t="s">
        <v>17</v>
      </c>
      <c r="H267" s="70"/>
      <c r="I267" s="360" t="str">
        <f>V228</f>
        <v>C.R. Trollers</v>
      </c>
      <c r="J267" s="360"/>
      <c r="K267" s="360"/>
      <c r="L267" s="360"/>
      <c r="M267" s="360"/>
      <c r="N267" s="360"/>
      <c r="O267" s="360"/>
      <c r="P267" s="360"/>
      <c r="Q267" s="2" t="str">
        <f>IF(OR(H267="",F267=""),"",IF(H267=F267,1,IF(H267&lt;F267,0,IF(H267-F267&lt;10,2,IF(H267&gt;F267,3,SE)))))</f>
        <v/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 t="str">
        <f>IF(OR(F268="",H268=""),"",IF(F268=H268,1,IF(F268&lt;H268,0,IF(F268-H268&lt;10,2,IF(F268&gt;H268,3,SE)))))</f>
        <v/>
      </c>
      <c r="D268" s="360" t="str">
        <f>V232</f>
        <v>Hall Bayer</v>
      </c>
      <c r="E268" s="360"/>
      <c r="F268" s="70"/>
      <c r="G268" s="25" t="s">
        <v>17</v>
      </c>
      <c r="H268" s="70"/>
      <c r="I268" s="360" t="str">
        <f>V229</f>
        <v>EFIPAC</v>
      </c>
      <c r="J268" s="360"/>
      <c r="K268" s="360"/>
      <c r="L268" s="360"/>
      <c r="M268" s="360"/>
      <c r="N268" s="360"/>
      <c r="O268" s="360"/>
      <c r="P268" s="360"/>
      <c r="Q268" s="2" t="str">
        <f>IF(OR(H268="",F268=""),"",IF(H268=F268,1,IF(H268&lt;F268,0,IF(H268-F268&lt;10,2,IF(H268&gt;F268,3,SE)))))</f>
        <v/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61" t="s">
        <v>262</v>
      </c>
      <c r="E270" s="362"/>
      <c r="F270" s="362"/>
      <c r="G270" s="362"/>
      <c r="H270" s="362"/>
      <c r="I270" s="362"/>
      <c r="J270" s="362"/>
      <c r="K270" s="362"/>
      <c r="L270" s="362"/>
      <c r="M270" s="362"/>
      <c r="N270" s="362"/>
      <c r="O270" s="362"/>
      <c r="P270" s="363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64"/>
      <c r="E271" s="365"/>
      <c r="F271" s="365"/>
      <c r="G271" s="365"/>
      <c r="H271" s="365"/>
      <c r="I271" s="365"/>
      <c r="J271" s="365"/>
      <c r="K271" s="365"/>
      <c r="L271" s="365"/>
      <c r="M271" s="365"/>
      <c r="N271" s="365"/>
      <c r="O271" s="365"/>
      <c r="P271" s="366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 t="str">
        <f>IF(OR(F273="",H273=""),"",IF(F273=H273,1,IF(F273&lt;H273,0,IF(F273-H273&lt;10,2,IF(F273&gt;H273,3,SE)))))</f>
        <v/>
      </c>
      <c r="D273" s="360" t="str">
        <f>V235</f>
        <v>Belloshow</v>
      </c>
      <c r="E273" s="360"/>
      <c r="F273" s="70"/>
      <c r="G273" s="41" t="s">
        <v>17</v>
      </c>
      <c r="H273" s="70"/>
      <c r="I273" s="360" t="str">
        <f>V232</f>
        <v>Hall Bayer</v>
      </c>
      <c r="J273" s="360"/>
      <c r="K273" s="360"/>
      <c r="L273" s="360"/>
      <c r="M273" s="360"/>
      <c r="N273" s="360"/>
      <c r="O273" s="360"/>
      <c r="P273" s="360"/>
      <c r="Q273" s="2" t="str">
        <f>IF(OR(H273="",F273=""),"",IF(H273=F273,1,IF(H273&lt;F273,0,IF(H273-F273&lt;10,2,IF(H273&gt;F273,3,SE)))))</f>
        <v/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 t="str">
        <f>IF(OR(F274="",H274=""),"",IF(F274=H274,1,IF(F274&lt;H274,0,IF(F274-H274&lt;10,2,IF(F274&gt;H274,3,SE)))))</f>
        <v/>
      </c>
      <c r="D274" s="360" t="str">
        <f>V234</f>
        <v>Bruno Duim FC</v>
      </c>
      <c r="E274" s="360"/>
      <c r="F274" s="70"/>
      <c r="G274" s="41" t="s">
        <v>17</v>
      </c>
      <c r="H274" s="70"/>
      <c r="I274" s="360" t="str">
        <f>V233</f>
        <v>JAH JAH ME LEVE</v>
      </c>
      <c r="J274" s="360"/>
      <c r="K274" s="360"/>
      <c r="L274" s="360"/>
      <c r="M274" s="360"/>
      <c r="N274" s="360"/>
      <c r="O274" s="360"/>
      <c r="P274" s="360"/>
      <c r="Q274" s="2" t="str">
        <f>IF(OR(H274="",F274=""),"",IF(H274=F274,1,IF(H274&lt;F274,0,IF(H274-F274&lt;10,2,IF(H274&gt;F274,3,SE)))))</f>
        <v/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 t="str">
        <f>IF(OR(F275="",H275=""),"",IF(F275=H275,1,IF(F275&lt;H275,0,IF(F275-H275&lt;10,2,IF(F275&gt;H275,3,SE)))))</f>
        <v/>
      </c>
      <c r="D275" s="360" t="str">
        <f>V231</f>
        <v>MAGRÃO FUTEBOL</v>
      </c>
      <c r="E275" s="360"/>
      <c r="F275" s="70"/>
      <c r="G275" s="41" t="s">
        <v>17</v>
      </c>
      <c r="H275" s="70"/>
      <c r="I275" s="360" t="str">
        <f>V228</f>
        <v>C.R. Trollers</v>
      </c>
      <c r="J275" s="360"/>
      <c r="K275" s="360"/>
      <c r="L275" s="360"/>
      <c r="M275" s="360"/>
      <c r="N275" s="360"/>
      <c r="O275" s="360"/>
      <c r="P275" s="360"/>
      <c r="Q275" s="2" t="str">
        <f>IF(OR(H275="",F275=""),"",IF(H275=F275,1,IF(H275&lt;F275,0,IF(H275-F275&lt;10,2,IF(H275&gt;F275,3,SE)))))</f>
        <v/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 t="str">
        <f>IF(OR(F276="",H276=""),"",IF(F276=H276,1,IF(F276&lt;H276,0,IF(F276-H276&lt;10,2,IF(F276&gt;H276,3,SE)))))</f>
        <v/>
      </c>
      <c r="D276" s="360" t="str">
        <f>V230</f>
        <v>team Z</v>
      </c>
      <c r="E276" s="360"/>
      <c r="F276" s="70"/>
      <c r="G276" s="41" t="s">
        <v>17</v>
      </c>
      <c r="H276" s="70"/>
      <c r="I276" s="360" t="str">
        <f>V229</f>
        <v>EFIPAC</v>
      </c>
      <c r="J276" s="360"/>
      <c r="K276" s="360"/>
      <c r="L276" s="360"/>
      <c r="M276" s="360"/>
      <c r="N276" s="360"/>
      <c r="O276" s="360"/>
      <c r="P276" s="360"/>
      <c r="Q276" s="2" t="str">
        <f>IF(OR(H276="",F276=""),"",IF(H276=F276,1,IF(H276&lt;F276,0,IF(H276-F276&lt;10,2,IF(H276&gt;F276,3,SE)))))</f>
        <v/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61" t="s">
        <v>263</v>
      </c>
      <c r="E278" s="362"/>
      <c r="F278" s="362"/>
      <c r="G278" s="362"/>
      <c r="H278" s="362"/>
      <c r="I278" s="362"/>
      <c r="J278" s="362"/>
      <c r="K278" s="362"/>
      <c r="L278" s="362"/>
      <c r="M278" s="362"/>
      <c r="N278" s="362"/>
      <c r="O278" s="362"/>
      <c r="P278" s="363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64"/>
      <c r="E279" s="365"/>
      <c r="F279" s="365"/>
      <c r="G279" s="365"/>
      <c r="H279" s="365"/>
      <c r="I279" s="365"/>
      <c r="J279" s="365"/>
      <c r="K279" s="365"/>
      <c r="L279" s="365"/>
      <c r="M279" s="365"/>
      <c r="N279" s="365"/>
      <c r="O279" s="365"/>
      <c r="P279" s="366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 t="str">
        <f>IF(OR(F281="",H281=""),"",IF(F281=H281,1,IF(F281&lt;H281,0,IF(F281-H281&lt;10,2,IF(F281&gt;H281,3,SE)))))</f>
        <v/>
      </c>
      <c r="D281" s="360" t="str">
        <f>V235</f>
        <v>Belloshow</v>
      </c>
      <c r="E281" s="360"/>
      <c r="F281" s="70"/>
      <c r="G281" s="41" t="s">
        <v>17</v>
      </c>
      <c r="H281" s="70"/>
      <c r="I281" s="360" t="str">
        <f>V233</f>
        <v>JAH JAH ME LEVE</v>
      </c>
      <c r="J281" s="360"/>
      <c r="K281" s="360"/>
      <c r="L281" s="360"/>
      <c r="M281" s="360"/>
      <c r="N281" s="360"/>
      <c r="O281" s="360"/>
      <c r="P281" s="360"/>
      <c r="Q281" s="2" t="str">
        <f>IF(OR(H281="",F281=""),"",IF(H281=F281,1,IF(H281&lt;F281,0,IF(H281-F281&lt;10,2,IF(H281&gt;F281,3,SE)))))</f>
        <v/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 t="str">
        <f>IF(OR(F282="",H282=""),"",IF(F282=H282,1,IF(F282&lt;H282,0,IF(F282-H282&lt;10,2,IF(F282&gt;H282,3,SE)))))</f>
        <v/>
      </c>
      <c r="D282" s="360" t="str">
        <f>V234</f>
        <v>Bruno Duim FC</v>
      </c>
      <c r="E282" s="360"/>
      <c r="F282" s="70"/>
      <c r="G282" s="41" t="s">
        <v>17</v>
      </c>
      <c r="H282" s="70"/>
      <c r="I282" s="360" t="str">
        <f>V232</f>
        <v>Hall Bayer</v>
      </c>
      <c r="J282" s="360"/>
      <c r="K282" s="360"/>
      <c r="L282" s="360"/>
      <c r="M282" s="360"/>
      <c r="N282" s="360"/>
      <c r="O282" s="360"/>
      <c r="P282" s="360"/>
      <c r="Q282" s="2" t="str">
        <f>IF(OR(H282="",F282=""),"",IF(H282=F282,1,IF(H282&lt;F282,0,IF(H282-F282&lt;10,2,IF(H282&gt;F282,3,SE)))))</f>
        <v/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 t="str">
        <f>IF(OR(F283="",H283=""),"",IF(F283=H283,1,IF(F283&lt;H283,0,IF(F283-H283&lt;10,2,IF(F283&gt;H283,3,SE)))))</f>
        <v/>
      </c>
      <c r="D283" s="360" t="str">
        <f>V231</f>
        <v>MAGRÃO FUTEBOL</v>
      </c>
      <c r="E283" s="360"/>
      <c r="F283" s="70"/>
      <c r="G283" s="41" t="s">
        <v>17</v>
      </c>
      <c r="H283" s="70"/>
      <c r="I283" s="360" t="str">
        <f>V229</f>
        <v>EFIPAC</v>
      </c>
      <c r="J283" s="360"/>
      <c r="K283" s="360"/>
      <c r="L283" s="360"/>
      <c r="M283" s="360"/>
      <c r="N283" s="360"/>
      <c r="O283" s="360"/>
      <c r="P283" s="360"/>
      <c r="Q283" s="2" t="str">
        <f>IF(OR(H283="",F283=""),"",IF(H283=F283,1,IF(H283&lt;F283,0,IF(H283-F283&lt;10,2,IF(H283&gt;F283,3,SE)))))</f>
        <v/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 t="str">
        <f>IF(OR(F284="",H284=""),"",IF(F284=H284,1,IF(F284&lt;H284,0,IF(F284-H284&lt;10,2,IF(F284&gt;H284,3,SE)))))</f>
        <v/>
      </c>
      <c r="D284" s="360" t="str">
        <f>V230</f>
        <v>team Z</v>
      </c>
      <c r="E284" s="360"/>
      <c r="F284" s="70"/>
      <c r="G284" s="41" t="s">
        <v>17</v>
      </c>
      <c r="H284" s="70"/>
      <c r="I284" s="360" t="str">
        <f>V228</f>
        <v>C.R. Trollers</v>
      </c>
      <c r="J284" s="360"/>
      <c r="K284" s="360"/>
      <c r="L284" s="360"/>
      <c r="M284" s="360"/>
      <c r="N284" s="360"/>
      <c r="O284" s="360"/>
      <c r="P284" s="360"/>
      <c r="Q284" s="2" t="str">
        <f>IF(OR(H284="",F284=""),"",IF(H284=F284,1,IF(H284&lt;F284,0,IF(H284-F284&lt;10,2,IF(H284&gt;F284,3,SE)))))</f>
        <v/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61" t="s">
        <v>264</v>
      </c>
      <c r="E286" s="362"/>
      <c r="F286" s="362"/>
      <c r="G286" s="362"/>
      <c r="H286" s="362"/>
      <c r="I286" s="362"/>
      <c r="J286" s="362"/>
      <c r="K286" s="362"/>
      <c r="L286" s="362"/>
      <c r="M286" s="362"/>
      <c r="N286" s="362"/>
      <c r="O286" s="362"/>
      <c r="P286" s="363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64"/>
      <c r="E287" s="365"/>
      <c r="F287" s="365"/>
      <c r="G287" s="365"/>
      <c r="H287" s="365"/>
      <c r="I287" s="365"/>
      <c r="J287" s="365"/>
      <c r="K287" s="365"/>
      <c r="L287" s="365"/>
      <c r="M287" s="365"/>
      <c r="N287" s="365"/>
      <c r="O287" s="365"/>
      <c r="P287" s="366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 t="str">
        <f>IF(OR(F289="",H289=""),"",IF(F289=H289,1,IF(F289&lt;H289,0,IF(F289-H289&lt;10,2,IF(F289&gt;H289,3,SE)))))</f>
        <v/>
      </c>
      <c r="D289" s="360" t="str">
        <f>V235</f>
        <v>Belloshow</v>
      </c>
      <c r="E289" s="360"/>
      <c r="F289" s="70"/>
      <c r="G289" s="41" t="s">
        <v>17</v>
      </c>
      <c r="H289" s="70"/>
      <c r="I289" s="360" t="str">
        <f>V234</f>
        <v>Bruno Duim FC</v>
      </c>
      <c r="J289" s="360"/>
      <c r="K289" s="360"/>
      <c r="L289" s="360"/>
      <c r="M289" s="360"/>
      <c r="N289" s="360"/>
      <c r="O289" s="360"/>
      <c r="P289" s="360"/>
      <c r="Q289" s="2" t="str">
        <f>IF(OR(H289="",F289=""),"",IF(H289=F289,1,IF(H289&lt;F289,0,IF(H289-F289&lt;10,2,IF(H289&gt;F289,3,SE)))))</f>
        <v/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 t="str">
        <f>IF(OR(F290="",H290=""),"",IF(F290=H290,1,IF(F290&lt;H290,0,IF(F290-H290&lt;10,2,IF(F290&gt;H290,3,SE)))))</f>
        <v/>
      </c>
      <c r="D290" s="360" t="str">
        <f>V233</f>
        <v>JAH JAH ME LEVE</v>
      </c>
      <c r="E290" s="360"/>
      <c r="F290" s="70"/>
      <c r="G290" s="41" t="s">
        <v>17</v>
      </c>
      <c r="H290" s="70"/>
      <c r="I290" s="360" t="str">
        <f>V232</f>
        <v>Hall Bayer</v>
      </c>
      <c r="J290" s="360"/>
      <c r="K290" s="360"/>
      <c r="L290" s="360"/>
      <c r="M290" s="360"/>
      <c r="N290" s="360"/>
      <c r="O290" s="360"/>
      <c r="P290" s="360"/>
      <c r="Q290" s="2" t="str">
        <f>IF(OR(H290="",F290=""),"",IF(H290=F290,1,IF(H290&lt;F290,0,IF(H290-F290&lt;10,2,IF(H290&gt;F290,3,SE)))))</f>
        <v/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 t="str">
        <f>IF(OR(F291="",H291=""),"",IF(F291=H291,1,IF(F291&lt;H291,0,IF(F291-H291&lt;10,2,IF(F291&gt;H291,3,SE)))))</f>
        <v/>
      </c>
      <c r="D291" s="360" t="str">
        <f>V231</f>
        <v>MAGRÃO FUTEBOL</v>
      </c>
      <c r="E291" s="360"/>
      <c r="F291" s="70"/>
      <c r="G291" s="41" t="s">
        <v>17</v>
      </c>
      <c r="H291" s="70"/>
      <c r="I291" s="360" t="str">
        <f>V230</f>
        <v>team Z</v>
      </c>
      <c r="J291" s="360"/>
      <c r="K291" s="360"/>
      <c r="L291" s="360"/>
      <c r="M291" s="360"/>
      <c r="N291" s="360"/>
      <c r="O291" s="360"/>
      <c r="P291" s="360"/>
      <c r="Q291" s="2" t="str">
        <f>IF(OR(H291="",F291=""),"",IF(H291=F291,1,IF(H291&lt;F291,0,IF(H291-F291&lt;10,2,IF(H291&gt;F291,3,SE)))))</f>
        <v/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 t="str">
        <f>IF(OR(F292="",H292=""),"",IF(F292=H292,1,IF(F292&lt;H292,0,IF(F292-H292&lt;10,2,IF(F292&gt;H292,3,SE)))))</f>
        <v/>
      </c>
      <c r="D292" s="360" t="str">
        <f>V229</f>
        <v>EFIPAC</v>
      </c>
      <c r="E292" s="360"/>
      <c r="F292" s="70"/>
      <c r="G292" s="41" t="s">
        <v>17</v>
      </c>
      <c r="H292" s="70"/>
      <c r="I292" s="360" t="str">
        <f>V228</f>
        <v>C.R. Trollers</v>
      </c>
      <c r="J292" s="360"/>
      <c r="K292" s="360"/>
      <c r="L292" s="360"/>
      <c r="M292" s="360"/>
      <c r="N292" s="360"/>
      <c r="O292" s="360"/>
      <c r="P292" s="360"/>
      <c r="Q292" s="2" t="str">
        <f>IF(OR(H292="",F292=""),"",IF(H292=F292,1,IF(H292&lt;F292,0,IF(H292-F292&lt;10,2,IF(H292&gt;F292,3,SE)))))</f>
        <v/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96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87" t="s">
        <v>254</v>
      </c>
      <c r="E294" s="387"/>
      <c r="F294" s="387"/>
      <c r="G294" s="387"/>
      <c r="H294" s="387"/>
      <c r="I294" s="387"/>
      <c r="J294" s="387"/>
      <c r="K294" s="387"/>
      <c r="L294" s="387"/>
      <c r="M294" s="387"/>
      <c r="Q294" s="96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87"/>
      <c r="E295" s="387"/>
      <c r="F295" s="387"/>
      <c r="G295" s="387"/>
      <c r="H295" s="387"/>
      <c r="I295" s="387"/>
      <c r="J295" s="387"/>
      <c r="K295" s="387"/>
      <c r="L295" s="387"/>
      <c r="M295" s="387"/>
      <c r="Q295" s="96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88" t="s">
        <v>12</v>
      </c>
      <c r="G296" s="388"/>
      <c r="H296" s="309" t="s">
        <v>309</v>
      </c>
      <c r="I296" s="309"/>
      <c r="J296" s="309" t="s">
        <v>310</v>
      </c>
      <c r="K296" s="309"/>
      <c r="L296" s="388" t="s">
        <v>174</v>
      </c>
      <c r="M296" s="388"/>
      <c r="Q296" s="96"/>
      <c r="T296" s="1"/>
      <c r="U296" s="2" t="s">
        <v>3</v>
      </c>
      <c r="V296" s="12" t="s">
        <v>2</v>
      </c>
      <c r="W296" s="34" t="s">
        <v>12</v>
      </c>
      <c r="X296" s="34" t="s">
        <v>13</v>
      </c>
      <c r="Y296" s="34" t="s">
        <v>14</v>
      </c>
      <c r="Z296" s="12" t="s">
        <v>15</v>
      </c>
      <c r="AA296" s="34" t="s">
        <v>18</v>
      </c>
      <c r="AB296" s="34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0</v>
      </c>
      <c r="D297" s="28" t="s">
        <v>4</v>
      </c>
      <c r="E297" s="28" t="str">
        <f>VLOOKUP(AC297,$U$296:$AB$304,2)</f>
        <v>DIDICAFE FC</v>
      </c>
      <c r="F297" s="382">
        <f>VLOOKUP(AC297,$U$296:$AB$304,3)</f>
        <v>3</v>
      </c>
      <c r="G297" s="382"/>
      <c r="H297" s="383">
        <f>VLOOKUP(AC297,$U$296:$AB$304,4)</f>
        <v>67</v>
      </c>
      <c r="I297" s="383"/>
      <c r="J297" s="383">
        <f>VLOOKUP(AC297,$U$296:$AB$304,5)</f>
        <v>28</v>
      </c>
      <c r="K297" s="383"/>
      <c r="L297" s="383">
        <f>VLOOKUP(AC297,$U$296:$AB$304,6)</f>
        <v>39</v>
      </c>
      <c r="M297" s="389"/>
      <c r="O297" s="13" t="s">
        <v>179</v>
      </c>
      <c r="Q297" s="96"/>
      <c r="T297" s="1"/>
      <c r="U297" s="11">
        <v>1</v>
      </c>
      <c r="V297" s="34" t="str">
        <f>IF(OR('2ª FASE - GRUPOS I a P'!F292="",'2ª FASE - GRUPOS I a P'!F292=""),"",'2ª FASE - GRUPOS I a P'!E231)</f>
        <v>CR Reis do Rio</v>
      </c>
      <c r="W297" s="2">
        <f>SUM(Q313,Q318,Q327,Q336,Q344,Q353,Q361)</f>
        <v>0</v>
      </c>
      <c r="X297" s="2">
        <f>SUM(H313,H318,H327,H336,H344,H353,H361)</f>
        <v>32</v>
      </c>
      <c r="Y297" s="2">
        <f>SUM(F313,F318,F327,F336,F344,F353,F361)</f>
        <v>35</v>
      </c>
      <c r="Z297" s="2">
        <f>X297-Y297</f>
        <v>-3</v>
      </c>
      <c r="AA297" s="34">
        <f>(W297*10^10)+((Z297+5000)*10^6)+(X297*10)+U297</f>
        <v>4997000321</v>
      </c>
      <c r="AB297" s="2">
        <f>LARGE($AA$297:$AA$304,U297)</f>
        <v>35039000676</v>
      </c>
      <c r="AC297" s="34">
        <f>MATCH(AB297,$AA$297:$AA$304,0)</f>
        <v>6</v>
      </c>
    </row>
    <row r="298" spans="3:29">
      <c r="C298" s="2">
        <f>IF(OR(F298="",H298=""),"",IF(F298=H298,1,IF(F298&lt;H298,0,IF(F298-H298&lt;10,2,IF(F298&gt;H298,3,SE)))))</f>
        <v>0</v>
      </c>
      <c r="D298" s="28" t="s">
        <v>5</v>
      </c>
      <c r="E298" s="28" t="str">
        <f t="shared" ref="E298:E304" si="36">VLOOKUP(AC298,$U$296:$AB$304,2)</f>
        <v>VascoPaulo F.C.</v>
      </c>
      <c r="F298" s="382">
        <f t="shared" ref="F298:F304" si="37">VLOOKUP(AC298,$U$296:$AB$304,3)</f>
        <v>3</v>
      </c>
      <c r="G298" s="382"/>
      <c r="H298" s="383">
        <f t="shared" ref="H298:H304" si="38">VLOOKUP(AC298,$U$296:$AB$304,4)</f>
        <v>58</v>
      </c>
      <c r="I298" s="383"/>
      <c r="J298" s="383">
        <f t="shared" ref="J298:J304" si="39">VLOOKUP(AC298,$U$296:$AB$304,5)</f>
        <v>42</v>
      </c>
      <c r="K298" s="383"/>
      <c r="L298" s="383">
        <f t="shared" ref="L298:L304" si="40">VLOOKUP(AC298,$U$296:$AB$304,6)</f>
        <v>16</v>
      </c>
      <c r="M298" s="389"/>
      <c r="O298" s="13" t="s">
        <v>175</v>
      </c>
      <c r="Q298" s="96"/>
      <c r="T298" s="1"/>
      <c r="U298" s="11">
        <v>2</v>
      </c>
      <c r="V298" s="34" t="str">
        <f>IF(OR('2ª FASE - GRUPOS A a H'!F361="",'2ª FASE - GRUPOS A a H'!H361=""),"",'2ª FASE - GRUPOS A a H'!E300)</f>
        <v>Engenheirense</v>
      </c>
      <c r="W298" s="2">
        <f>SUM(Q312,Q319,Q326,Q337,Q345,Q352)</f>
        <v>0</v>
      </c>
      <c r="X298" s="2">
        <f>SUM(H312,H319,H326,H337,H345,H352,F361)</f>
        <v>28</v>
      </c>
      <c r="Y298" s="2">
        <f>SUM(F312,F319,F326,F337,F345,F352,H361)</f>
        <v>67</v>
      </c>
      <c r="Z298" s="2">
        <f t="shared" ref="Z298:Z304" si="41">X298-Y298</f>
        <v>-39</v>
      </c>
      <c r="AA298" s="34">
        <f t="shared" ref="AA298:AA304" si="42">(W298*10^10)+((Z298+5000)*10^6)+(X298*10)+U298</f>
        <v>4961000282</v>
      </c>
      <c r="AB298" s="2">
        <f t="shared" ref="AB298:AB304" si="43">LARGE($AA$297:$AA$304,U298)</f>
        <v>35016000584</v>
      </c>
      <c r="AC298" s="34">
        <f t="shared" ref="AC298:AC304" si="44">MATCH(AB298,$AA$297:$AA$304,0)</f>
        <v>4</v>
      </c>
    </row>
    <row r="299" spans="3:29">
      <c r="C299" s="2">
        <f>IF(OR(F299="",H299=""),"",IF(F299=H299,1,IF(F299&lt;H299,0,IF(F299-H299&lt;10,2,IF(F299&gt;H299,3,SE)))))</f>
        <v>0</v>
      </c>
      <c r="D299" s="28" t="s">
        <v>6</v>
      </c>
      <c r="E299" s="28" t="str">
        <f t="shared" si="36"/>
        <v>Vascaero FC</v>
      </c>
      <c r="F299" s="382">
        <f t="shared" si="37"/>
        <v>3</v>
      </c>
      <c r="G299" s="382"/>
      <c r="H299" s="383">
        <f t="shared" si="38"/>
        <v>36</v>
      </c>
      <c r="I299" s="383"/>
      <c r="J299" s="383">
        <f t="shared" si="39"/>
        <v>25</v>
      </c>
      <c r="K299" s="383"/>
      <c r="L299" s="383">
        <f t="shared" si="40"/>
        <v>11</v>
      </c>
      <c r="M299" s="389"/>
      <c r="O299" s="13" t="s">
        <v>307</v>
      </c>
      <c r="Q299" s="96"/>
      <c r="T299" s="1"/>
      <c r="U299" s="11">
        <v>3</v>
      </c>
      <c r="V299" s="34" t="str">
        <f>IF(OR('2ª FASE - GRUPOS I a P'!F292="",'2ª FASE - GRUPOS I a P'!F292=""),"",'2ª FASE - GRUPOS I a P'!E230)</f>
        <v>Vascaero FC</v>
      </c>
      <c r="W299" s="2">
        <f>SUM(Q311,Q320,Q329,Q334,C345,C353,Q360)</f>
        <v>3</v>
      </c>
      <c r="X299" s="2">
        <f>SUM(H311,H320,H329,H334,F345,F353,H360)</f>
        <v>36</v>
      </c>
      <c r="Y299" s="2">
        <f>SUM(F311,F320,F329,F334,H345,H353,F360)</f>
        <v>25</v>
      </c>
      <c r="Z299" s="2">
        <f t="shared" si="41"/>
        <v>11</v>
      </c>
      <c r="AA299" s="34">
        <f t="shared" si="42"/>
        <v>35011000363</v>
      </c>
      <c r="AB299" s="2">
        <f t="shared" si="43"/>
        <v>35011000363</v>
      </c>
      <c r="AC299" s="34">
        <f t="shared" si="44"/>
        <v>3</v>
      </c>
    </row>
    <row r="300" spans="3:29">
      <c r="C300" s="2">
        <f>IF(OR(F300="",H300=""),"",IF(F300=H300,1,IF(F300&lt;H300,0,IF(F300-H300&lt;10,2,IF(F300&gt;H300,3,SE)))))</f>
        <v>0</v>
      </c>
      <c r="D300" s="28" t="s">
        <v>7</v>
      </c>
      <c r="E300" s="28" t="str">
        <f t="shared" si="36"/>
        <v>La Bestia Negra_Z</v>
      </c>
      <c r="F300" s="382">
        <f t="shared" si="37"/>
        <v>2</v>
      </c>
      <c r="G300" s="382"/>
      <c r="H300" s="383">
        <f t="shared" si="38"/>
        <v>35</v>
      </c>
      <c r="I300" s="383"/>
      <c r="J300" s="383">
        <f t="shared" si="39"/>
        <v>32</v>
      </c>
      <c r="K300" s="383"/>
      <c r="L300" s="383">
        <f t="shared" si="40"/>
        <v>3</v>
      </c>
      <c r="M300" s="389"/>
      <c r="O300" s="13" t="s">
        <v>308</v>
      </c>
      <c r="Q300" s="96"/>
      <c r="T300" s="1"/>
      <c r="U300" s="11">
        <v>4</v>
      </c>
      <c r="V300" s="34" t="str">
        <f>IF(OR('2ª FASE - GRUPOS A a H'!F361="",'2ª FASE - GRUPOS A a H'!H361=""),"",'2ª FASE - GRUPOS A a H'!E299)</f>
        <v>VascoPaulo F.C.</v>
      </c>
      <c r="W300" s="2">
        <f>SUM(Q310,Q321,Q328,Q335,C344,C352,C360)</f>
        <v>3</v>
      </c>
      <c r="X300" s="2">
        <f>SUM(H310,H321,H328,H335,F344,F352,F360)</f>
        <v>58</v>
      </c>
      <c r="Y300" s="2">
        <f>SUM(F310,H321,F328,F335,H344,H352,H360)</f>
        <v>42</v>
      </c>
      <c r="Z300" s="2">
        <f t="shared" si="41"/>
        <v>16</v>
      </c>
      <c r="AA300" s="34">
        <f t="shared" si="42"/>
        <v>35016000584</v>
      </c>
      <c r="AB300" s="2">
        <f t="shared" si="43"/>
        <v>25003000355</v>
      </c>
      <c r="AC300" s="34">
        <f t="shared" si="44"/>
        <v>5</v>
      </c>
    </row>
    <row r="301" spans="3:29">
      <c r="C301" s="2">
        <f>IF(OR(F301="",H301=""),"",IF(F301=H301,1,IF(F301&lt;H301,0,IF(F301-H301&lt;10,2,IF(F301&gt;H301,3,SE)))))</f>
        <v>0</v>
      </c>
      <c r="D301" s="26" t="s">
        <v>8</v>
      </c>
      <c r="E301" s="26" t="str">
        <f t="shared" si="36"/>
        <v>CR Reis do Rio</v>
      </c>
      <c r="F301" s="346">
        <f t="shared" si="37"/>
        <v>0</v>
      </c>
      <c r="G301" s="346"/>
      <c r="H301" s="347">
        <f t="shared" si="38"/>
        <v>32</v>
      </c>
      <c r="I301" s="347"/>
      <c r="J301" s="347">
        <f t="shared" si="39"/>
        <v>35</v>
      </c>
      <c r="K301" s="347"/>
      <c r="L301" s="347">
        <f t="shared" si="40"/>
        <v>-3</v>
      </c>
      <c r="M301" s="390"/>
      <c r="O301" s="13" t="s">
        <v>178</v>
      </c>
      <c r="Q301" s="96"/>
      <c r="T301" s="1"/>
      <c r="U301" s="11">
        <v>5</v>
      </c>
      <c r="V301" s="34" t="str">
        <f>IF(OR('2ª FASE - GRUPOS I a P'!F292="",'2ª FASE - GRUPOS I a P'!F292=""),"",'2ª FASE - GRUPOS I a P'!E229)</f>
        <v>La Bestia Negra_Z</v>
      </c>
      <c r="W301" s="2">
        <f>SUM(C313,C321,C329,C337,Q342,Q351,Q359)</f>
        <v>2</v>
      </c>
      <c r="X301" s="2">
        <f>SUM(F313,F321,F329,F337,H342,H351,H359)</f>
        <v>35</v>
      </c>
      <c r="Y301" s="2">
        <f>SUM(H313,H321,H329,H337,F342,F351,F359)</f>
        <v>32</v>
      </c>
      <c r="Z301" s="2">
        <f t="shared" si="41"/>
        <v>3</v>
      </c>
      <c r="AA301" s="34">
        <f t="shared" si="42"/>
        <v>25003000355</v>
      </c>
      <c r="AB301" s="2">
        <f t="shared" si="43"/>
        <v>4997000321</v>
      </c>
      <c r="AC301" s="34">
        <f t="shared" si="44"/>
        <v>1</v>
      </c>
    </row>
    <row r="302" spans="3:29">
      <c r="C302" s="2">
        <f>IF(OR(F302="",H302=""),"",IF(F302=H302,1,IF(F302&lt;H302,0,IF(F302-H302&lt;10,2,IF(F302&gt;H302,3,SE)))))</f>
        <v>0</v>
      </c>
      <c r="D302" s="26" t="s">
        <v>9</v>
      </c>
      <c r="E302" s="26" t="str">
        <f t="shared" si="36"/>
        <v>Forever2014</v>
      </c>
      <c r="F302" s="346">
        <f t="shared" si="37"/>
        <v>0</v>
      </c>
      <c r="G302" s="346"/>
      <c r="H302" s="347">
        <f t="shared" si="38"/>
        <v>25</v>
      </c>
      <c r="I302" s="347"/>
      <c r="J302" s="347">
        <f t="shared" si="39"/>
        <v>36</v>
      </c>
      <c r="K302" s="347"/>
      <c r="L302" s="347">
        <f t="shared" si="40"/>
        <v>-11</v>
      </c>
      <c r="M302" s="390"/>
      <c r="Q302" s="96"/>
      <c r="T302" s="1"/>
      <c r="U302" s="11">
        <v>6</v>
      </c>
      <c r="V302" s="34" t="str">
        <f>IF(OR('2ª FASE - GRUPOS A a H'!F361="",'2ª FASE - GRUPOS A a H'!H361=""),"",'2ª FASE - GRUPOS A a H'!E298)</f>
        <v>DIDICAFE FC</v>
      </c>
      <c r="W302" s="2">
        <f>SUM(C312,C320,C328,C336,Q343,Q350,C359)</f>
        <v>3</v>
      </c>
      <c r="X302" s="2">
        <f>SUM(F312,F320,F328,F336,H343,H350,F359)</f>
        <v>67</v>
      </c>
      <c r="Y302" s="2">
        <f>SUM(H312,H320,H328,H336,F343,F350,H359)</f>
        <v>28</v>
      </c>
      <c r="Z302" s="2">
        <f t="shared" si="41"/>
        <v>39</v>
      </c>
      <c r="AA302" s="34">
        <f t="shared" si="42"/>
        <v>35039000676</v>
      </c>
      <c r="AB302" s="2">
        <f t="shared" si="43"/>
        <v>4989000257</v>
      </c>
      <c r="AC302" s="34">
        <f t="shared" si="44"/>
        <v>7</v>
      </c>
    </row>
    <row r="303" spans="3:29">
      <c r="C303" s="2">
        <f>IF(OR(F303="",H303=""),"",IF(F303=H303,1,IF(F303&lt;H303,0,IF(F303-H303&lt;10,2,IF(F303&gt;H303,3,SE)))))</f>
        <v>0</v>
      </c>
      <c r="D303" s="26" t="s">
        <v>10</v>
      </c>
      <c r="E303" s="26" t="str">
        <f t="shared" si="36"/>
        <v>MagoLitos F.C</v>
      </c>
      <c r="F303" s="346">
        <f t="shared" si="37"/>
        <v>0</v>
      </c>
      <c r="G303" s="346"/>
      <c r="H303" s="347">
        <f t="shared" si="38"/>
        <v>42</v>
      </c>
      <c r="I303" s="347"/>
      <c r="J303" s="347">
        <f t="shared" si="39"/>
        <v>58</v>
      </c>
      <c r="K303" s="347"/>
      <c r="L303" s="347">
        <f t="shared" si="40"/>
        <v>-16</v>
      </c>
      <c r="M303" s="390"/>
      <c r="Q303" s="96"/>
      <c r="T303" s="1"/>
      <c r="U303" s="11">
        <v>7</v>
      </c>
      <c r="V303" s="34" t="str">
        <f>IF(OR('2ª FASE - GRUPOS I a P'!F292="",'2ª FASE - GRUPOS I a P'!F292=""),"",'2ª FASE - GRUPOS I a P'!E228)</f>
        <v>Forever2014</v>
      </c>
      <c r="W303" s="2">
        <f>SUM(C311,C319,C327,C335,C343,C351,Q358)</f>
        <v>0</v>
      </c>
      <c r="X303" s="2">
        <f>SUM(F311,F319,F327,F335,F343,F351,H358)</f>
        <v>25</v>
      </c>
      <c r="Y303" s="2">
        <f>SUM(H311,H319,H327,H335,H343,H351,F358)</f>
        <v>36</v>
      </c>
      <c r="Z303" s="2">
        <f t="shared" si="41"/>
        <v>-11</v>
      </c>
      <c r="AA303" s="34">
        <f t="shared" si="42"/>
        <v>4989000257</v>
      </c>
      <c r="AB303" s="2">
        <f t="shared" si="43"/>
        <v>4984000428</v>
      </c>
      <c r="AC303" s="34">
        <f t="shared" si="44"/>
        <v>8</v>
      </c>
    </row>
    <row r="304" spans="3:29">
      <c r="C304" s="2">
        <f>IF(OR(F304="",H304=""),"",IF(F304=H304,1,IF(F304&lt;H304,0,IF(F304-H304&lt;10,2,IF(F304&gt;H304,3,SE)))))</f>
        <v>0</v>
      </c>
      <c r="D304" s="26" t="s">
        <v>11</v>
      </c>
      <c r="E304" s="26" t="str">
        <f t="shared" si="36"/>
        <v>Engenheirense</v>
      </c>
      <c r="F304" s="346">
        <f t="shared" si="37"/>
        <v>0</v>
      </c>
      <c r="G304" s="346"/>
      <c r="H304" s="347">
        <f t="shared" si="38"/>
        <v>28</v>
      </c>
      <c r="I304" s="347"/>
      <c r="J304" s="347">
        <f t="shared" si="39"/>
        <v>67</v>
      </c>
      <c r="K304" s="347"/>
      <c r="L304" s="347">
        <f t="shared" si="40"/>
        <v>-39</v>
      </c>
      <c r="M304" s="390"/>
      <c r="Q304" s="96"/>
      <c r="T304" s="1"/>
      <c r="U304" s="11">
        <v>8</v>
      </c>
      <c r="V304" s="34" t="str">
        <f>IF(OR('2ª FASE - GRUPOS A a H'!F361="",'2ª FASE - GRUPOS A a H'!H361=""),"",'2ª FASE - GRUPOS A a H'!E297)</f>
        <v>MagoLitos F.C</v>
      </c>
      <c r="W304" s="2">
        <f>SUM(C310,C318,C326,C334,C342,C350,C358)</f>
        <v>0</v>
      </c>
      <c r="X304" s="2">
        <f>SUM(F310,F318,F326,F334,F342,F350,F358)</f>
        <v>42</v>
      </c>
      <c r="Y304" s="2">
        <f>SUM(H310,H318,H326,H334,H342,H350,H358)</f>
        <v>58</v>
      </c>
      <c r="Z304" s="2">
        <f t="shared" si="41"/>
        <v>-16</v>
      </c>
      <c r="AA304" s="34">
        <f t="shared" si="42"/>
        <v>4984000428</v>
      </c>
      <c r="AB304" s="2">
        <f t="shared" si="43"/>
        <v>4961000282</v>
      </c>
      <c r="AC304" s="34">
        <f t="shared" si="44"/>
        <v>2</v>
      </c>
    </row>
    <row r="305" spans="3:29">
      <c r="C305" s="2" t="str">
        <f>IF(OR(F305="",H305=""),"",IF(F305=H305,1,IF(F305&lt;H305,0,IF(F305-H305&lt;10,2,IF(F305&gt;H305,3,SE)))))</f>
        <v/>
      </c>
      <c r="Q305" s="96"/>
      <c r="T305" s="1"/>
      <c r="U305" s="2"/>
      <c r="V305" s="34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96"/>
      <c r="T306" s="1"/>
      <c r="U306" s="2"/>
      <c r="V306" s="34"/>
      <c r="W306" s="2"/>
      <c r="X306" s="2"/>
      <c r="Y306" s="2"/>
      <c r="Z306" s="2"/>
      <c r="AA306" s="2"/>
      <c r="AB306" s="2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52" t="s">
        <v>258</v>
      </c>
      <c r="E307" s="353"/>
      <c r="F307" s="353"/>
      <c r="G307" s="353"/>
      <c r="H307" s="353"/>
      <c r="I307" s="353"/>
      <c r="J307" s="353"/>
      <c r="K307" s="353"/>
      <c r="L307" s="353"/>
      <c r="M307" s="353"/>
      <c r="N307" s="353"/>
      <c r="O307" s="353"/>
      <c r="P307" s="354"/>
      <c r="Q307" s="2" t="str">
        <f>IF(OR(H307="",F307=""),"",IF(H307=F307,1,IF(H307&lt;F307,0,IF(H307-F307&lt;10,2,IF(H307&gt;F307,3,SE)))))</f>
        <v/>
      </c>
      <c r="T307" s="1"/>
      <c r="U307" s="2"/>
      <c r="V307" s="34"/>
      <c r="W307" s="2"/>
      <c r="X307" s="2"/>
      <c r="Y307" s="2"/>
      <c r="Z307" s="2"/>
      <c r="AA307" s="2"/>
      <c r="AB307" s="2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55"/>
      <c r="E308" s="356"/>
      <c r="F308" s="356"/>
      <c r="G308" s="356"/>
      <c r="H308" s="356"/>
      <c r="I308" s="356"/>
      <c r="J308" s="356"/>
      <c r="K308" s="356"/>
      <c r="L308" s="356"/>
      <c r="M308" s="356"/>
      <c r="N308" s="356"/>
      <c r="O308" s="356"/>
      <c r="P308" s="357"/>
      <c r="Q308" s="2" t="str">
        <f>IF(OR(H308="",F308=""),"",IF(H308=F308,1,IF(H308&lt;F308,0,IF(H308-F308&lt;10,2,IF(H308&gt;F308,3,SE)))))</f>
        <v/>
      </c>
      <c r="T308" s="2"/>
      <c r="U308" s="11"/>
      <c r="V308" s="34"/>
      <c r="W308" s="2"/>
      <c r="X308" s="2"/>
      <c r="Y308" s="15"/>
      <c r="Z308" s="15"/>
      <c r="AA308" s="2"/>
      <c r="AB308" s="2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34"/>
      <c r="W309" s="2"/>
      <c r="X309" s="2"/>
      <c r="Y309" s="2"/>
      <c r="Z309" s="2"/>
      <c r="AA309" s="2"/>
      <c r="AB309" s="2"/>
      <c r="AC309" s="2"/>
    </row>
    <row r="310" spans="3:29">
      <c r="C310" s="2">
        <f>IF(OR(F310="",H310=""),"",IF(F310=H310,1,IF(F310&lt;H310,0,IF(F310-H310&lt;10,2,IF(F310&gt;H310,3,SE)))))</f>
        <v>0</v>
      </c>
      <c r="D310" s="360" t="str">
        <f>V304</f>
        <v>MagoLitos F.C</v>
      </c>
      <c r="E310" s="360"/>
      <c r="F310" s="204">
        <v>42</v>
      </c>
      <c r="G310" s="41" t="s">
        <v>17</v>
      </c>
      <c r="H310" s="205">
        <v>58</v>
      </c>
      <c r="I310" s="360" t="str">
        <f>V300</f>
        <v>VascoPaulo F.C.</v>
      </c>
      <c r="J310" s="360"/>
      <c r="K310" s="360"/>
      <c r="L310" s="360"/>
      <c r="M310" s="360"/>
      <c r="N310" s="360"/>
      <c r="O310" s="360"/>
      <c r="P310" s="360"/>
      <c r="Q310" s="2">
        <f>IF(OR(H310="",F310=""),"",IF(H310=F310,1,IF(H310&lt;F310,0,IF(H310-F310&lt;10,2,IF(H310&gt;F310,3,SE)))))</f>
        <v>3</v>
      </c>
      <c r="U310" s="11"/>
      <c r="V310" s="34"/>
      <c r="W310" s="2"/>
      <c r="X310" s="2"/>
      <c r="Y310" s="2"/>
      <c r="Z310" s="2"/>
      <c r="AA310" s="2"/>
      <c r="AB310" s="2"/>
      <c r="AC310" s="2"/>
    </row>
    <row r="311" spans="3:29">
      <c r="C311" s="2">
        <f>IF(OR(F311="",H311=""),"",IF(F311=H311,1,IF(F311&lt;H311,0,IF(F311-H311&lt;10,2,IF(F311&gt;H311,3,SE)))))</f>
        <v>0</v>
      </c>
      <c r="D311" s="360" t="str">
        <f>V303</f>
        <v>Forever2014</v>
      </c>
      <c r="E311" s="360"/>
      <c r="F311" s="204">
        <v>25</v>
      </c>
      <c r="G311" s="41" t="s">
        <v>17</v>
      </c>
      <c r="H311" s="205">
        <v>36</v>
      </c>
      <c r="I311" s="360" t="str">
        <f>V299</f>
        <v>Vascaero FC</v>
      </c>
      <c r="J311" s="360"/>
      <c r="K311" s="360"/>
      <c r="L311" s="360"/>
      <c r="M311" s="360"/>
      <c r="N311" s="360"/>
      <c r="O311" s="360"/>
      <c r="P311" s="360"/>
      <c r="Q311" s="2">
        <f>IF(OR(H311="",F311=""),"",IF(H311=F311,1,IF(H311&lt;F311,0,IF(H311-F311&lt;10,2,IF(H311&gt;F311,3,SE)))))</f>
        <v>3</v>
      </c>
      <c r="U311" s="11"/>
      <c r="V311" s="34"/>
      <c r="W311" s="2"/>
      <c r="X311" s="2"/>
      <c r="Y311" s="2"/>
      <c r="Z311" s="2"/>
      <c r="AA311" s="2"/>
      <c r="AB311" s="2"/>
      <c r="AC311" s="2"/>
    </row>
    <row r="312" spans="3:29">
      <c r="C312" s="2">
        <f>IF(OR(F312="",H312=""),"",IF(F312=H312,1,IF(F312&lt;H312,0,IF(F312-H312&lt;10,2,IF(F312&gt;H312,3,SE)))))</f>
        <v>3</v>
      </c>
      <c r="D312" s="360" t="str">
        <f>V302</f>
        <v>DIDICAFE FC</v>
      </c>
      <c r="E312" s="360"/>
      <c r="F312" s="205">
        <v>67</v>
      </c>
      <c r="G312" s="41" t="s">
        <v>17</v>
      </c>
      <c r="H312" s="204">
        <v>28</v>
      </c>
      <c r="I312" s="360" t="str">
        <f>V298</f>
        <v>Engenheirense</v>
      </c>
      <c r="J312" s="360"/>
      <c r="K312" s="360"/>
      <c r="L312" s="360"/>
      <c r="M312" s="360"/>
      <c r="N312" s="360"/>
      <c r="O312" s="360"/>
      <c r="P312" s="360"/>
      <c r="Q312" s="2">
        <f>IF(OR(H312="",F312=""),"",IF(H312=F312,1,IF(H312&lt;F312,0,IF(H312-F312&lt;10,2,IF(H312&gt;F312,3,SE)))))</f>
        <v>0</v>
      </c>
      <c r="U312" s="11"/>
      <c r="V312" s="34"/>
      <c r="W312" s="2"/>
      <c r="X312" s="2"/>
      <c r="Y312" s="2"/>
      <c r="Z312" s="2"/>
      <c r="AA312" s="2"/>
      <c r="AB312" s="2"/>
      <c r="AC312" s="2"/>
    </row>
    <row r="313" spans="3:29">
      <c r="C313" s="2">
        <f>IF(OR(F313="",H313=""),"",IF(F313=H313,1,IF(F313&lt;H313,0,IF(F313-H313&lt;10,2,IF(F313&gt;H313,3,SE)))))</f>
        <v>2</v>
      </c>
      <c r="D313" s="360" t="str">
        <f>V301</f>
        <v>La Bestia Negra_Z</v>
      </c>
      <c r="E313" s="360"/>
      <c r="F313" s="205">
        <v>35</v>
      </c>
      <c r="G313" s="41" t="s">
        <v>17</v>
      </c>
      <c r="H313" s="204">
        <v>32</v>
      </c>
      <c r="I313" s="360" t="str">
        <f>V297</f>
        <v>CR Reis do Rio</v>
      </c>
      <c r="J313" s="360"/>
      <c r="K313" s="360"/>
      <c r="L313" s="360"/>
      <c r="M313" s="360"/>
      <c r="N313" s="360"/>
      <c r="O313" s="360"/>
      <c r="P313" s="360"/>
      <c r="Q313" s="2">
        <f>IF(OR(H313="",F313=""),"",IF(H313=F313,1,IF(H313&lt;F313,0,IF(H313-F313&lt;10,2,IF(H313&gt;F313,3,SE)))))</f>
        <v>0</v>
      </c>
      <c r="U313" s="11"/>
      <c r="V313" s="34"/>
      <c r="W313" s="2"/>
      <c r="X313" s="2"/>
      <c r="Y313" s="2"/>
      <c r="Z313" s="2"/>
      <c r="AA313" s="2"/>
      <c r="AB313" s="2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34"/>
      <c r="W314" s="2"/>
      <c r="X314" s="2"/>
      <c r="Y314" s="2"/>
      <c r="Z314" s="2"/>
      <c r="AA314" s="2"/>
      <c r="AB314" s="2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61" t="s">
        <v>259</v>
      </c>
      <c r="E315" s="362"/>
      <c r="F315" s="362"/>
      <c r="G315" s="362"/>
      <c r="H315" s="362"/>
      <c r="I315" s="362"/>
      <c r="J315" s="362"/>
      <c r="K315" s="362"/>
      <c r="L315" s="362"/>
      <c r="M315" s="362"/>
      <c r="N315" s="362"/>
      <c r="O315" s="362"/>
      <c r="P315" s="363"/>
      <c r="Q315" s="2" t="str">
        <f>IF(OR(H315="",F315=""),"",IF(H315=F315,1,IF(H315&lt;F315,0,IF(H315-F315&lt;10,2,IF(H315&gt;F315,3,SE)))))</f>
        <v/>
      </c>
      <c r="U315" s="11"/>
      <c r="V315" s="34"/>
      <c r="W315" s="2"/>
      <c r="X315" s="2"/>
      <c r="Y315" s="2"/>
      <c r="Z315" s="2"/>
      <c r="AA315" s="2"/>
      <c r="AB315" s="2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64"/>
      <c r="E316" s="365"/>
      <c r="F316" s="365"/>
      <c r="G316" s="365"/>
      <c r="H316" s="365"/>
      <c r="I316" s="365"/>
      <c r="J316" s="365"/>
      <c r="K316" s="365"/>
      <c r="L316" s="365"/>
      <c r="M316" s="365"/>
      <c r="N316" s="365"/>
      <c r="O316" s="365"/>
      <c r="P316" s="366"/>
      <c r="Q316" s="2" t="str">
        <f>IF(OR(H316="",F316=""),"",IF(H316=F316,1,IF(H316&lt;F316,0,IF(H316-F316&lt;10,2,IF(H316&gt;F316,3,SE)))))</f>
        <v/>
      </c>
      <c r="U316" s="2"/>
      <c r="V316" s="2"/>
      <c r="W316" s="2"/>
      <c r="X316" s="2"/>
      <c r="Y316" s="2"/>
      <c r="Z316" s="2"/>
      <c r="AA316" s="2"/>
      <c r="AB316" s="2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2"/>
      <c r="W317" s="2"/>
      <c r="X317" s="2"/>
      <c r="Y317" s="15"/>
      <c r="Z317" s="15"/>
      <c r="AA317" s="2"/>
      <c r="AB317" s="2"/>
      <c r="AC317" s="2"/>
    </row>
    <row r="318" spans="3:29">
      <c r="C318" s="2" t="str">
        <f>IF(OR(F318="",H318=""),"",IF(F318=H318,1,IF(F318&lt;H318,0,IF(F318-H318&lt;10,2,IF(F318&gt;H318,3,SE)))))</f>
        <v/>
      </c>
      <c r="D318" s="360" t="str">
        <f>V304</f>
        <v>MagoLitos F.C</v>
      </c>
      <c r="E318" s="360"/>
      <c r="F318" s="70"/>
      <c r="G318" s="41" t="s">
        <v>17</v>
      </c>
      <c r="H318" s="70"/>
      <c r="I318" s="360" t="str">
        <f>V297</f>
        <v>CR Reis do Rio</v>
      </c>
      <c r="J318" s="360"/>
      <c r="K318" s="360"/>
      <c r="L318" s="360"/>
      <c r="M318" s="360"/>
      <c r="N318" s="360"/>
      <c r="O318" s="360"/>
      <c r="P318" s="360"/>
      <c r="Q318" s="2" t="str">
        <f>IF(OR(H318="",F318=""),"",IF(H318=F318,1,IF(H318&lt;F318,0,IF(H318-F318&lt;10,2,IF(H318&gt;F318,3,SE)))))</f>
        <v/>
      </c>
      <c r="U318" s="2"/>
      <c r="V318" s="2"/>
      <c r="W318" s="2"/>
      <c r="X318" s="2"/>
      <c r="Y318" s="2"/>
      <c r="Z318" s="2"/>
      <c r="AA318" s="2"/>
      <c r="AB318" s="2"/>
      <c r="AC318" s="2"/>
    </row>
    <row r="319" spans="3:29">
      <c r="C319" s="2" t="str">
        <f>IF(OR(F319="",H319=""),"",IF(F319=H319,1,IF(F319&lt;H319,0,IF(F319-H319&lt;10,2,IF(F319&gt;H319,3,SE)))))</f>
        <v/>
      </c>
      <c r="D319" s="360" t="str">
        <f>V303</f>
        <v>Forever2014</v>
      </c>
      <c r="E319" s="360"/>
      <c r="F319" s="70"/>
      <c r="G319" s="41" t="s">
        <v>17</v>
      </c>
      <c r="H319" s="70"/>
      <c r="I319" s="360" t="str">
        <f>V298</f>
        <v>Engenheirense</v>
      </c>
      <c r="J319" s="360"/>
      <c r="K319" s="360"/>
      <c r="L319" s="360"/>
      <c r="M319" s="360"/>
      <c r="N319" s="360"/>
      <c r="O319" s="360"/>
      <c r="P319" s="360"/>
      <c r="Q319" s="2" t="str">
        <f>IF(OR(H319="",F319=""),"",IF(H319=F319,1,IF(H319&lt;F319,0,IF(H319-F319&lt;10,2,IF(H319&gt;F319,3,SE)))))</f>
        <v/>
      </c>
      <c r="U319" s="2"/>
      <c r="V319" s="2"/>
      <c r="W319" s="2"/>
      <c r="X319" s="2"/>
      <c r="Y319" s="2"/>
      <c r="Z319" s="2"/>
      <c r="AA319" s="2"/>
      <c r="AB319" s="2"/>
      <c r="AC319" s="2"/>
    </row>
    <row r="320" spans="3:29">
      <c r="C320" s="2" t="str">
        <f>IF(OR(F320="",H320=""),"",IF(F320=H320,1,IF(F320&lt;H320,0,IF(F320-H320&lt;10,2,IF(F320&gt;H320,3,SE)))))</f>
        <v/>
      </c>
      <c r="D320" s="360" t="str">
        <f>V302</f>
        <v>DIDICAFE FC</v>
      </c>
      <c r="E320" s="360"/>
      <c r="F320" s="70"/>
      <c r="G320" s="41" t="s">
        <v>17</v>
      </c>
      <c r="H320" s="70"/>
      <c r="I320" s="360" t="str">
        <f>V299</f>
        <v>Vascaero FC</v>
      </c>
      <c r="J320" s="360"/>
      <c r="K320" s="360"/>
      <c r="L320" s="360"/>
      <c r="M320" s="360"/>
      <c r="N320" s="360"/>
      <c r="O320" s="360"/>
      <c r="P320" s="360"/>
      <c r="Q320" s="2" t="str">
        <f>IF(OR(H320="",F320=""),"",IF(H320=F320,1,IF(H320&lt;F320,0,IF(H320-F320&lt;10,2,IF(H320&gt;F320,3,SE)))))</f>
        <v/>
      </c>
      <c r="U320" s="2"/>
      <c r="V320" s="2"/>
      <c r="W320" s="2"/>
      <c r="X320" s="2"/>
      <c r="Y320" s="2"/>
      <c r="Z320" s="2"/>
      <c r="AA320" s="2"/>
      <c r="AB320" s="2"/>
      <c r="AC320" s="2"/>
    </row>
    <row r="321" spans="3:29">
      <c r="C321" s="2" t="str">
        <f>IF(OR(F321="",H321=""),"",IF(F321=H321,1,IF(F321&lt;H321,0,IF(F321-H321&lt;10,2,IF(F321&gt;H321,3,SE)))))</f>
        <v/>
      </c>
      <c r="D321" s="360" t="str">
        <f>V301</f>
        <v>La Bestia Negra_Z</v>
      </c>
      <c r="E321" s="360"/>
      <c r="F321" s="70"/>
      <c r="G321" s="41" t="s">
        <v>17</v>
      </c>
      <c r="H321" s="70"/>
      <c r="I321" s="360" t="str">
        <f>V300</f>
        <v>VascoPaulo F.C.</v>
      </c>
      <c r="J321" s="360"/>
      <c r="K321" s="360"/>
      <c r="L321" s="360"/>
      <c r="M321" s="360"/>
      <c r="N321" s="360"/>
      <c r="O321" s="360"/>
      <c r="P321" s="360"/>
      <c r="Q321" s="2" t="str">
        <f>IF(OR(H321="",F321=""),"",IF(H321=F321,1,IF(H321&lt;F321,0,IF(H321-F321&lt;10,2,IF(H321&gt;F321,3,SE)))))</f>
        <v/>
      </c>
      <c r="U321" s="2"/>
      <c r="V321" s="2"/>
      <c r="W321" s="2"/>
      <c r="X321" s="2"/>
      <c r="Y321" s="2"/>
      <c r="Z321" s="2"/>
      <c r="AA321" s="2"/>
      <c r="AB321" s="2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2"/>
      <c r="W322" s="2"/>
      <c r="X322" s="2"/>
      <c r="Y322" s="2"/>
      <c r="Z322" s="2"/>
      <c r="AA322" s="2"/>
      <c r="AB322" s="2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61" t="s">
        <v>260</v>
      </c>
      <c r="E323" s="362"/>
      <c r="F323" s="362"/>
      <c r="G323" s="362"/>
      <c r="H323" s="362"/>
      <c r="I323" s="362"/>
      <c r="J323" s="362"/>
      <c r="K323" s="362"/>
      <c r="L323" s="362"/>
      <c r="M323" s="362"/>
      <c r="N323" s="362"/>
      <c r="O323" s="362"/>
      <c r="P323" s="363"/>
      <c r="Q323" s="2" t="str">
        <f>IF(OR(H323="",F323=""),"",IF(H323=F323,1,IF(H323&lt;F323,0,IF(H323-F323&lt;10,2,IF(H323&gt;F323,3,SE)))))</f>
        <v/>
      </c>
      <c r="U323" s="2"/>
      <c r="V323" s="2"/>
      <c r="W323" s="2"/>
      <c r="X323" s="2"/>
      <c r="Y323" s="15"/>
      <c r="Z323" s="15"/>
      <c r="AA323" s="2"/>
      <c r="AB323" s="2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64"/>
      <c r="E324" s="365"/>
      <c r="F324" s="365"/>
      <c r="G324" s="365"/>
      <c r="H324" s="365"/>
      <c r="I324" s="365"/>
      <c r="J324" s="365"/>
      <c r="K324" s="365"/>
      <c r="L324" s="365"/>
      <c r="M324" s="365"/>
      <c r="N324" s="365"/>
      <c r="O324" s="365"/>
      <c r="P324" s="366"/>
      <c r="Q324" s="2" t="str">
        <f>IF(OR(H324="",F324=""),"",IF(H324=F324,1,IF(H324&lt;F324,0,IF(H324-F324&lt;10,2,IF(H324&gt;F324,3,SE)))))</f>
        <v/>
      </c>
      <c r="U324" s="2"/>
      <c r="V324" s="2"/>
      <c r="W324" s="2"/>
      <c r="X324" s="2"/>
      <c r="Y324" s="15"/>
      <c r="Z324" s="15"/>
      <c r="AA324" s="2"/>
      <c r="AB324" s="2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2"/>
      <c r="W325" s="2"/>
      <c r="X325" s="2"/>
      <c r="Y325" s="2"/>
      <c r="Z325" s="2"/>
      <c r="AA325" s="2"/>
      <c r="AB325" s="2"/>
      <c r="AC325" s="2"/>
    </row>
    <row r="326" spans="3:29">
      <c r="C326" s="2" t="str">
        <f>IF(OR(F326="",H326=""),"",IF(F326=H326,1,IF(F326&lt;H326,0,IF(F326-H326&lt;10,2,IF(F326&gt;H326,3,SE)))))</f>
        <v/>
      </c>
      <c r="D326" s="360" t="str">
        <f>V304</f>
        <v>MagoLitos F.C</v>
      </c>
      <c r="E326" s="360"/>
      <c r="F326" s="70"/>
      <c r="G326" s="25" t="s">
        <v>17</v>
      </c>
      <c r="H326" s="70"/>
      <c r="I326" s="360" t="str">
        <f>V298</f>
        <v>Engenheirense</v>
      </c>
      <c r="J326" s="360"/>
      <c r="K326" s="360"/>
      <c r="L326" s="360"/>
      <c r="M326" s="360"/>
      <c r="N326" s="360"/>
      <c r="O326" s="360"/>
      <c r="P326" s="360"/>
      <c r="Q326" s="2" t="str">
        <f>IF(OR(H326="",F326=""),"",IF(H326=F326,1,IF(H326&lt;F326,0,IF(H326-F326&lt;10,2,IF(H326&gt;F326,3,SE)))))</f>
        <v/>
      </c>
      <c r="U326" s="2"/>
      <c r="V326" s="2"/>
      <c r="W326" s="2"/>
      <c r="X326" s="2"/>
      <c r="Y326" s="2"/>
      <c r="Z326" s="2"/>
      <c r="AA326" s="2"/>
      <c r="AB326" s="2"/>
      <c r="AC326" s="2"/>
    </row>
    <row r="327" spans="3:29">
      <c r="C327" s="2" t="str">
        <f>IF(OR(F327="",H327=""),"",IF(F327=H327,1,IF(F327&lt;H327,0,IF(F327-H327&lt;10,2,IF(F327&gt;H327,3,SE)))))</f>
        <v/>
      </c>
      <c r="D327" s="360" t="str">
        <f>V303</f>
        <v>Forever2014</v>
      </c>
      <c r="E327" s="360"/>
      <c r="F327" s="70"/>
      <c r="G327" s="25" t="s">
        <v>17</v>
      </c>
      <c r="H327" s="70"/>
      <c r="I327" s="360" t="str">
        <f>V297</f>
        <v>CR Reis do Rio</v>
      </c>
      <c r="J327" s="360"/>
      <c r="K327" s="360"/>
      <c r="L327" s="360"/>
      <c r="M327" s="360"/>
      <c r="N327" s="360"/>
      <c r="O327" s="360"/>
      <c r="P327" s="360"/>
      <c r="Q327" s="2" t="str">
        <f>IF(OR(H327="",F327=""),"",IF(H327=F327,1,IF(H327&lt;F327,0,IF(H327-F327&lt;10,2,IF(H327&gt;F327,3,SE)))))</f>
        <v/>
      </c>
      <c r="U327" s="2"/>
      <c r="V327" s="2"/>
      <c r="W327" s="2"/>
      <c r="X327" s="2"/>
      <c r="Y327" s="2"/>
      <c r="Z327" s="2"/>
      <c r="AA327" s="2"/>
      <c r="AB327" s="2"/>
      <c r="AC327" s="2"/>
    </row>
    <row r="328" spans="3:29">
      <c r="C328" s="2" t="str">
        <f>IF(OR(F328="",H328=""),"",IF(F328=H328,1,IF(F328&lt;H328,0,IF(F328-H328&lt;10,2,IF(F328&gt;H328,3,SE)))))</f>
        <v/>
      </c>
      <c r="D328" s="360" t="str">
        <f>V302</f>
        <v>DIDICAFE FC</v>
      </c>
      <c r="E328" s="360"/>
      <c r="F328" s="70"/>
      <c r="G328" s="25" t="s">
        <v>17</v>
      </c>
      <c r="H328" s="70"/>
      <c r="I328" s="360" t="str">
        <f>V300</f>
        <v>VascoPaulo F.C.</v>
      </c>
      <c r="J328" s="360"/>
      <c r="K328" s="360"/>
      <c r="L328" s="360"/>
      <c r="M328" s="360"/>
      <c r="N328" s="360"/>
      <c r="O328" s="360"/>
      <c r="P328" s="360"/>
      <c r="Q328" s="2" t="str">
        <f>IF(OR(H328="",F328=""),"",IF(H328=F328,1,IF(H328&lt;F328,0,IF(H328-F328&lt;10,2,IF(H328&gt;F328,3,SE)))))</f>
        <v/>
      </c>
      <c r="U328" s="2"/>
      <c r="V328" s="2"/>
      <c r="W328" s="2"/>
      <c r="X328" s="2"/>
      <c r="Y328" s="2"/>
      <c r="Z328" s="2"/>
      <c r="AA328" s="2"/>
      <c r="AB328" s="2"/>
      <c r="AC328" s="2"/>
    </row>
    <row r="329" spans="3:29">
      <c r="C329" s="2" t="str">
        <f>IF(OR(F329="",H329=""),"",IF(F329=H329,1,IF(F329&lt;H329,0,IF(F329-H329&lt;10,2,IF(F329&gt;H329,3,SE)))))</f>
        <v/>
      </c>
      <c r="D329" s="360" t="str">
        <f>V301</f>
        <v>La Bestia Negra_Z</v>
      </c>
      <c r="E329" s="360"/>
      <c r="F329" s="70"/>
      <c r="G329" s="25" t="s">
        <v>17</v>
      </c>
      <c r="H329" s="70"/>
      <c r="I329" s="360" t="str">
        <f>V299</f>
        <v>Vascaero FC</v>
      </c>
      <c r="J329" s="360"/>
      <c r="K329" s="360"/>
      <c r="L329" s="360"/>
      <c r="M329" s="360"/>
      <c r="N329" s="360"/>
      <c r="O329" s="360"/>
      <c r="P329" s="360"/>
      <c r="Q329" s="2" t="str">
        <f>IF(OR(H329="",F329=""),"",IF(H329=F329,1,IF(H329&lt;F329,0,IF(H329-F329&lt;10,2,IF(H329&gt;F329,3,SE)))))</f>
        <v/>
      </c>
      <c r="U329" s="2"/>
      <c r="V329" s="2"/>
      <c r="W329" s="2"/>
      <c r="X329" s="2"/>
      <c r="Y329" s="2"/>
      <c r="Z329" s="2"/>
      <c r="AA329" s="2"/>
      <c r="AB329" s="2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2"/>
      <c r="W330" s="2"/>
      <c r="X330" s="2"/>
      <c r="Y330" s="2"/>
      <c r="Z330" s="2"/>
      <c r="AA330" s="2"/>
      <c r="AB330" s="2"/>
      <c r="AC330" s="2"/>
    </row>
    <row r="331" spans="3:29">
      <c r="C331" s="2" t="str">
        <f>IF(OR(F331="",H331=""),"",IF(F331=H331,1,IF(F331&lt;H331,0,IF(F331-H331&lt;10,2,IF(F331&gt;H331,3,SE)))))</f>
        <v/>
      </c>
      <c r="D331" s="361" t="s">
        <v>261</v>
      </c>
      <c r="E331" s="362"/>
      <c r="F331" s="362"/>
      <c r="G331" s="362"/>
      <c r="H331" s="362"/>
      <c r="I331" s="362"/>
      <c r="J331" s="362"/>
      <c r="K331" s="362"/>
      <c r="L331" s="362"/>
      <c r="M331" s="362"/>
      <c r="N331" s="362"/>
      <c r="O331" s="362"/>
      <c r="P331" s="363"/>
      <c r="Q331" s="2" t="str">
        <f>IF(OR(H331="",F331=""),"",IF(H331=F331,1,IF(H331&lt;F331,0,IF(H331-F331&lt;10,2,IF(H331&gt;F331,3,SE)))))</f>
        <v/>
      </c>
      <c r="U331" s="2"/>
      <c r="V331" s="2"/>
      <c r="W331" s="2"/>
      <c r="X331" s="2"/>
      <c r="Y331" s="2"/>
      <c r="Z331" s="2"/>
      <c r="AA331" s="2"/>
      <c r="AB331" s="2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64"/>
      <c r="E332" s="365"/>
      <c r="F332" s="365"/>
      <c r="G332" s="365"/>
      <c r="H332" s="365"/>
      <c r="I332" s="365"/>
      <c r="J332" s="365"/>
      <c r="K332" s="365"/>
      <c r="L332" s="365"/>
      <c r="M332" s="365"/>
      <c r="N332" s="365"/>
      <c r="O332" s="365"/>
      <c r="P332" s="366"/>
      <c r="Q332" s="2" t="str">
        <f>IF(OR(H332="",F332=""),"",IF(H332=F332,1,IF(H332&lt;F332,0,IF(H332-F332&lt;10,2,IF(H332&gt;F332,3,SE)))))</f>
        <v/>
      </c>
      <c r="U332" s="2"/>
      <c r="V332" s="2"/>
      <c r="W332" s="2"/>
      <c r="X332" s="2"/>
      <c r="Y332" s="15"/>
      <c r="Z332" s="15"/>
      <c r="AA332" s="2"/>
      <c r="AB332" s="2"/>
      <c r="AC332" s="2"/>
    </row>
    <row r="333" spans="3:29">
      <c r="C333" s="2" t="str">
        <f>IF(OR(F333="",H333=""),"",IF(F333=H333,1,IF(F333&lt;H333,0,IF(F333-H333&lt;10,2,IF(F333&gt;H333,3,SE)))))</f>
        <v/>
      </c>
      <c r="F333" s="95"/>
      <c r="Q333" s="2" t="str">
        <f>IF(OR(H333="",F333=""),"",IF(H333=F333,1,IF(H333&lt;F333,0,IF(H333-F333&lt;10,2,IF(H333&gt;F333,3,SE)))))</f>
        <v/>
      </c>
      <c r="U333" s="2"/>
      <c r="V333" s="2"/>
      <c r="W333" s="2"/>
      <c r="X333" s="2"/>
      <c r="Y333" s="2"/>
      <c r="Z333" s="2"/>
      <c r="AA333" s="2"/>
      <c r="AB333" s="2"/>
      <c r="AC333" s="2"/>
    </row>
    <row r="334" spans="3:29">
      <c r="C334" s="2" t="str">
        <f>IF(OR(F334="",H334=""),"",IF(F334=H334,1,IF(F334&lt;H334,0,IF(F334-H334&lt;10,2,IF(F334&gt;H334,3,SE)))))</f>
        <v/>
      </c>
      <c r="D334" s="360" t="str">
        <f>V304</f>
        <v>MagoLitos F.C</v>
      </c>
      <c r="E334" s="360"/>
      <c r="F334" s="70"/>
      <c r="G334" s="25" t="s">
        <v>17</v>
      </c>
      <c r="H334" s="70"/>
      <c r="I334" s="360" t="str">
        <f>V299</f>
        <v>Vascaero FC</v>
      </c>
      <c r="J334" s="360"/>
      <c r="K334" s="360"/>
      <c r="L334" s="360"/>
      <c r="M334" s="360"/>
      <c r="N334" s="360"/>
      <c r="O334" s="360"/>
      <c r="P334" s="360"/>
      <c r="Q334" s="2" t="str">
        <f>IF(OR(H334="",F334=""),"",IF(H334=F334,1,IF(H334&lt;F334,0,IF(H334-F334&lt;10,2,IF(H334&gt;F334,3,SE)))))</f>
        <v/>
      </c>
      <c r="U334" s="2"/>
      <c r="V334" s="2"/>
      <c r="W334" s="2"/>
      <c r="X334" s="2"/>
      <c r="Y334" s="2"/>
      <c r="Z334" s="2"/>
      <c r="AA334" s="2"/>
      <c r="AB334" s="2"/>
      <c r="AC334" s="2"/>
    </row>
    <row r="335" spans="3:29">
      <c r="C335" s="2" t="str">
        <f>IF(OR(F335="",H335=""),"",IF(F335=H335,1,IF(F335&lt;H335,0,IF(F335-H335&lt;10,2,IF(F335&gt;H335,3,SE)))))</f>
        <v/>
      </c>
      <c r="D335" s="360" t="str">
        <f>V303</f>
        <v>Forever2014</v>
      </c>
      <c r="E335" s="360"/>
      <c r="F335" s="70"/>
      <c r="G335" s="25" t="s">
        <v>17</v>
      </c>
      <c r="H335" s="70"/>
      <c r="I335" s="360" t="str">
        <f>V300</f>
        <v>VascoPaulo F.C.</v>
      </c>
      <c r="J335" s="360"/>
      <c r="K335" s="360"/>
      <c r="L335" s="360"/>
      <c r="M335" s="360"/>
      <c r="N335" s="360"/>
      <c r="O335" s="360"/>
      <c r="P335" s="360"/>
      <c r="Q335" s="2" t="str">
        <f>IF(OR(H335="",F335=""),"",IF(H335=F335,1,IF(H335&lt;F335,0,IF(H335-F335&lt;10,2,IF(H335&gt;F335,3,SE)))))</f>
        <v/>
      </c>
      <c r="U335" s="2"/>
      <c r="V335" s="2"/>
      <c r="W335" s="2"/>
      <c r="X335" s="2"/>
      <c r="Y335" s="2"/>
      <c r="Z335" s="2"/>
      <c r="AA335" s="2"/>
      <c r="AB335" s="2"/>
      <c r="AC335" s="2"/>
    </row>
    <row r="336" spans="3:29">
      <c r="C336" s="2" t="str">
        <f>IF(OR(F336="",H336=""),"",IF(F336=H336,1,IF(F336&lt;H336,0,IF(F336-H336&lt;10,2,IF(F336&gt;H336,3,SE)))))</f>
        <v/>
      </c>
      <c r="D336" s="360" t="str">
        <f>V302</f>
        <v>DIDICAFE FC</v>
      </c>
      <c r="E336" s="360"/>
      <c r="F336" s="70"/>
      <c r="G336" s="25" t="s">
        <v>17</v>
      </c>
      <c r="H336" s="70"/>
      <c r="I336" s="360" t="str">
        <f>V297</f>
        <v>CR Reis do Rio</v>
      </c>
      <c r="J336" s="360"/>
      <c r="K336" s="360"/>
      <c r="L336" s="360"/>
      <c r="M336" s="360"/>
      <c r="N336" s="360"/>
      <c r="O336" s="360"/>
      <c r="P336" s="360"/>
      <c r="Q336" s="2" t="str">
        <f>IF(OR(H336="",F336=""),"",IF(H336=F336,1,IF(H336&lt;F336,0,IF(H336-F336&lt;10,2,IF(H336&gt;F336,3,SE)))))</f>
        <v/>
      </c>
      <c r="U336" s="2"/>
      <c r="V336" s="2"/>
      <c r="W336" s="2"/>
      <c r="X336" s="2"/>
      <c r="Y336" s="2"/>
      <c r="Z336" s="2"/>
      <c r="AA336" s="2"/>
      <c r="AB336" s="2"/>
      <c r="AC336" s="2"/>
    </row>
    <row r="337" spans="3:29">
      <c r="C337" s="2" t="str">
        <f>IF(OR(F337="",H337=""),"",IF(F337=H337,1,IF(F337&lt;H337,0,IF(F337-H337&lt;10,2,IF(F337&gt;H337,3,SE)))))</f>
        <v/>
      </c>
      <c r="D337" s="360" t="str">
        <f>V301</f>
        <v>La Bestia Negra_Z</v>
      </c>
      <c r="E337" s="360"/>
      <c r="F337" s="70"/>
      <c r="G337" s="25" t="s">
        <v>17</v>
      </c>
      <c r="H337" s="70"/>
      <c r="I337" s="360" t="str">
        <f>V298</f>
        <v>Engenheirense</v>
      </c>
      <c r="J337" s="360"/>
      <c r="K337" s="360"/>
      <c r="L337" s="360"/>
      <c r="M337" s="360"/>
      <c r="N337" s="360"/>
      <c r="O337" s="360"/>
      <c r="P337" s="360"/>
      <c r="Q337" s="2" t="str">
        <f>IF(OR(H337="",F337=""),"",IF(H337=F337,1,IF(H337&lt;F337,0,IF(H337-F337&lt;10,2,IF(H337&gt;F337,3,SE)))))</f>
        <v/>
      </c>
      <c r="U337" s="2"/>
      <c r="V337" s="2"/>
      <c r="W337" s="2"/>
      <c r="X337" s="2"/>
      <c r="Y337" s="2"/>
      <c r="Z337" s="2"/>
      <c r="AA337" s="2"/>
      <c r="AB337" s="2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2"/>
      <c r="W338" s="2"/>
      <c r="X338" s="2"/>
      <c r="Y338" s="2"/>
      <c r="Z338" s="2"/>
      <c r="AA338" s="2"/>
      <c r="AB338" s="2"/>
      <c r="AC338" s="2"/>
    </row>
    <row r="339" spans="3:29">
      <c r="C339" s="2" t="str">
        <f>IF(OR(F339="",H339=""),"",IF(F339=H339,1,IF(F339&lt;H339,0,IF(F339-H339&lt;10,2,IF(F339&gt;H339,3,SE)))))</f>
        <v/>
      </c>
      <c r="D339" s="361" t="s">
        <v>262</v>
      </c>
      <c r="E339" s="362"/>
      <c r="F339" s="362"/>
      <c r="G339" s="362"/>
      <c r="H339" s="362"/>
      <c r="I339" s="362"/>
      <c r="J339" s="362"/>
      <c r="K339" s="362"/>
      <c r="L339" s="362"/>
      <c r="M339" s="362"/>
      <c r="N339" s="362"/>
      <c r="O339" s="362"/>
      <c r="P339" s="363"/>
      <c r="Q339" s="2" t="str">
        <f>IF(OR(H339="",F339=""),"",IF(H339=F339,1,IF(H339&lt;F339,0,IF(H339-F339&lt;10,2,IF(H339&gt;F339,3,SE)))))</f>
        <v/>
      </c>
      <c r="U339" s="2"/>
      <c r="V339" s="2"/>
      <c r="W339" s="2"/>
      <c r="X339" s="2"/>
      <c r="Y339" s="15"/>
      <c r="Z339" s="15"/>
      <c r="AA339" s="2"/>
      <c r="AB339" s="2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64"/>
      <c r="E340" s="365"/>
      <c r="F340" s="365"/>
      <c r="G340" s="365"/>
      <c r="H340" s="365"/>
      <c r="I340" s="365"/>
      <c r="J340" s="365"/>
      <c r="K340" s="365"/>
      <c r="L340" s="365"/>
      <c r="M340" s="365"/>
      <c r="N340" s="365"/>
      <c r="O340" s="365"/>
      <c r="P340" s="366"/>
      <c r="Q340" s="2" t="str">
        <f>IF(OR(H340="",F340=""),"",IF(H340=F340,1,IF(H340&lt;F340,0,IF(H340-F340&lt;10,2,IF(H340&gt;F340,3,SE)))))</f>
        <v/>
      </c>
      <c r="U340" s="2"/>
      <c r="V340" s="2"/>
      <c r="W340" s="2"/>
      <c r="X340" s="2"/>
      <c r="Y340" s="2"/>
      <c r="Z340" s="2"/>
      <c r="AA340" s="2"/>
      <c r="AB340" s="2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2"/>
      <c r="W341" s="2"/>
      <c r="X341" s="2"/>
      <c r="Y341" s="2"/>
      <c r="Z341" s="2"/>
      <c r="AA341" s="2"/>
      <c r="AB341" s="2"/>
      <c r="AC341" s="2"/>
    </row>
    <row r="342" spans="3:29">
      <c r="C342" s="2" t="str">
        <f>IF(OR(F342="",H342=""),"",IF(F342=H342,1,IF(F342&lt;H342,0,IF(F342-H342&lt;10,2,IF(F342&gt;H342,3,SE)))))</f>
        <v/>
      </c>
      <c r="D342" s="360" t="str">
        <f>V304</f>
        <v>MagoLitos F.C</v>
      </c>
      <c r="E342" s="360"/>
      <c r="F342" s="70"/>
      <c r="G342" s="25" t="s">
        <v>17</v>
      </c>
      <c r="H342" s="70"/>
      <c r="I342" s="360" t="str">
        <f>V301</f>
        <v>La Bestia Negra_Z</v>
      </c>
      <c r="J342" s="360"/>
      <c r="K342" s="360"/>
      <c r="L342" s="360"/>
      <c r="M342" s="360"/>
      <c r="N342" s="360"/>
      <c r="O342" s="360"/>
      <c r="P342" s="360"/>
      <c r="Q342" s="2" t="str">
        <f>IF(OR(H342="",F342=""),"",IF(H342=F342,1,IF(H342&lt;F342,0,IF(H342-F342&lt;10,2,IF(H342&gt;F342,3,SE)))))</f>
        <v/>
      </c>
      <c r="U342" s="2"/>
      <c r="V342" s="2"/>
      <c r="W342" s="2"/>
      <c r="X342" s="2"/>
      <c r="Y342" s="2"/>
      <c r="Z342" s="2"/>
      <c r="AA342" s="2"/>
      <c r="AB342" s="2"/>
      <c r="AC342" s="2"/>
    </row>
    <row r="343" spans="3:29">
      <c r="C343" s="2" t="str">
        <f>IF(OR(F343="",H343=""),"",IF(F343=H343,1,IF(F343&lt;H343,0,IF(F343-H343&lt;10,2,IF(F343&gt;H343,3,SE)))))</f>
        <v/>
      </c>
      <c r="D343" s="360" t="str">
        <f>V303</f>
        <v>Forever2014</v>
      </c>
      <c r="E343" s="360"/>
      <c r="F343" s="70"/>
      <c r="G343" s="25" t="s">
        <v>17</v>
      </c>
      <c r="H343" s="70"/>
      <c r="I343" s="360" t="str">
        <f>V302</f>
        <v>DIDICAFE FC</v>
      </c>
      <c r="J343" s="360"/>
      <c r="K343" s="360"/>
      <c r="L343" s="360"/>
      <c r="M343" s="360"/>
      <c r="N343" s="360"/>
      <c r="O343" s="360"/>
      <c r="P343" s="360"/>
      <c r="Q343" s="2" t="str">
        <f>IF(OR(H343="",F343=""),"",IF(H343=F343,1,IF(H343&lt;F343,0,IF(H343-F343&lt;10,2,IF(H343&gt;F343,3,SE)))))</f>
        <v/>
      </c>
      <c r="U343" s="2"/>
      <c r="V343" s="2"/>
      <c r="W343" s="2"/>
      <c r="X343" s="2"/>
      <c r="Y343" s="2"/>
      <c r="Z343" s="2"/>
      <c r="AA343" s="2"/>
      <c r="AB343" s="2"/>
      <c r="AC343" s="2"/>
    </row>
    <row r="344" spans="3:29">
      <c r="C344" s="2" t="str">
        <f>IF(OR(F344="",H344=""),"",IF(F344=H344,1,IF(F344&lt;H344,0,IF(F344-H344&lt;10,2,IF(F344&gt;H344,3,SE)))))</f>
        <v/>
      </c>
      <c r="D344" s="360" t="str">
        <f>V300</f>
        <v>VascoPaulo F.C.</v>
      </c>
      <c r="E344" s="360"/>
      <c r="F344" s="70"/>
      <c r="G344" s="25" t="s">
        <v>17</v>
      </c>
      <c r="H344" s="70"/>
      <c r="I344" s="360" t="str">
        <f>V297</f>
        <v>CR Reis do Rio</v>
      </c>
      <c r="J344" s="360"/>
      <c r="K344" s="360"/>
      <c r="L344" s="360"/>
      <c r="M344" s="360"/>
      <c r="N344" s="360"/>
      <c r="O344" s="360"/>
      <c r="P344" s="360"/>
      <c r="Q344" s="2" t="str">
        <f>IF(OR(H344="",F344=""),"",IF(H344=F344,1,IF(H344&lt;F344,0,IF(H344-F344&lt;10,2,IF(H344&gt;F344,3,SE)))))</f>
        <v/>
      </c>
      <c r="U344" s="2"/>
      <c r="V344" s="2"/>
      <c r="W344" s="2"/>
      <c r="X344" s="2"/>
      <c r="Y344" s="2"/>
      <c r="Z344" s="2"/>
      <c r="AA344" s="2"/>
      <c r="AB344" s="2"/>
      <c r="AC344" s="2"/>
    </row>
    <row r="345" spans="3:29">
      <c r="C345" s="2" t="str">
        <f>IF(OR(F345="",H345=""),"",IF(F345=H345,1,IF(F345&lt;H345,0,IF(F345-H345&lt;10,2,IF(F345&gt;H345,3,SE)))))</f>
        <v/>
      </c>
      <c r="D345" s="360" t="str">
        <f>V299</f>
        <v>Vascaero FC</v>
      </c>
      <c r="E345" s="360"/>
      <c r="F345" s="70"/>
      <c r="G345" s="25" t="s">
        <v>17</v>
      </c>
      <c r="H345" s="70"/>
      <c r="I345" s="360" t="str">
        <f>V298</f>
        <v>Engenheirense</v>
      </c>
      <c r="J345" s="360"/>
      <c r="K345" s="360"/>
      <c r="L345" s="360"/>
      <c r="M345" s="360"/>
      <c r="N345" s="360"/>
      <c r="O345" s="360"/>
      <c r="P345" s="360"/>
      <c r="Q345" s="2" t="str">
        <f>IF(OR(H345="",F345=""),"",IF(H345=F345,1,IF(H345&lt;F345,0,IF(H345-F345&lt;10,2,IF(H345&gt;F345,3,SE)))))</f>
        <v/>
      </c>
      <c r="U345" s="2"/>
      <c r="V345" s="2"/>
      <c r="W345" s="2"/>
      <c r="X345" s="2"/>
      <c r="Y345" s="2"/>
      <c r="Z345" s="2"/>
      <c r="AA345" s="2"/>
      <c r="AB345" s="2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2"/>
      <c r="W346" s="2"/>
      <c r="X346" s="2"/>
      <c r="Y346" s="2"/>
      <c r="Z346" s="2"/>
      <c r="AA346" s="2"/>
      <c r="AB346" s="2"/>
      <c r="AC346" s="2"/>
    </row>
    <row r="347" spans="3:29">
      <c r="C347" s="2" t="str">
        <f>IF(OR(F347="",H347=""),"",IF(F347=H347,1,IF(F347&lt;H347,0,IF(F347-H347&lt;10,2,IF(F347&gt;H347,3,SE)))))</f>
        <v/>
      </c>
      <c r="D347" s="361" t="s">
        <v>263</v>
      </c>
      <c r="E347" s="362"/>
      <c r="F347" s="362"/>
      <c r="G347" s="362"/>
      <c r="H347" s="362"/>
      <c r="I347" s="362"/>
      <c r="J347" s="362"/>
      <c r="K347" s="362"/>
      <c r="L347" s="362"/>
      <c r="M347" s="362"/>
      <c r="N347" s="362"/>
      <c r="O347" s="362"/>
      <c r="P347" s="363"/>
      <c r="Q347" s="2" t="str">
        <f>IF(OR(H347="",F347=""),"",IF(H347=F347,1,IF(H347&lt;F347,0,IF(H347-F347&lt;10,2,IF(H347&gt;F347,3,SE)))))</f>
        <v/>
      </c>
      <c r="U347" s="2"/>
      <c r="V347" s="2"/>
      <c r="W347" s="2"/>
      <c r="X347" s="2"/>
      <c r="Y347" s="2"/>
      <c r="Z347" s="2"/>
      <c r="AA347" s="2"/>
      <c r="AB347" s="2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64"/>
      <c r="E348" s="365"/>
      <c r="F348" s="365"/>
      <c r="G348" s="365"/>
      <c r="H348" s="365"/>
      <c r="I348" s="365"/>
      <c r="J348" s="365"/>
      <c r="K348" s="365"/>
      <c r="L348" s="365"/>
      <c r="M348" s="365"/>
      <c r="N348" s="365"/>
      <c r="O348" s="365"/>
      <c r="P348" s="366"/>
      <c r="Q348" s="2" t="str">
        <f>IF(OR(H348="",F348=""),"",IF(H348=F348,1,IF(H348&lt;F348,0,IF(H348-F348&lt;10,2,IF(H348&gt;F348,3,SE)))))</f>
        <v/>
      </c>
      <c r="U348" s="2"/>
      <c r="V348" s="2"/>
      <c r="W348" s="2"/>
      <c r="X348" s="2"/>
      <c r="Y348" s="15"/>
      <c r="Z348" s="15"/>
      <c r="AA348" s="2"/>
      <c r="AB348" s="2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2"/>
      <c r="W349" s="2"/>
      <c r="X349" s="2"/>
      <c r="Y349" s="2"/>
      <c r="Z349" s="2"/>
      <c r="AA349" s="2"/>
      <c r="AB349" s="2"/>
      <c r="AC349" s="2"/>
    </row>
    <row r="350" spans="3:29">
      <c r="C350" s="2" t="str">
        <f>IF(OR(F350="",H350=""),"",IF(F350=H350,1,IF(F350&lt;H350,0,IF(F350-H350&lt;10,2,IF(F350&gt;H350,3,SE)))))</f>
        <v/>
      </c>
      <c r="D350" s="360" t="str">
        <f>V304</f>
        <v>MagoLitos F.C</v>
      </c>
      <c r="E350" s="360"/>
      <c r="F350" s="70"/>
      <c r="G350" s="41" t="s">
        <v>17</v>
      </c>
      <c r="H350" s="70"/>
      <c r="I350" s="360" t="str">
        <f>V302</f>
        <v>DIDICAFE FC</v>
      </c>
      <c r="J350" s="360"/>
      <c r="K350" s="360"/>
      <c r="L350" s="360"/>
      <c r="M350" s="360"/>
      <c r="N350" s="360"/>
      <c r="O350" s="360"/>
      <c r="P350" s="360"/>
      <c r="Q350" s="2" t="str">
        <f>IF(OR(H350="",F350=""),"",IF(H350=F350,1,IF(H350&lt;F350,0,IF(H350-F350&lt;10,2,IF(H350&gt;F350,3,SE)))))</f>
        <v/>
      </c>
      <c r="U350" s="2"/>
      <c r="V350" s="2"/>
      <c r="W350" s="2"/>
      <c r="X350" s="2"/>
      <c r="Y350" s="2"/>
      <c r="Z350" s="2"/>
      <c r="AA350" s="2"/>
      <c r="AB350" s="2"/>
      <c r="AC350" s="2"/>
    </row>
    <row r="351" spans="3:29">
      <c r="C351" s="2" t="str">
        <f>IF(OR(F351="",H351=""),"",IF(F351=H351,1,IF(F351&lt;H351,0,IF(F351-H351&lt;10,2,IF(F351&gt;H351,3,SE)))))</f>
        <v/>
      </c>
      <c r="D351" s="360" t="str">
        <f>V303</f>
        <v>Forever2014</v>
      </c>
      <c r="E351" s="360"/>
      <c r="F351" s="70"/>
      <c r="G351" s="41" t="s">
        <v>17</v>
      </c>
      <c r="H351" s="70"/>
      <c r="I351" s="360" t="str">
        <f>V301</f>
        <v>La Bestia Negra_Z</v>
      </c>
      <c r="J351" s="360"/>
      <c r="K351" s="360"/>
      <c r="L351" s="360"/>
      <c r="M351" s="360"/>
      <c r="N351" s="360"/>
      <c r="O351" s="360"/>
      <c r="P351" s="360"/>
      <c r="Q351" s="2" t="str">
        <f>IF(OR(H351="",F351=""),"",IF(H351=F351,1,IF(H351&lt;F351,0,IF(H351-F351&lt;10,2,IF(H351&gt;F351,3,SE)))))</f>
        <v/>
      </c>
      <c r="U351" s="2"/>
      <c r="V351" s="2"/>
      <c r="W351" s="2"/>
      <c r="X351" s="2"/>
      <c r="Y351" s="2"/>
      <c r="Z351" s="2"/>
      <c r="AA351" s="2"/>
      <c r="AB351" s="2"/>
      <c r="AC351" s="2"/>
    </row>
    <row r="352" spans="3:29">
      <c r="C352" s="2" t="str">
        <f>IF(OR(F352="",H352=""),"",IF(F352=H352,1,IF(F352&lt;H352,0,IF(F352-H352&lt;10,2,IF(F352&gt;H352,3,SE)))))</f>
        <v/>
      </c>
      <c r="D352" s="360" t="str">
        <f>V300</f>
        <v>VascoPaulo F.C.</v>
      </c>
      <c r="E352" s="360"/>
      <c r="F352" s="70"/>
      <c r="G352" s="41" t="s">
        <v>17</v>
      </c>
      <c r="H352" s="70"/>
      <c r="I352" s="360" t="str">
        <f>V298</f>
        <v>Engenheirense</v>
      </c>
      <c r="J352" s="360"/>
      <c r="K352" s="360"/>
      <c r="L352" s="360"/>
      <c r="M352" s="360"/>
      <c r="N352" s="360"/>
      <c r="O352" s="360"/>
      <c r="P352" s="360"/>
      <c r="Q352" s="2" t="str">
        <f>IF(OR(H352="",F352=""),"",IF(H352=F352,1,IF(H352&lt;F352,0,IF(H352-F352&lt;10,2,IF(H352&gt;F352,3,SE)))))</f>
        <v/>
      </c>
      <c r="U352" s="2"/>
      <c r="V352" s="2"/>
      <c r="W352" s="2"/>
      <c r="X352" s="2"/>
      <c r="Y352" s="2"/>
      <c r="Z352" s="2"/>
      <c r="AA352" s="2"/>
      <c r="AB352" s="2"/>
      <c r="AC352" s="2"/>
    </row>
    <row r="353" spans="3:29">
      <c r="C353" s="2" t="str">
        <f>IF(OR(F353="",H353=""),"",IF(F353=H353,1,IF(F353&lt;H353,0,IF(F353-H353&lt;10,2,IF(F353&gt;H353,3,SE)))))</f>
        <v/>
      </c>
      <c r="D353" s="360" t="str">
        <f>V299</f>
        <v>Vascaero FC</v>
      </c>
      <c r="E353" s="360"/>
      <c r="F353" s="70"/>
      <c r="G353" s="41" t="s">
        <v>17</v>
      </c>
      <c r="H353" s="70"/>
      <c r="I353" s="360" t="str">
        <f>V297</f>
        <v>CR Reis do Rio</v>
      </c>
      <c r="J353" s="360"/>
      <c r="K353" s="360"/>
      <c r="L353" s="360"/>
      <c r="M353" s="360"/>
      <c r="N353" s="360"/>
      <c r="O353" s="360"/>
      <c r="P353" s="360"/>
      <c r="Q353" s="2" t="str">
        <f>IF(OR(H353="",F353=""),"",IF(H353=F353,1,IF(H353&lt;F353,0,IF(H353-F353&lt;10,2,IF(H353&gt;F353,3,SE)))))</f>
        <v/>
      </c>
      <c r="U353" s="2"/>
      <c r="V353" s="2"/>
      <c r="W353" s="2"/>
      <c r="X353" s="2"/>
      <c r="Y353" s="2"/>
      <c r="Z353" s="2"/>
      <c r="AA353" s="2"/>
      <c r="AB353" s="2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2"/>
      <c r="W354" s="2"/>
      <c r="X354" s="2"/>
      <c r="Y354" s="2"/>
      <c r="Z354" s="2"/>
      <c r="AA354" s="2"/>
      <c r="AB354" s="2"/>
      <c r="AC354" s="2"/>
    </row>
    <row r="355" spans="3:29">
      <c r="C355" s="2" t="str">
        <f>IF(OR(F355="",H355=""),"",IF(F355=H355,1,IF(F355&lt;H355,0,IF(F355-H355&lt;10,2,IF(F355&gt;H355,3,SE)))))</f>
        <v/>
      </c>
      <c r="D355" s="361" t="s">
        <v>264</v>
      </c>
      <c r="E355" s="362"/>
      <c r="F355" s="362"/>
      <c r="G355" s="362"/>
      <c r="H355" s="362"/>
      <c r="I355" s="362"/>
      <c r="J355" s="362"/>
      <c r="K355" s="362"/>
      <c r="L355" s="362"/>
      <c r="M355" s="362"/>
      <c r="N355" s="362"/>
      <c r="O355" s="362"/>
      <c r="P355" s="363"/>
      <c r="Q355" s="2" t="str">
        <f>IF(OR(H355="",F355=""),"",IF(H355=F355,1,IF(H355&lt;F355,0,IF(H355-F355&lt;10,2,IF(H355&gt;F355,3,SE)))))</f>
        <v/>
      </c>
      <c r="U355" s="2"/>
      <c r="V355" s="2"/>
      <c r="W355" s="2"/>
      <c r="X355" s="2"/>
      <c r="Y355" s="2"/>
      <c r="Z355" s="2"/>
      <c r="AA355" s="2"/>
      <c r="AB355" s="2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64"/>
      <c r="E356" s="365"/>
      <c r="F356" s="365"/>
      <c r="G356" s="365"/>
      <c r="H356" s="365"/>
      <c r="I356" s="365"/>
      <c r="J356" s="365"/>
      <c r="K356" s="365"/>
      <c r="L356" s="365"/>
      <c r="M356" s="365"/>
      <c r="N356" s="365"/>
      <c r="O356" s="365"/>
      <c r="P356" s="366"/>
      <c r="Q356" s="2" t="str">
        <f>IF(OR(H356="",F356=""),"",IF(H356=F356,1,IF(H356&lt;F356,0,IF(H356-F356&lt;10,2,IF(H356&gt;F356,3,SE)))))</f>
        <v/>
      </c>
      <c r="U356" s="2"/>
      <c r="V356" s="2"/>
      <c r="W356" s="2"/>
      <c r="X356" s="2"/>
      <c r="Y356" s="2"/>
      <c r="Z356" s="2"/>
      <c r="AA356" s="2"/>
      <c r="AB356" s="2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2"/>
      <c r="W357" s="2"/>
      <c r="X357" s="2"/>
      <c r="Y357" s="15"/>
      <c r="Z357" s="15"/>
      <c r="AA357" s="2"/>
      <c r="AB357" s="2"/>
      <c r="AC357" s="2"/>
    </row>
    <row r="358" spans="3:29">
      <c r="C358" s="2" t="str">
        <f>IF(OR(F358="",H358=""),"",IF(F358=H358,1,IF(F358&lt;H358,0,IF(F358-H358&lt;10,2,IF(F358&gt;H358,3,SE)))))</f>
        <v/>
      </c>
      <c r="D358" s="360" t="str">
        <f>V304</f>
        <v>MagoLitos F.C</v>
      </c>
      <c r="E358" s="360"/>
      <c r="F358" s="70"/>
      <c r="G358" s="25" t="s">
        <v>17</v>
      </c>
      <c r="H358" s="70"/>
      <c r="I358" s="360" t="str">
        <f>V303</f>
        <v>Forever2014</v>
      </c>
      <c r="J358" s="360"/>
      <c r="K358" s="360"/>
      <c r="L358" s="360"/>
      <c r="M358" s="360"/>
      <c r="N358" s="360"/>
      <c r="O358" s="360"/>
      <c r="P358" s="360"/>
      <c r="Q358" s="2" t="str">
        <f>IF(OR(H358="",F358=""),"",IF(H358=F358,1,IF(H358&lt;F358,0,IF(H358-F358&lt;10,2,IF(H358&gt;F358,3,SE)))))</f>
        <v/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 t="str">
        <f>IF(OR(F359="",H359=""),"",IF(F359=H359,1,IF(F359&lt;H359,0,IF(F359-H359&lt;10,2,IF(F359&gt;H359,3,SE)))))</f>
        <v/>
      </c>
      <c r="D359" s="360" t="str">
        <f>V302</f>
        <v>DIDICAFE FC</v>
      </c>
      <c r="E359" s="360"/>
      <c r="F359" s="70"/>
      <c r="G359" s="25" t="s">
        <v>17</v>
      </c>
      <c r="H359" s="70"/>
      <c r="I359" s="360" t="str">
        <f>V301</f>
        <v>La Bestia Negra_Z</v>
      </c>
      <c r="J359" s="360"/>
      <c r="K359" s="360"/>
      <c r="L359" s="360"/>
      <c r="M359" s="360"/>
      <c r="N359" s="360"/>
      <c r="O359" s="360"/>
      <c r="P359" s="360"/>
      <c r="Q359" s="2" t="str">
        <f>IF(OR(H359="",F359=""),"",IF(H359=F359,1,IF(H359&lt;F359,0,IF(H359-F359&lt;10,2,IF(H359&gt;F359,3,SE)))))</f>
        <v/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 t="str">
        <f>IF(OR(F360="",H360=""),"",IF(F360=H360,1,IF(F360&lt;H360,0,IF(F360-H360&lt;10,2,IF(F360&gt;H360,3,SE)))))</f>
        <v/>
      </c>
      <c r="D360" s="360" t="str">
        <f>V300</f>
        <v>VascoPaulo F.C.</v>
      </c>
      <c r="E360" s="360"/>
      <c r="F360" s="70"/>
      <c r="G360" s="25" t="s">
        <v>17</v>
      </c>
      <c r="H360" s="70"/>
      <c r="I360" s="360" t="str">
        <f>V299</f>
        <v>Vascaero FC</v>
      </c>
      <c r="J360" s="360"/>
      <c r="K360" s="360"/>
      <c r="L360" s="360"/>
      <c r="M360" s="360"/>
      <c r="N360" s="360"/>
      <c r="O360" s="360"/>
      <c r="P360" s="360"/>
      <c r="Q360" s="2" t="str">
        <f>IF(OR(H360="",F360=""),"",IF(H360=F360,1,IF(H360&lt;F360,0,IF(H360-F360&lt;10,2,IF(H360&gt;F360,3,SE)))))</f>
        <v/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 t="str">
        <f>IF(OR(F361="",H361=""),"",IF(F361=H361,1,IF(F361&lt;H361,0,IF(F361-H361&lt;10,2,IF(F361&gt;H361,3,SE)))))</f>
        <v/>
      </c>
      <c r="D361" s="360" t="str">
        <f>V298</f>
        <v>Engenheirense</v>
      </c>
      <c r="E361" s="360"/>
      <c r="F361" s="70"/>
      <c r="G361" s="25" t="s">
        <v>17</v>
      </c>
      <c r="H361" s="70"/>
      <c r="I361" s="360" t="str">
        <f>V297</f>
        <v>CR Reis do Rio</v>
      </c>
      <c r="J361" s="360"/>
      <c r="K361" s="360"/>
      <c r="L361" s="360"/>
      <c r="M361" s="360"/>
      <c r="N361" s="360"/>
      <c r="O361" s="360"/>
      <c r="P361" s="360"/>
      <c r="Q361" s="2" t="str">
        <f>IF(OR(H361="",F361=""),"",IF(H361=F361,1,IF(H361&lt;F361,0,IF(H361-F361&lt;10,2,IF(H361&gt;F361,3,SE)))))</f>
        <v/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96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87" t="s">
        <v>255</v>
      </c>
      <c r="E363" s="387"/>
      <c r="F363" s="387"/>
      <c r="G363" s="387"/>
      <c r="H363" s="387"/>
      <c r="I363" s="387"/>
      <c r="J363" s="387"/>
      <c r="K363" s="387"/>
      <c r="L363" s="387"/>
      <c r="M363" s="387"/>
      <c r="Q363" s="96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87"/>
      <c r="E364" s="387"/>
      <c r="F364" s="387"/>
      <c r="G364" s="387"/>
      <c r="H364" s="387"/>
      <c r="I364" s="387"/>
      <c r="J364" s="387"/>
      <c r="K364" s="387"/>
      <c r="L364" s="387"/>
      <c r="M364" s="387"/>
      <c r="Q364" s="96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88" t="s">
        <v>12</v>
      </c>
      <c r="G365" s="388"/>
      <c r="H365" s="309" t="s">
        <v>309</v>
      </c>
      <c r="I365" s="309"/>
      <c r="J365" s="309" t="s">
        <v>310</v>
      </c>
      <c r="K365" s="309"/>
      <c r="L365" s="388" t="s">
        <v>174</v>
      </c>
      <c r="M365" s="388"/>
      <c r="Q365" s="96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0</v>
      </c>
      <c r="D366" s="28" t="s">
        <v>4</v>
      </c>
      <c r="E366" s="28" t="str">
        <f>VLOOKUP(AC366,$U$365:$AB$373,2)</f>
        <v>PIERCE34-CRUEL FC</v>
      </c>
      <c r="F366" s="382">
        <f>VLOOKUP(AC366,$U$365:$AB$373,3)</f>
        <v>3</v>
      </c>
      <c r="G366" s="382"/>
      <c r="H366" s="383">
        <f>VLOOKUP(AC366,$U$365:$AB$373,4)</f>
        <v>41</v>
      </c>
      <c r="I366" s="383"/>
      <c r="J366" s="383">
        <f>VLOOKUP(AC366,$U$365:$AB$373,5)</f>
        <v>25</v>
      </c>
      <c r="K366" s="383"/>
      <c r="L366" s="383">
        <f>VLOOKUP(AC366,$U$365:$AB$373,6)</f>
        <v>16</v>
      </c>
      <c r="M366" s="389"/>
      <c r="O366" s="13" t="s">
        <v>179</v>
      </c>
      <c r="Q366" s="96"/>
      <c r="T366" s="1"/>
      <c r="U366" s="11">
        <v>1</v>
      </c>
      <c r="V366" s="34" t="str">
        <f>IF(OR('2ª FASE - GRUPOS I a P'!F223="",'2ª FASE - GRUPOS I a P'!F223=""),"",'2ª FASE - GRUPOS I a P'!E163)</f>
        <v>Moneta Zero FC</v>
      </c>
      <c r="W366" s="2">
        <f>SUM(Q382,Q387,Q396,Q405,Q413,Q422,Q430)</f>
        <v>0</v>
      </c>
      <c r="X366" s="2">
        <f>SUM(H382,H387,H396,H405,H413,H422,H430)</f>
        <v>33</v>
      </c>
      <c r="Y366" s="2">
        <f>SUM(F382,F387,F396,F405,F413,F422,F430)</f>
        <v>42</v>
      </c>
      <c r="Z366" s="2">
        <f>X366-Y366</f>
        <v>-9</v>
      </c>
      <c r="AA366" s="34">
        <f>(W366*10^10)+((Z366+5000)*10^6)+(X366*10)+U366</f>
        <v>4991000331</v>
      </c>
      <c r="AB366" s="2">
        <f>LARGE($AA$366:$AA$373,U366)</f>
        <v>35016000418</v>
      </c>
      <c r="AC366" s="34">
        <f>MATCH(AB366,$AA$366:$AA$373,0)</f>
        <v>8</v>
      </c>
    </row>
    <row r="367" spans="3:29">
      <c r="C367" s="2">
        <f>IF(OR(F367="",H367=""),"",IF(F367=H367,1,IF(F367&lt;H367,0,IF(F367-H367&lt;10,2,IF(F367&gt;H367,3,SE)))))</f>
        <v>0</v>
      </c>
      <c r="D367" s="28" t="s">
        <v>5</v>
      </c>
      <c r="E367" s="28" t="str">
        <f t="shared" ref="E367:E373" si="45">VLOOKUP(AC367,$U$365:$AB$373,2)</f>
        <v>Alags SC</v>
      </c>
      <c r="F367" s="382">
        <f t="shared" ref="F367:F373" si="46">VLOOKUP(AC367,$U$365:$AB$373,3)</f>
        <v>3</v>
      </c>
      <c r="G367" s="382"/>
      <c r="H367" s="383">
        <f t="shared" ref="H367:H373" si="47">VLOOKUP(AC367,$U$365:$AB$373,4)</f>
        <v>62</v>
      </c>
      <c r="I367" s="383"/>
      <c r="J367" s="383">
        <f t="shared" ref="J367:J373" si="48">VLOOKUP(AC367,$U$365:$AB$373,5)</f>
        <v>50</v>
      </c>
      <c r="K367" s="383"/>
      <c r="L367" s="383">
        <f t="shared" ref="L367:L373" si="49">VLOOKUP(AC367,$U$365:$AB$373,6)</f>
        <v>12</v>
      </c>
      <c r="M367" s="389"/>
      <c r="O367" s="13" t="s">
        <v>175</v>
      </c>
      <c r="Q367" s="96"/>
      <c r="T367" s="1"/>
      <c r="U367" s="11">
        <v>2</v>
      </c>
      <c r="V367" s="34" t="str">
        <f>IF(OR('2ª FASE - GRUPOS A a H'!F430="",'2ª FASE - GRUPOS A a H'!F430=""),"",'2ª FASE - GRUPOS A a H'!E369)</f>
        <v>GUZMAN F.C.</v>
      </c>
      <c r="W367" s="2">
        <f>SUM(Q381,Q388,Q395,Q406,Q414,Q421)</f>
        <v>2</v>
      </c>
      <c r="X367" s="2">
        <f>SUM(H381,H388,H395,H406,H414,H421,F430)</f>
        <v>46</v>
      </c>
      <c r="Y367" s="2">
        <f>SUM(F381,F388,F395,F406,F414,F421,H430)</f>
        <v>39</v>
      </c>
      <c r="Z367" s="2">
        <f t="shared" ref="Z367:Z373" si="50">X367-Y367</f>
        <v>7</v>
      </c>
      <c r="AA367" s="34">
        <f t="shared" ref="AA367:AA373" si="51">(W367*10^10)+((Z367+5000)*10^6)+(X367*10)+U367</f>
        <v>25007000462</v>
      </c>
      <c r="AB367" s="2">
        <f t="shared" ref="AB367:AB373" si="52">LARGE($AA$366:$AA$373,U367)</f>
        <v>35012000627</v>
      </c>
      <c r="AC367" s="34">
        <f t="shared" ref="AC367:AC373" si="53">MATCH(AB367,$AA$366:$AA$373,0)</f>
        <v>7</v>
      </c>
    </row>
    <row r="368" spans="3:29">
      <c r="C368" s="2">
        <f>IF(OR(F368="",H368=""),"",IF(F368=H368,1,IF(F368&lt;H368,0,IF(F368-H368&lt;10,2,IF(F368&gt;H368,3,SE)))))</f>
        <v>0</v>
      </c>
      <c r="D368" s="28" t="s">
        <v>6</v>
      </c>
      <c r="E368" s="28" t="str">
        <f t="shared" si="45"/>
        <v>Lenda Mágica</v>
      </c>
      <c r="F368" s="382">
        <f t="shared" si="46"/>
        <v>2</v>
      </c>
      <c r="G368" s="382"/>
      <c r="H368" s="383">
        <f t="shared" si="47"/>
        <v>42</v>
      </c>
      <c r="I368" s="383"/>
      <c r="J368" s="383">
        <f t="shared" si="48"/>
        <v>33</v>
      </c>
      <c r="K368" s="383"/>
      <c r="L368" s="383">
        <f t="shared" si="49"/>
        <v>9</v>
      </c>
      <c r="M368" s="389"/>
      <c r="O368" s="13" t="s">
        <v>307</v>
      </c>
      <c r="Q368" s="96"/>
      <c r="T368" s="1"/>
      <c r="U368" s="11">
        <v>3</v>
      </c>
      <c r="V368" s="34" t="str">
        <f>IF(OR('2ª FASE - GRUPOS I a P'!F223="",'2ª FASE - GRUPOS I a P'!F223=""),"",'2ª FASE - GRUPOS I a P'!E162)</f>
        <v>Jero FC</v>
      </c>
      <c r="W368" s="2">
        <f>SUM(Q380,Q389,Q398,Q403,C414,C422,Q429)</f>
        <v>0</v>
      </c>
      <c r="X368" s="2">
        <f>SUM(H380,H389,H398,H403,F414,F422,H429)</f>
        <v>50</v>
      </c>
      <c r="Y368" s="2">
        <f>SUM(F380,F389,F398,F403,H414,H422,F429)</f>
        <v>62</v>
      </c>
      <c r="Z368" s="2">
        <f t="shared" si="50"/>
        <v>-12</v>
      </c>
      <c r="AA368" s="34">
        <f t="shared" si="51"/>
        <v>4988000503</v>
      </c>
      <c r="AB368" s="2">
        <f t="shared" si="52"/>
        <v>25009000425</v>
      </c>
      <c r="AC368" s="34">
        <f t="shared" si="53"/>
        <v>5</v>
      </c>
    </row>
    <row r="369" spans="3:29">
      <c r="C369" s="2">
        <f>IF(OR(F369="",H369=""),"",IF(F369=H369,1,IF(F369&lt;H369,0,IF(F369-H369&lt;10,2,IF(F369&gt;H369,3,SE)))))</f>
        <v>0</v>
      </c>
      <c r="D369" s="28" t="s">
        <v>7</v>
      </c>
      <c r="E369" s="28" t="str">
        <f t="shared" si="45"/>
        <v>GUZMAN F.C.</v>
      </c>
      <c r="F369" s="382">
        <f t="shared" si="46"/>
        <v>2</v>
      </c>
      <c r="G369" s="382"/>
      <c r="H369" s="383">
        <f t="shared" si="47"/>
        <v>46</v>
      </c>
      <c r="I369" s="383"/>
      <c r="J369" s="383">
        <f t="shared" si="48"/>
        <v>39</v>
      </c>
      <c r="K369" s="383"/>
      <c r="L369" s="383">
        <f t="shared" si="49"/>
        <v>7</v>
      </c>
      <c r="M369" s="389"/>
      <c r="O369" s="13" t="s">
        <v>308</v>
      </c>
      <c r="Q369" s="96"/>
      <c r="T369" s="1"/>
      <c r="U369" s="11">
        <v>4</v>
      </c>
      <c r="V369" s="34" t="str">
        <f>IF(OR('2ª FASE - GRUPOS A a H'!F430="",'2ª FASE - GRUPOS A a H'!F430=""),"",'2ª FASE - GRUPOS A a H'!E368)</f>
        <v>BLR F. C.</v>
      </c>
      <c r="W369" s="2">
        <f>SUM(Q379,Q390,Q397,Q404,C413,C421,C429)</f>
        <v>0</v>
      </c>
      <c r="X369" s="2">
        <f>SUM(H379,H390,H397,H404,F413,F421,F429)</f>
        <v>25</v>
      </c>
      <c r="Y369" s="2">
        <f>SUM(F379,H390,F397,F404,H413,H421,H429)</f>
        <v>41</v>
      </c>
      <c r="Z369" s="2">
        <f t="shared" si="50"/>
        <v>-16</v>
      </c>
      <c r="AA369" s="34">
        <f t="shared" si="51"/>
        <v>4984000254</v>
      </c>
      <c r="AB369" s="2">
        <f t="shared" si="52"/>
        <v>25007000462</v>
      </c>
      <c r="AC369" s="34">
        <f t="shared" si="53"/>
        <v>2</v>
      </c>
    </row>
    <row r="370" spans="3:29">
      <c r="C370" s="2">
        <f>IF(OR(F370="",H370=""),"",IF(F370=H370,1,IF(F370&lt;H370,0,IF(F370-H370&lt;10,2,IF(F370&gt;H370,3,SE)))))</f>
        <v>0</v>
      </c>
      <c r="D370" s="26" t="s">
        <v>8</v>
      </c>
      <c r="E370" s="26" t="str">
        <f t="shared" si="45"/>
        <v>Só Merdinha FC</v>
      </c>
      <c r="F370" s="346">
        <f t="shared" si="46"/>
        <v>0</v>
      </c>
      <c r="G370" s="346"/>
      <c r="H370" s="347">
        <f t="shared" si="47"/>
        <v>39</v>
      </c>
      <c r="I370" s="347"/>
      <c r="J370" s="347">
        <f t="shared" si="48"/>
        <v>46</v>
      </c>
      <c r="K370" s="347"/>
      <c r="L370" s="347">
        <f t="shared" si="49"/>
        <v>-7</v>
      </c>
      <c r="M370" s="390"/>
      <c r="O370" s="13" t="s">
        <v>178</v>
      </c>
      <c r="Q370" s="96"/>
      <c r="T370" s="1"/>
      <c r="U370" s="11">
        <v>5</v>
      </c>
      <c r="V370" s="34" t="str">
        <f>IF(OR('2ª FASE - GRUPOS I a P'!F223="",'2ª FASE - GRUPOS I a P'!F223=""),"",'2ª FASE - GRUPOS I a P'!E161)</f>
        <v>Lenda Mágica</v>
      </c>
      <c r="W370" s="2">
        <f>SUM(C382,C390,C398,C406,Q411,Q420,Q428)</f>
        <v>2</v>
      </c>
      <c r="X370" s="2">
        <f>SUM(F382,F390,F398,F406,H411,H420,H428)</f>
        <v>42</v>
      </c>
      <c r="Y370" s="2">
        <f>SUM(H382,H390,H398,H406,F411,F420,F428)</f>
        <v>33</v>
      </c>
      <c r="Z370" s="2">
        <f t="shared" si="50"/>
        <v>9</v>
      </c>
      <c r="AA370" s="34">
        <f t="shared" si="51"/>
        <v>25009000425</v>
      </c>
      <c r="AB370" s="2">
        <f t="shared" si="52"/>
        <v>4993000396</v>
      </c>
      <c r="AC370" s="34">
        <f t="shared" si="53"/>
        <v>6</v>
      </c>
    </row>
    <row r="371" spans="3:29">
      <c r="C371" s="2">
        <f>IF(OR(F371="",H371=""),"",IF(F371=H371,1,IF(F371&lt;H371,0,IF(F371-H371&lt;10,2,IF(F371&gt;H371,3,SE)))))</f>
        <v>0</v>
      </c>
      <c r="D371" s="26" t="s">
        <v>9</v>
      </c>
      <c r="E371" s="26" t="str">
        <f t="shared" si="45"/>
        <v>Moneta Zero FC</v>
      </c>
      <c r="F371" s="346">
        <f t="shared" si="46"/>
        <v>0</v>
      </c>
      <c r="G371" s="346"/>
      <c r="H371" s="347">
        <f t="shared" si="47"/>
        <v>33</v>
      </c>
      <c r="I371" s="347"/>
      <c r="J371" s="347">
        <f t="shared" si="48"/>
        <v>42</v>
      </c>
      <c r="K371" s="347"/>
      <c r="L371" s="347">
        <f t="shared" si="49"/>
        <v>-9</v>
      </c>
      <c r="M371" s="390"/>
      <c r="Q371" s="96"/>
      <c r="T371" s="1"/>
      <c r="U371" s="11">
        <v>6</v>
      </c>
      <c r="V371" s="34" t="str">
        <f>IF(OR('2ª FASE - GRUPOS A a H'!F430="",'2ª FASE - GRUPOS A a H'!F430=""),"",'2ª FASE - GRUPOS A a H'!E367)</f>
        <v>Só Merdinha FC</v>
      </c>
      <c r="W371" s="2">
        <f>SUM(C381,C389,C397,C405,Q412,Q419,C428)</f>
        <v>0</v>
      </c>
      <c r="X371" s="2">
        <f>SUM(F381,F389,F397,F405,H412,H419,F428)</f>
        <v>39</v>
      </c>
      <c r="Y371" s="2">
        <f>SUM(H381,H389,H397,H405,F412,F419,H428)</f>
        <v>46</v>
      </c>
      <c r="Z371" s="2">
        <f t="shared" si="50"/>
        <v>-7</v>
      </c>
      <c r="AA371" s="34">
        <f t="shared" si="51"/>
        <v>4993000396</v>
      </c>
      <c r="AB371" s="2">
        <f t="shared" si="52"/>
        <v>4991000331</v>
      </c>
      <c r="AC371" s="34">
        <f t="shared" si="53"/>
        <v>1</v>
      </c>
    </row>
    <row r="372" spans="3:29">
      <c r="C372" s="2">
        <f>IF(OR(F372="",H372=""),"",IF(F372=H372,1,IF(F372&lt;H372,0,IF(F372-H372&lt;10,2,IF(F372&gt;H372,3,SE)))))</f>
        <v>0</v>
      </c>
      <c r="D372" s="26" t="s">
        <v>10</v>
      </c>
      <c r="E372" s="26" t="str">
        <f t="shared" si="45"/>
        <v>Jero FC</v>
      </c>
      <c r="F372" s="346">
        <f t="shared" si="46"/>
        <v>0</v>
      </c>
      <c r="G372" s="346"/>
      <c r="H372" s="347">
        <f t="shared" si="47"/>
        <v>50</v>
      </c>
      <c r="I372" s="347"/>
      <c r="J372" s="347">
        <f t="shared" si="48"/>
        <v>62</v>
      </c>
      <c r="K372" s="347"/>
      <c r="L372" s="347">
        <f t="shared" si="49"/>
        <v>-12</v>
      </c>
      <c r="M372" s="390"/>
      <c r="Q372" s="96"/>
      <c r="T372" s="1"/>
      <c r="U372" s="11">
        <v>7</v>
      </c>
      <c r="V372" s="34" t="str">
        <f>IF(OR('2ª FASE - GRUPOS I a P'!F223="",'2ª FASE - GRUPOS I a P'!F223=""),"",'2ª FASE - GRUPOS I a P'!E160)</f>
        <v>Alags SC</v>
      </c>
      <c r="W372" s="2">
        <f>SUM(C380,C388,C396,C404,C412,C420,Q427)</f>
        <v>3</v>
      </c>
      <c r="X372" s="2">
        <f>SUM(F380,F388,F396,F404,F412,F420,H427)</f>
        <v>62</v>
      </c>
      <c r="Y372" s="2">
        <f>SUM(H380,H388,H396,H404,H412,H420,F427)</f>
        <v>50</v>
      </c>
      <c r="Z372" s="2">
        <f t="shared" si="50"/>
        <v>12</v>
      </c>
      <c r="AA372" s="34">
        <f t="shared" si="51"/>
        <v>35012000627</v>
      </c>
      <c r="AB372" s="2">
        <f t="shared" si="52"/>
        <v>4988000503</v>
      </c>
      <c r="AC372" s="34">
        <f t="shared" si="53"/>
        <v>3</v>
      </c>
    </row>
    <row r="373" spans="3:29">
      <c r="C373" s="2">
        <f>IF(OR(F373="",H373=""),"",IF(F373=H373,1,IF(F373&lt;H373,0,IF(F373-H373&lt;10,2,IF(F373&gt;H373,3,SE)))))</f>
        <v>0</v>
      </c>
      <c r="D373" s="26" t="s">
        <v>11</v>
      </c>
      <c r="E373" s="26" t="str">
        <f t="shared" si="45"/>
        <v>BLR F. C.</v>
      </c>
      <c r="F373" s="346">
        <f t="shared" si="46"/>
        <v>0</v>
      </c>
      <c r="G373" s="346"/>
      <c r="H373" s="347">
        <f t="shared" si="47"/>
        <v>25</v>
      </c>
      <c r="I373" s="347"/>
      <c r="J373" s="347">
        <f t="shared" si="48"/>
        <v>41</v>
      </c>
      <c r="K373" s="347"/>
      <c r="L373" s="347">
        <f t="shared" si="49"/>
        <v>-16</v>
      </c>
      <c r="M373" s="390"/>
      <c r="Q373" s="96"/>
      <c r="T373" s="1"/>
      <c r="U373" s="11">
        <v>8</v>
      </c>
      <c r="V373" s="34" t="str">
        <f>IF(OR('2ª FASE - GRUPOS A a H'!F430="",'2ª FASE - GRUPOS A a H'!F430=""),"",'2ª FASE - GRUPOS A a H'!E366)</f>
        <v>PIERCE34-CRUEL FC</v>
      </c>
      <c r="W373" s="2">
        <f>SUM(C379,C387,C395,C403,C411,C419,C427)</f>
        <v>3</v>
      </c>
      <c r="X373" s="2">
        <f>SUM(F379,F387,F395,F403,F411,F419,F427)</f>
        <v>41</v>
      </c>
      <c r="Y373" s="2">
        <f>SUM(H379,H387,H395,H403,H411,H419,H427)</f>
        <v>25</v>
      </c>
      <c r="Z373" s="2">
        <f t="shared" si="50"/>
        <v>16</v>
      </c>
      <c r="AA373" s="34">
        <f t="shared" si="51"/>
        <v>35016000418</v>
      </c>
      <c r="AB373" s="2">
        <f t="shared" si="52"/>
        <v>4984000254</v>
      </c>
      <c r="AC373" s="34">
        <f t="shared" si="53"/>
        <v>4</v>
      </c>
    </row>
    <row r="374" spans="3:29">
      <c r="C374" s="2" t="str">
        <f>IF(OR(F374="",H374=""),"",IF(F374=H374,1,IF(F374&lt;H374,0,IF(F374-H374&lt;10,2,IF(F374&gt;H374,3,SE)))))</f>
        <v/>
      </c>
      <c r="Q374" s="96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96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52" t="s">
        <v>258</v>
      </c>
      <c r="E376" s="353"/>
      <c r="F376" s="353"/>
      <c r="G376" s="353"/>
      <c r="H376" s="353"/>
      <c r="I376" s="353"/>
      <c r="J376" s="353"/>
      <c r="K376" s="353"/>
      <c r="L376" s="353"/>
      <c r="M376" s="353"/>
      <c r="N376" s="353"/>
      <c r="O376" s="353"/>
      <c r="P376" s="354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55"/>
      <c r="E377" s="356"/>
      <c r="F377" s="356"/>
      <c r="G377" s="356"/>
      <c r="H377" s="356"/>
      <c r="I377" s="356"/>
      <c r="J377" s="356"/>
      <c r="K377" s="356"/>
      <c r="L377" s="356"/>
      <c r="M377" s="356"/>
      <c r="N377" s="356"/>
      <c r="O377" s="356"/>
      <c r="P377" s="357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>
        <f>IF(OR(F379="",H379=""),"",IF(F379=H379,1,IF(F379&lt;H379,0,IF(F379-H379&lt;10,2,IF(F379&gt;H379,3,SE)))))</f>
        <v>3</v>
      </c>
      <c r="D379" s="360" t="str">
        <f>V373</f>
        <v>PIERCE34-CRUEL FC</v>
      </c>
      <c r="E379" s="360"/>
      <c r="F379" s="205">
        <v>41</v>
      </c>
      <c r="G379" s="41" t="s">
        <v>17</v>
      </c>
      <c r="H379" s="204">
        <v>25</v>
      </c>
      <c r="I379" s="360" t="str">
        <f>V369</f>
        <v>BLR F. C.</v>
      </c>
      <c r="J379" s="360"/>
      <c r="K379" s="360"/>
      <c r="L379" s="360"/>
      <c r="M379" s="360"/>
      <c r="N379" s="360"/>
      <c r="O379" s="360"/>
      <c r="P379" s="360"/>
      <c r="Q379" s="2">
        <f>IF(OR(H379="",F379=""),"",IF(H379=F379,1,IF(H379&lt;F379,0,IF(H379-F379&lt;10,2,IF(H379&gt;F379,3,SE)))))</f>
        <v>0</v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>
        <f>IF(OR(F380="",H380=""),"",IF(F380=H380,1,IF(F380&lt;H380,0,IF(F380-H380&lt;10,2,IF(F380&gt;H380,3,SE)))))</f>
        <v>3</v>
      </c>
      <c r="D380" s="360" t="str">
        <f>V372</f>
        <v>Alags SC</v>
      </c>
      <c r="E380" s="360"/>
      <c r="F380" s="205">
        <v>62</v>
      </c>
      <c r="G380" s="41" t="s">
        <v>17</v>
      </c>
      <c r="H380" s="204">
        <v>50</v>
      </c>
      <c r="I380" s="360" t="str">
        <f>V368</f>
        <v>Jero FC</v>
      </c>
      <c r="J380" s="360"/>
      <c r="K380" s="360"/>
      <c r="L380" s="360"/>
      <c r="M380" s="360"/>
      <c r="N380" s="360"/>
      <c r="O380" s="360"/>
      <c r="P380" s="360"/>
      <c r="Q380" s="2">
        <f>IF(OR(H380="",F380=""),"",IF(H380=F380,1,IF(H380&lt;F380,0,IF(H380-F380&lt;10,2,IF(H380&gt;F380,3,SE)))))</f>
        <v>0</v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>
        <f>IF(OR(F381="",H381=""),"",IF(F381=H381,1,IF(F381&lt;H381,0,IF(F381-H381&lt;10,2,IF(F381&gt;H381,3,SE)))))</f>
        <v>0</v>
      </c>
      <c r="D381" s="360" t="str">
        <f>V371</f>
        <v>Só Merdinha FC</v>
      </c>
      <c r="E381" s="360"/>
      <c r="F381" s="204">
        <v>39</v>
      </c>
      <c r="G381" s="41" t="s">
        <v>17</v>
      </c>
      <c r="H381" s="205">
        <v>46</v>
      </c>
      <c r="I381" s="360" t="str">
        <f>V367</f>
        <v>GUZMAN F.C.</v>
      </c>
      <c r="J381" s="360"/>
      <c r="K381" s="360"/>
      <c r="L381" s="360"/>
      <c r="M381" s="360"/>
      <c r="N381" s="360"/>
      <c r="O381" s="360"/>
      <c r="P381" s="360"/>
      <c r="Q381" s="2">
        <f>IF(OR(H381="",F381=""),"",IF(H381=F381,1,IF(H381&lt;F381,0,IF(H381-F381&lt;10,2,IF(H381&gt;F381,3,SE)))))</f>
        <v>2</v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>
        <f>IF(OR(F382="",H382=""),"",IF(F382=H382,1,IF(F382&lt;H382,0,IF(F382-H382&lt;10,2,IF(F382&gt;H382,3,SE)))))</f>
        <v>2</v>
      </c>
      <c r="D382" s="360" t="str">
        <f>V370</f>
        <v>Lenda Mágica</v>
      </c>
      <c r="E382" s="360"/>
      <c r="F382" s="205">
        <v>42</v>
      </c>
      <c r="G382" s="41" t="s">
        <v>17</v>
      </c>
      <c r="H382" s="204">
        <v>33</v>
      </c>
      <c r="I382" s="360" t="str">
        <f>V366</f>
        <v>Moneta Zero FC</v>
      </c>
      <c r="J382" s="360"/>
      <c r="K382" s="360"/>
      <c r="L382" s="360"/>
      <c r="M382" s="360"/>
      <c r="N382" s="360"/>
      <c r="O382" s="360"/>
      <c r="P382" s="360"/>
      <c r="Q382" s="2">
        <f>IF(OR(H382="",F382=""),"",IF(H382=F382,1,IF(H382&lt;F382,0,IF(H382-F382&lt;10,2,IF(H382&gt;F382,3,SE)))))</f>
        <v>0</v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61" t="s">
        <v>259</v>
      </c>
      <c r="E384" s="362"/>
      <c r="F384" s="362"/>
      <c r="G384" s="362"/>
      <c r="H384" s="362"/>
      <c r="I384" s="362"/>
      <c r="J384" s="362"/>
      <c r="K384" s="362"/>
      <c r="L384" s="362"/>
      <c r="M384" s="362"/>
      <c r="N384" s="362"/>
      <c r="O384" s="362"/>
      <c r="P384" s="363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64"/>
      <c r="E385" s="365"/>
      <c r="F385" s="365"/>
      <c r="G385" s="365"/>
      <c r="H385" s="365"/>
      <c r="I385" s="365"/>
      <c r="J385" s="365"/>
      <c r="K385" s="365"/>
      <c r="L385" s="365"/>
      <c r="M385" s="365"/>
      <c r="N385" s="365"/>
      <c r="O385" s="365"/>
      <c r="P385" s="366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 t="str">
        <f>IF(OR(F387="",H387=""),"",IF(F387=H387,1,IF(F387&lt;H387,0,IF(F387-H387&lt;10,2,IF(F387&gt;H387,3,SE)))))</f>
        <v/>
      </c>
      <c r="D387" s="360" t="str">
        <f>V373</f>
        <v>PIERCE34-CRUEL FC</v>
      </c>
      <c r="E387" s="360"/>
      <c r="F387" s="70"/>
      <c r="G387" s="41" t="s">
        <v>17</v>
      </c>
      <c r="H387" s="70"/>
      <c r="I387" s="360" t="str">
        <f>V366</f>
        <v>Moneta Zero FC</v>
      </c>
      <c r="J387" s="360"/>
      <c r="K387" s="360"/>
      <c r="L387" s="360"/>
      <c r="M387" s="360"/>
      <c r="N387" s="360"/>
      <c r="O387" s="360"/>
      <c r="P387" s="360"/>
      <c r="Q387" s="2" t="str">
        <f>IF(OR(H387="",F387=""),"",IF(H387=F387,1,IF(H387&lt;F387,0,IF(H387-F387&lt;10,2,IF(H387&gt;F387,3,SE)))))</f>
        <v/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 t="str">
        <f>IF(OR(F388="",H388=""),"",IF(F388=H388,1,IF(F388&lt;H388,0,IF(F388-H388&lt;10,2,IF(F388&gt;H388,3,SE)))))</f>
        <v/>
      </c>
      <c r="D388" s="360" t="str">
        <f>V372</f>
        <v>Alags SC</v>
      </c>
      <c r="E388" s="360"/>
      <c r="F388" s="70"/>
      <c r="G388" s="41" t="s">
        <v>17</v>
      </c>
      <c r="H388" s="70"/>
      <c r="I388" s="360" t="str">
        <f>V367</f>
        <v>GUZMAN F.C.</v>
      </c>
      <c r="J388" s="360"/>
      <c r="K388" s="360"/>
      <c r="L388" s="360"/>
      <c r="M388" s="360"/>
      <c r="N388" s="360"/>
      <c r="O388" s="360"/>
      <c r="P388" s="360"/>
      <c r="Q388" s="2" t="str">
        <f>IF(OR(H388="",F388=""),"",IF(H388=F388,1,IF(H388&lt;F388,0,IF(H388-F388&lt;10,2,IF(H388&gt;F388,3,SE)))))</f>
        <v/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 t="str">
        <f>IF(OR(F389="",H389=""),"",IF(F389=H389,1,IF(F389&lt;H389,0,IF(F389-H389&lt;10,2,IF(F389&gt;H389,3,SE)))))</f>
        <v/>
      </c>
      <c r="D389" s="360" t="str">
        <f>V371</f>
        <v>Só Merdinha FC</v>
      </c>
      <c r="E389" s="360"/>
      <c r="F389" s="70"/>
      <c r="G389" s="41" t="s">
        <v>17</v>
      </c>
      <c r="H389" s="70"/>
      <c r="I389" s="360" t="str">
        <f>V368</f>
        <v>Jero FC</v>
      </c>
      <c r="J389" s="360"/>
      <c r="K389" s="360"/>
      <c r="L389" s="360"/>
      <c r="M389" s="360"/>
      <c r="N389" s="360"/>
      <c r="O389" s="360"/>
      <c r="P389" s="360"/>
      <c r="Q389" s="2" t="str">
        <f>IF(OR(H389="",F389=""),"",IF(H389=F389,1,IF(H389&lt;F389,0,IF(H389-F389&lt;10,2,IF(H389&gt;F389,3,SE)))))</f>
        <v/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 t="str">
        <f>IF(OR(F390="",H390=""),"",IF(F390=H390,1,IF(F390&lt;H390,0,IF(F390-H390&lt;10,2,IF(F390&gt;H390,3,SE)))))</f>
        <v/>
      </c>
      <c r="D390" s="360" t="str">
        <f>V370</f>
        <v>Lenda Mágica</v>
      </c>
      <c r="E390" s="360"/>
      <c r="F390" s="70"/>
      <c r="G390" s="41" t="s">
        <v>17</v>
      </c>
      <c r="H390" s="70"/>
      <c r="I390" s="360" t="str">
        <f>V369</f>
        <v>BLR F. C.</v>
      </c>
      <c r="J390" s="360"/>
      <c r="K390" s="360"/>
      <c r="L390" s="360"/>
      <c r="M390" s="360"/>
      <c r="N390" s="360"/>
      <c r="O390" s="360"/>
      <c r="P390" s="360"/>
      <c r="Q390" s="2" t="str">
        <f>IF(OR(H390="",F390=""),"",IF(H390=F390,1,IF(H390&lt;F390,0,IF(H390-F390&lt;10,2,IF(H390&gt;F390,3,SE)))))</f>
        <v/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61" t="s">
        <v>260</v>
      </c>
      <c r="E392" s="362"/>
      <c r="F392" s="362"/>
      <c r="G392" s="362"/>
      <c r="H392" s="362"/>
      <c r="I392" s="362"/>
      <c r="J392" s="362"/>
      <c r="K392" s="362"/>
      <c r="L392" s="362"/>
      <c r="M392" s="362"/>
      <c r="N392" s="362"/>
      <c r="O392" s="362"/>
      <c r="P392" s="363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64"/>
      <c r="E393" s="365"/>
      <c r="F393" s="365"/>
      <c r="G393" s="365"/>
      <c r="H393" s="365"/>
      <c r="I393" s="365"/>
      <c r="J393" s="365"/>
      <c r="K393" s="365"/>
      <c r="L393" s="365"/>
      <c r="M393" s="365"/>
      <c r="N393" s="365"/>
      <c r="O393" s="365"/>
      <c r="P393" s="366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 t="str">
        <f>IF(OR(F395="",H395=""),"",IF(F395=H395,1,IF(F395&lt;H395,0,IF(F395-H395&lt;10,2,IF(F395&gt;H395,3,SE)))))</f>
        <v/>
      </c>
      <c r="D395" s="360" t="str">
        <f>V373</f>
        <v>PIERCE34-CRUEL FC</v>
      </c>
      <c r="E395" s="360"/>
      <c r="F395" s="70"/>
      <c r="G395" s="25" t="s">
        <v>17</v>
      </c>
      <c r="H395" s="70"/>
      <c r="I395" s="360" t="str">
        <f>V367</f>
        <v>GUZMAN F.C.</v>
      </c>
      <c r="J395" s="360"/>
      <c r="K395" s="360"/>
      <c r="L395" s="360"/>
      <c r="M395" s="360"/>
      <c r="N395" s="360"/>
      <c r="O395" s="360"/>
      <c r="P395" s="360"/>
      <c r="Q395" s="2" t="str">
        <f>IF(OR(H395="",F395=""),"",IF(H395=F395,1,IF(H395&lt;F395,0,IF(H395-F395&lt;10,2,IF(H395&gt;F395,3,SE)))))</f>
        <v/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 t="str">
        <f>IF(OR(F396="",H396=""),"",IF(F396=H396,1,IF(F396&lt;H396,0,IF(F396-H396&lt;10,2,IF(F396&gt;H396,3,SE)))))</f>
        <v/>
      </c>
      <c r="D396" s="360" t="str">
        <f>V372</f>
        <v>Alags SC</v>
      </c>
      <c r="E396" s="360"/>
      <c r="F396" s="70"/>
      <c r="G396" s="25" t="s">
        <v>17</v>
      </c>
      <c r="H396" s="70"/>
      <c r="I396" s="360" t="str">
        <f>V366</f>
        <v>Moneta Zero FC</v>
      </c>
      <c r="J396" s="360"/>
      <c r="K396" s="360"/>
      <c r="L396" s="360"/>
      <c r="M396" s="360"/>
      <c r="N396" s="360"/>
      <c r="O396" s="360"/>
      <c r="P396" s="360"/>
      <c r="Q396" s="2" t="str">
        <f>IF(OR(H396="",F396=""),"",IF(H396=F396,1,IF(H396&lt;F396,0,IF(H396-F396&lt;10,2,IF(H396&gt;F396,3,SE)))))</f>
        <v/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 t="str">
        <f>IF(OR(F397="",H397=""),"",IF(F397=H397,1,IF(F397&lt;H397,0,IF(F397-H397&lt;10,2,IF(F397&gt;H397,3,SE)))))</f>
        <v/>
      </c>
      <c r="D397" s="360" t="str">
        <f>V371</f>
        <v>Só Merdinha FC</v>
      </c>
      <c r="E397" s="360"/>
      <c r="F397" s="70"/>
      <c r="G397" s="25" t="s">
        <v>17</v>
      </c>
      <c r="H397" s="70"/>
      <c r="I397" s="360" t="str">
        <f>V369</f>
        <v>BLR F. C.</v>
      </c>
      <c r="J397" s="360"/>
      <c r="K397" s="360"/>
      <c r="L397" s="360"/>
      <c r="M397" s="360"/>
      <c r="N397" s="360"/>
      <c r="O397" s="360"/>
      <c r="P397" s="360"/>
      <c r="Q397" s="2" t="str">
        <f>IF(OR(H397="",F397=""),"",IF(H397=F397,1,IF(H397&lt;F397,0,IF(H397-F397&lt;10,2,IF(H397&gt;F397,3,SE)))))</f>
        <v/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 t="str">
        <f>IF(OR(F398="",H398=""),"",IF(F398=H398,1,IF(F398&lt;H398,0,IF(F398-H398&lt;10,2,IF(F398&gt;H398,3,SE)))))</f>
        <v/>
      </c>
      <c r="D398" s="360" t="str">
        <f>V370</f>
        <v>Lenda Mágica</v>
      </c>
      <c r="E398" s="360"/>
      <c r="F398" s="70"/>
      <c r="G398" s="25" t="s">
        <v>17</v>
      </c>
      <c r="H398" s="70"/>
      <c r="I398" s="360" t="str">
        <f>V368</f>
        <v>Jero FC</v>
      </c>
      <c r="J398" s="360"/>
      <c r="K398" s="360"/>
      <c r="L398" s="360"/>
      <c r="M398" s="360"/>
      <c r="N398" s="360"/>
      <c r="O398" s="360"/>
      <c r="P398" s="360"/>
      <c r="Q398" s="2" t="str">
        <f>IF(OR(H398="",F398=""),"",IF(H398=F398,1,IF(H398&lt;F398,0,IF(H398-F398&lt;10,2,IF(H398&gt;F398,3,SE)))))</f>
        <v/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61" t="s">
        <v>261</v>
      </c>
      <c r="E400" s="362"/>
      <c r="F400" s="362"/>
      <c r="G400" s="362"/>
      <c r="H400" s="362"/>
      <c r="I400" s="362"/>
      <c r="J400" s="362"/>
      <c r="K400" s="362"/>
      <c r="L400" s="362"/>
      <c r="M400" s="362"/>
      <c r="N400" s="362"/>
      <c r="O400" s="362"/>
      <c r="P400" s="363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64"/>
      <c r="E401" s="365"/>
      <c r="F401" s="365"/>
      <c r="G401" s="365"/>
      <c r="H401" s="365"/>
      <c r="I401" s="365"/>
      <c r="J401" s="365"/>
      <c r="K401" s="365"/>
      <c r="L401" s="365"/>
      <c r="M401" s="365"/>
      <c r="N401" s="365"/>
      <c r="O401" s="365"/>
      <c r="P401" s="366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 t="str">
        <f>IF(OR(F403="",H403=""),"",IF(F403=H403,1,IF(F403&lt;H403,0,IF(F403-H403&lt;10,2,IF(F403&gt;H403,3,SE)))))</f>
        <v/>
      </c>
      <c r="D403" s="360" t="str">
        <f>V373</f>
        <v>PIERCE34-CRUEL FC</v>
      </c>
      <c r="E403" s="360"/>
      <c r="F403" s="70"/>
      <c r="G403" s="25" t="s">
        <v>17</v>
      </c>
      <c r="H403" s="70"/>
      <c r="I403" s="360" t="str">
        <f>V368</f>
        <v>Jero FC</v>
      </c>
      <c r="J403" s="360"/>
      <c r="K403" s="360"/>
      <c r="L403" s="360"/>
      <c r="M403" s="360"/>
      <c r="N403" s="360"/>
      <c r="O403" s="360"/>
      <c r="P403" s="360"/>
      <c r="Q403" s="2" t="str">
        <f>IF(OR(H403="",F403=""),"",IF(H403=F403,1,IF(H403&lt;F403,0,IF(H403-F403&lt;10,2,IF(H403&gt;F403,3,SE)))))</f>
        <v/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 t="str">
        <f>IF(OR(F404="",H404=""),"",IF(F404=H404,1,IF(F404&lt;H404,0,IF(F404-H404&lt;10,2,IF(F404&gt;H404,3,SE)))))</f>
        <v/>
      </c>
      <c r="D404" s="360" t="str">
        <f>V372</f>
        <v>Alags SC</v>
      </c>
      <c r="E404" s="360"/>
      <c r="F404" s="70"/>
      <c r="G404" s="25" t="s">
        <v>17</v>
      </c>
      <c r="H404" s="70"/>
      <c r="I404" s="360" t="str">
        <f>V369</f>
        <v>BLR F. C.</v>
      </c>
      <c r="J404" s="360"/>
      <c r="K404" s="360"/>
      <c r="L404" s="360"/>
      <c r="M404" s="360"/>
      <c r="N404" s="360"/>
      <c r="O404" s="360"/>
      <c r="P404" s="360"/>
      <c r="Q404" s="2" t="str">
        <f>IF(OR(H404="",F404=""),"",IF(H404=F404,1,IF(H404&lt;F404,0,IF(H404-F404&lt;10,2,IF(H404&gt;F404,3,SE)))))</f>
        <v/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 t="str">
        <f>IF(OR(F405="",H405=""),"",IF(F405=H405,1,IF(F405&lt;H405,0,IF(F405-H405&lt;10,2,IF(F405&gt;H405,3,SE)))))</f>
        <v/>
      </c>
      <c r="D405" s="360" t="str">
        <f>V371</f>
        <v>Só Merdinha FC</v>
      </c>
      <c r="E405" s="360"/>
      <c r="F405" s="70"/>
      <c r="G405" s="25" t="s">
        <v>17</v>
      </c>
      <c r="H405" s="70"/>
      <c r="I405" s="360" t="str">
        <f>V366</f>
        <v>Moneta Zero FC</v>
      </c>
      <c r="J405" s="360"/>
      <c r="K405" s="360"/>
      <c r="L405" s="360"/>
      <c r="M405" s="360"/>
      <c r="N405" s="360"/>
      <c r="O405" s="360"/>
      <c r="P405" s="360"/>
      <c r="Q405" s="2" t="str">
        <f>IF(OR(H405="",F405=""),"",IF(H405=F405,1,IF(H405&lt;F405,0,IF(H405-F405&lt;10,2,IF(H405&gt;F405,3,SE)))))</f>
        <v/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 t="str">
        <f>IF(OR(F406="",H406=""),"",IF(F406=H406,1,IF(F406&lt;H406,0,IF(F406-H406&lt;10,2,IF(F406&gt;H406,3,SE)))))</f>
        <v/>
      </c>
      <c r="D406" s="360" t="str">
        <f>V370</f>
        <v>Lenda Mágica</v>
      </c>
      <c r="E406" s="360"/>
      <c r="F406" s="70"/>
      <c r="G406" s="25" t="s">
        <v>17</v>
      </c>
      <c r="H406" s="70"/>
      <c r="I406" s="360" t="str">
        <f>V367</f>
        <v>GUZMAN F.C.</v>
      </c>
      <c r="J406" s="360"/>
      <c r="K406" s="360"/>
      <c r="L406" s="360"/>
      <c r="M406" s="360"/>
      <c r="N406" s="360"/>
      <c r="O406" s="360"/>
      <c r="P406" s="360"/>
      <c r="Q406" s="2" t="str">
        <f>IF(OR(H406="",F406=""),"",IF(H406=F406,1,IF(H406&lt;F406,0,IF(H406-F406&lt;10,2,IF(H406&gt;F406,3,SE)))))</f>
        <v/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61" t="s">
        <v>262</v>
      </c>
      <c r="E408" s="362"/>
      <c r="F408" s="362"/>
      <c r="G408" s="362"/>
      <c r="H408" s="362"/>
      <c r="I408" s="362"/>
      <c r="J408" s="362"/>
      <c r="K408" s="362"/>
      <c r="L408" s="362"/>
      <c r="M408" s="362"/>
      <c r="N408" s="362"/>
      <c r="O408" s="362"/>
      <c r="P408" s="363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64"/>
      <c r="E409" s="365"/>
      <c r="F409" s="365"/>
      <c r="G409" s="365"/>
      <c r="H409" s="365"/>
      <c r="I409" s="365"/>
      <c r="J409" s="365"/>
      <c r="K409" s="365"/>
      <c r="L409" s="365"/>
      <c r="M409" s="365"/>
      <c r="N409" s="365"/>
      <c r="O409" s="365"/>
      <c r="P409" s="366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 t="str">
        <f>IF(OR(F411="",H411=""),"",IF(F411=H411,1,IF(F411&lt;H411,0,IF(F411-H411&lt;10,2,IF(F411&gt;H411,3,SE)))))</f>
        <v/>
      </c>
      <c r="D411" s="360" t="str">
        <f>V373</f>
        <v>PIERCE34-CRUEL FC</v>
      </c>
      <c r="E411" s="360"/>
      <c r="F411" s="70"/>
      <c r="G411" s="41" t="s">
        <v>17</v>
      </c>
      <c r="H411" s="70"/>
      <c r="I411" s="360" t="str">
        <f>V370</f>
        <v>Lenda Mágica</v>
      </c>
      <c r="J411" s="360"/>
      <c r="K411" s="360"/>
      <c r="L411" s="360"/>
      <c r="M411" s="360"/>
      <c r="N411" s="360"/>
      <c r="O411" s="360"/>
      <c r="P411" s="360"/>
      <c r="Q411" s="2" t="str">
        <f>IF(OR(H411="",F411=""),"",IF(H411=F411,1,IF(H411&lt;F411,0,IF(H411-F411&lt;10,2,IF(H411&gt;F411,3,SE)))))</f>
        <v/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 t="str">
        <f>IF(OR(F412="",H412=""),"",IF(F412=H412,1,IF(F412&lt;H412,0,IF(F412-H412&lt;10,2,IF(F412&gt;H412,3,SE)))))</f>
        <v/>
      </c>
      <c r="D412" s="360" t="str">
        <f>V372</f>
        <v>Alags SC</v>
      </c>
      <c r="E412" s="360"/>
      <c r="F412" s="70"/>
      <c r="G412" s="41" t="s">
        <v>17</v>
      </c>
      <c r="H412" s="70"/>
      <c r="I412" s="360" t="str">
        <f>V371</f>
        <v>Só Merdinha FC</v>
      </c>
      <c r="J412" s="360"/>
      <c r="K412" s="360"/>
      <c r="L412" s="360"/>
      <c r="M412" s="360"/>
      <c r="N412" s="360"/>
      <c r="O412" s="360"/>
      <c r="P412" s="360"/>
      <c r="Q412" s="2" t="str">
        <f>IF(OR(H412="",F412=""),"",IF(H412=F412,1,IF(H412&lt;F412,0,IF(H412-F412&lt;10,2,IF(H412&gt;F412,3,SE)))))</f>
        <v/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 t="str">
        <f>IF(OR(F413="",H413=""),"",IF(F413=H413,1,IF(F413&lt;H413,0,IF(F413-H413&lt;10,2,IF(F413&gt;H413,3,SE)))))</f>
        <v/>
      </c>
      <c r="D413" s="360" t="str">
        <f>V369</f>
        <v>BLR F. C.</v>
      </c>
      <c r="E413" s="360"/>
      <c r="F413" s="70"/>
      <c r="G413" s="41" t="s">
        <v>17</v>
      </c>
      <c r="H413" s="70"/>
      <c r="I413" s="360" t="str">
        <f>V366</f>
        <v>Moneta Zero FC</v>
      </c>
      <c r="J413" s="360"/>
      <c r="K413" s="360"/>
      <c r="L413" s="360"/>
      <c r="M413" s="360"/>
      <c r="N413" s="360"/>
      <c r="O413" s="360"/>
      <c r="P413" s="360"/>
      <c r="Q413" s="2" t="str">
        <f>IF(OR(H413="",F413=""),"",IF(H413=F413,1,IF(H413&lt;F413,0,IF(H413-F413&lt;10,2,IF(H413&gt;F413,3,SE)))))</f>
        <v/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 t="str">
        <f>IF(OR(F414="",H414=""),"",IF(F414=H414,1,IF(F414&lt;H414,0,IF(F414-H414&lt;10,2,IF(F414&gt;H414,3,SE)))))</f>
        <v/>
      </c>
      <c r="D414" s="360" t="str">
        <f>V368</f>
        <v>Jero FC</v>
      </c>
      <c r="E414" s="360"/>
      <c r="F414" s="70"/>
      <c r="G414" s="41" t="s">
        <v>17</v>
      </c>
      <c r="H414" s="70"/>
      <c r="I414" s="360" t="str">
        <f>V367</f>
        <v>GUZMAN F.C.</v>
      </c>
      <c r="J414" s="360"/>
      <c r="K414" s="360"/>
      <c r="L414" s="360"/>
      <c r="M414" s="360"/>
      <c r="N414" s="360"/>
      <c r="O414" s="360"/>
      <c r="P414" s="360"/>
      <c r="Q414" s="2" t="str">
        <f>IF(OR(H414="",F414=""),"",IF(H414=F414,1,IF(H414&lt;F414,0,IF(H414-F414&lt;10,2,IF(H414&gt;F414,3,SE)))))</f>
        <v/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61" t="s">
        <v>263</v>
      </c>
      <c r="E416" s="362"/>
      <c r="F416" s="362"/>
      <c r="G416" s="362"/>
      <c r="H416" s="362"/>
      <c r="I416" s="362"/>
      <c r="J416" s="362"/>
      <c r="K416" s="362"/>
      <c r="L416" s="362"/>
      <c r="M416" s="362"/>
      <c r="N416" s="362"/>
      <c r="O416" s="362"/>
      <c r="P416" s="363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64"/>
      <c r="E417" s="365"/>
      <c r="F417" s="365"/>
      <c r="G417" s="365"/>
      <c r="H417" s="365"/>
      <c r="I417" s="365"/>
      <c r="J417" s="365"/>
      <c r="K417" s="365"/>
      <c r="L417" s="365"/>
      <c r="M417" s="365"/>
      <c r="N417" s="365"/>
      <c r="O417" s="365"/>
      <c r="P417" s="366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 t="str">
        <f>IF(OR(F419="",H419=""),"",IF(F419=H419,1,IF(F419&lt;H419,0,IF(F419-H419&lt;10,2,IF(F419&gt;H419,3,SE)))))</f>
        <v/>
      </c>
      <c r="D419" s="360" t="str">
        <f>V373</f>
        <v>PIERCE34-CRUEL FC</v>
      </c>
      <c r="E419" s="360"/>
      <c r="F419" s="70"/>
      <c r="G419" s="25" t="s">
        <v>17</v>
      </c>
      <c r="H419" s="70"/>
      <c r="I419" s="360" t="str">
        <f>V371</f>
        <v>Só Merdinha FC</v>
      </c>
      <c r="J419" s="360"/>
      <c r="K419" s="360"/>
      <c r="L419" s="360"/>
      <c r="M419" s="360"/>
      <c r="N419" s="360"/>
      <c r="O419" s="360"/>
      <c r="P419" s="360"/>
      <c r="Q419" s="2" t="str">
        <f>IF(OR(H419="",F419=""),"",IF(H419=F419,1,IF(H419&lt;F419,0,IF(H419-F419&lt;10,2,IF(H419&gt;F419,3,SE)))))</f>
        <v/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 t="str">
        <f>IF(OR(F420="",H420=""),"",IF(F420=H420,1,IF(F420&lt;H420,0,IF(F420-H420&lt;10,2,IF(F420&gt;H420,3,SE)))))</f>
        <v/>
      </c>
      <c r="D420" s="360" t="str">
        <f>V372</f>
        <v>Alags SC</v>
      </c>
      <c r="E420" s="360"/>
      <c r="F420" s="70"/>
      <c r="G420" s="25" t="s">
        <v>17</v>
      </c>
      <c r="H420" s="70"/>
      <c r="I420" s="360" t="str">
        <f>V370</f>
        <v>Lenda Mágica</v>
      </c>
      <c r="J420" s="360"/>
      <c r="K420" s="360"/>
      <c r="L420" s="360"/>
      <c r="M420" s="360"/>
      <c r="N420" s="360"/>
      <c r="O420" s="360"/>
      <c r="P420" s="360"/>
      <c r="Q420" s="2" t="str">
        <f>IF(OR(H420="",F420=""),"",IF(H420=F420,1,IF(H420&lt;F420,0,IF(H420-F420&lt;10,2,IF(H420&gt;F420,3,SE)))))</f>
        <v/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 t="str">
        <f>IF(OR(F421="",H421=""),"",IF(F421=H421,1,IF(F421&lt;H421,0,IF(F421-H421&lt;10,2,IF(F421&gt;H421,3,SE)))))</f>
        <v/>
      </c>
      <c r="D421" s="360" t="str">
        <f>V369</f>
        <v>BLR F. C.</v>
      </c>
      <c r="E421" s="360"/>
      <c r="F421" s="70"/>
      <c r="G421" s="25" t="s">
        <v>17</v>
      </c>
      <c r="H421" s="70"/>
      <c r="I421" s="360" t="str">
        <f>V367</f>
        <v>GUZMAN F.C.</v>
      </c>
      <c r="J421" s="360"/>
      <c r="K421" s="360"/>
      <c r="L421" s="360"/>
      <c r="M421" s="360"/>
      <c r="N421" s="360"/>
      <c r="O421" s="360"/>
      <c r="P421" s="360"/>
      <c r="Q421" s="2" t="str">
        <f>IF(OR(H421="",F421=""),"",IF(H421=F421,1,IF(H421&lt;F421,0,IF(H421-F421&lt;10,2,IF(H421&gt;F421,3,SE)))))</f>
        <v/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 t="str">
        <f>IF(OR(F422="",H422=""),"",IF(F422=H422,1,IF(F422&lt;H422,0,IF(F422-H422&lt;10,2,IF(F422&gt;H422,3,SE)))))</f>
        <v/>
      </c>
      <c r="D422" s="360" t="str">
        <f>V368</f>
        <v>Jero FC</v>
      </c>
      <c r="E422" s="360"/>
      <c r="F422" s="70"/>
      <c r="G422" s="25" t="s">
        <v>17</v>
      </c>
      <c r="H422" s="70"/>
      <c r="I422" s="360" t="str">
        <f>V366</f>
        <v>Moneta Zero FC</v>
      </c>
      <c r="J422" s="360"/>
      <c r="K422" s="360"/>
      <c r="L422" s="360"/>
      <c r="M422" s="360"/>
      <c r="N422" s="360"/>
      <c r="O422" s="360"/>
      <c r="P422" s="360"/>
      <c r="Q422" s="2" t="str">
        <f>IF(OR(H422="",F422=""),"",IF(H422=F422,1,IF(H422&lt;F422,0,IF(H422-F422&lt;10,2,IF(H422&gt;F422,3,SE)))))</f>
        <v/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61" t="s">
        <v>264</v>
      </c>
      <c r="E424" s="362"/>
      <c r="F424" s="362"/>
      <c r="G424" s="362"/>
      <c r="H424" s="362"/>
      <c r="I424" s="362"/>
      <c r="J424" s="362"/>
      <c r="K424" s="362"/>
      <c r="L424" s="362"/>
      <c r="M424" s="362"/>
      <c r="N424" s="362"/>
      <c r="O424" s="362"/>
      <c r="P424" s="363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64"/>
      <c r="E425" s="365"/>
      <c r="F425" s="365"/>
      <c r="G425" s="365"/>
      <c r="H425" s="365"/>
      <c r="I425" s="365"/>
      <c r="J425" s="365"/>
      <c r="K425" s="365"/>
      <c r="L425" s="365"/>
      <c r="M425" s="365"/>
      <c r="N425" s="365"/>
      <c r="O425" s="365"/>
      <c r="P425" s="366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 t="str">
        <f>IF(OR(F427="",H427=""),"",IF(F427=H427,1,IF(F427&lt;H427,0,IF(F427-H427&lt;10,2,IF(F427&gt;H427,3,SE)))))</f>
        <v/>
      </c>
      <c r="D427" s="360" t="str">
        <f>V373</f>
        <v>PIERCE34-CRUEL FC</v>
      </c>
      <c r="E427" s="360"/>
      <c r="F427" s="70"/>
      <c r="G427" s="25" t="s">
        <v>17</v>
      </c>
      <c r="H427" s="70"/>
      <c r="I427" s="360" t="str">
        <f>V372</f>
        <v>Alags SC</v>
      </c>
      <c r="J427" s="360"/>
      <c r="K427" s="360"/>
      <c r="L427" s="360"/>
      <c r="M427" s="360"/>
      <c r="N427" s="360"/>
      <c r="O427" s="360"/>
      <c r="P427" s="360"/>
      <c r="Q427" s="2" t="str">
        <f>IF(OR(H427="",F427=""),"",IF(H427=F427,1,IF(H427&lt;F427,0,IF(H427-F427&lt;10,2,IF(H427&gt;F427,3,SE)))))</f>
        <v/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 t="str">
        <f>IF(OR(F428="",H428=""),"",IF(F428=H428,1,IF(F428&lt;H428,0,IF(F428-H428&lt;10,2,IF(F428&gt;H428,3,SE)))))</f>
        <v/>
      </c>
      <c r="D428" s="360" t="str">
        <f>V371</f>
        <v>Só Merdinha FC</v>
      </c>
      <c r="E428" s="360"/>
      <c r="F428" s="70"/>
      <c r="G428" s="25" t="s">
        <v>17</v>
      </c>
      <c r="H428" s="70"/>
      <c r="I428" s="360" t="str">
        <f>V370</f>
        <v>Lenda Mágica</v>
      </c>
      <c r="J428" s="360"/>
      <c r="K428" s="360"/>
      <c r="L428" s="360"/>
      <c r="M428" s="360"/>
      <c r="N428" s="360"/>
      <c r="O428" s="360"/>
      <c r="P428" s="360"/>
      <c r="Q428" s="2" t="str">
        <f>IF(OR(H428="",F428=""),"",IF(H428=F428,1,IF(H428&lt;F428,0,IF(H428-F428&lt;10,2,IF(H428&gt;F428,3,SE)))))</f>
        <v/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 t="str">
        <f>IF(OR(F429="",H429=""),"",IF(F429=H429,1,IF(F429&lt;H429,0,IF(F429-H429&lt;10,2,IF(F429&gt;H429,3,SE)))))</f>
        <v/>
      </c>
      <c r="D429" s="360" t="str">
        <f>V369</f>
        <v>BLR F. C.</v>
      </c>
      <c r="E429" s="360"/>
      <c r="F429" s="70"/>
      <c r="G429" s="25" t="s">
        <v>17</v>
      </c>
      <c r="H429" s="70"/>
      <c r="I429" s="360" t="str">
        <f>V368</f>
        <v>Jero FC</v>
      </c>
      <c r="J429" s="360"/>
      <c r="K429" s="360"/>
      <c r="L429" s="360"/>
      <c r="M429" s="360"/>
      <c r="N429" s="360"/>
      <c r="O429" s="360"/>
      <c r="P429" s="360"/>
      <c r="Q429" s="2" t="str">
        <f>IF(OR(H429="",F429=""),"",IF(H429=F429,1,IF(H429&lt;F429,0,IF(H429-F429&lt;10,2,IF(H429&gt;F429,3,SE)))))</f>
        <v/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 t="str">
        <f>IF(OR(F430="",H430=""),"",IF(F430=H430,1,IF(F430&lt;H430,0,IF(F430-H430&lt;10,2,IF(F430&gt;H430,3,SE)))))</f>
        <v/>
      </c>
      <c r="D430" s="360" t="str">
        <f>V367</f>
        <v>GUZMAN F.C.</v>
      </c>
      <c r="E430" s="360"/>
      <c r="F430" s="70"/>
      <c r="G430" s="25" t="s">
        <v>17</v>
      </c>
      <c r="H430" s="70"/>
      <c r="I430" s="360" t="str">
        <f>V366</f>
        <v>Moneta Zero FC</v>
      </c>
      <c r="J430" s="360"/>
      <c r="K430" s="360"/>
      <c r="L430" s="360"/>
      <c r="M430" s="360"/>
      <c r="N430" s="360"/>
      <c r="O430" s="360"/>
      <c r="P430" s="360"/>
      <c r="Q430" s="2" t="str">
        <f>IF(OR(H430="",F430=""),"",IF(H430=F430,1,IF(H430&lt;F430,0,IF(H430-F430&lt;10,2,IF(H430&gt;F430,3,SE)))))</f>
        <v/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96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87" t="s">
        <v>256</v>
      </c>
      <c r="E432" s="387"/>
      <c r="F432" s="387"/>
      <c r="G432" s="387"/>
      <c r="H432" s="387"/>
      <c r="I432" s="387"/>
      <c r="J432" s="387"/>
      <c r="K432" s="387"/>
      <c r="L432" s="387"/>
      <c r="M432" s="387"/>
      <c r="Q432" s="96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87"/>
      <c r="E433" s="387"/>
      <c r="F433" s="387"/>
      <c r="G433" s="387"/>
      <c r="H433" s="387"/>
      <c r="I433" s="387"/>
      <c r="J433" s="387"/>
      <c r="K433" s="387"/>
      <c r="L433" s="387"/>
      <c r="M433" s="387"/>
      <c r="Q433" s="96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88" t="s">
        <v>12</v>
      </c>
      <c r="G434" s="388"/>
      <c r="H434" s="309" t="s">
        <v>309</v>
      </c>
      <c r="I434" s="309"/>
      <c r="J434" s="309" t="s">
        <v>310</v>
      </c>
      <c r="K434" s="309"/>
      <c r="L434" s="388" t="s">
        <v>174</v>
      </c>
      <c r="M434" s="388"/>
      <c r="Q434" s="96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0</v>
      </c>
      <c r="D435" s="28" t="s">
        <v>4</v>
      </c>
      <c r="E435" s="28" t="str">
        <f>VLOOKUP(AC435,$U$434:$AB$442,2)</f>
        <v>Diabos Vermelhos SE</v>
      </c>
      <c r="F435" s="382">
        <f>VLOOKUP(AC435,$U$434:$AB$442,3)</f>
        <v>3</v>
      </c>
      <c r="G435" s="382"/>
      <c r="H435" s="383">
        <f>VLOOKUP(AC435,$U$434:$AB$442,4)</f>
        <v>48</v>
      </c>
      <c r="I435" s="383"/>
      <c r="J435" s="383">
        <f>VLOOKUP(AC435,$U$434:$AB$442,5)</f>
        <v>31</v>
      </c>
      <c r="K435" s="383"/>
      <c r="L435" s="383">
        <f>VLOOKUP(AC435,$U$434:$AB$442,6)</f>
        <v>17</v>
      </c>
      <c r="M435" s="389"/>
      <c r="O435" s="13" t="s">
        <v>179</v>
      </c>
      <c r="Q435" s="96"/>
      <c r="T435" s="1"/>
      <c r="U435" s="11">
        <v>1</v>
      </c>
      <c r="V435" s="34" t="str">
        <f>IF(OR('2ª FASE - GRUPOS I a P'!F155="",'2ª FASE - GRUPOS I a P'!F155=""),"",'2ª FASE - GRUPOS I a P'!E94)</f>
        <v>Tribe of Gypsies</v>
      </c>
      <c r="W435" s="2">
        <f>SUM(Q451,Q456,Q465,Q474,Q482,Q491,Q499)</f>
        <v>0</v>
      </c>
      <c r="X435" s="2">
        <f>SUM(H451,H456,H465,H474,H482,H491,H499)</f>
        <v>30</v>
      </c>
      <c r="Y435" s="2">
        <f>SUM(F451,F456,F465,F474,F482,F491,F499)</f>
        <v>37</v>
      </c>
      <c r="Z435" s="2">
        <f>X435-Y435</f>
        <v>-7</v>
      </c>
      <c r="AA435" s="34">
        <f>(W435*10^10)+((Z435+5000)*10^6)+(X435*10)+U435</f>
        <v>4993000301</v>
      </c>
      <c r="AB435" s="2">
        <f>LARGE($AA$435:$AA$442,U435)</f>
        <v>35017000484</v>
      </c>
      <c r="AC435" s="34">
        <f>MATCH(AB435,$AA$435:$AA$442,0)</f>
        <v>4</v>
      </c>
    </row>
    <row r="436" spans="3:29">
      <c r="C436" s="2">
        <f>IF(OR(F436="",H436=""),"",IF(F436=H436,1,IF(F436&lt;H436,0,IF(F436-H436&lt;10,2,IF(F436&gt;H436,3,SE)))))</f>
        <v>0</v>
      </c>
      <c r="D436" s="28" t="s">
        <v>5</v>
      </c>
      <c r="E436" s="28" t="str">
        <f t="shared" ref="E436:E442" si="54">VLOOKUP(AC436,$U$434:$AB$442,2)</f>
        <v>Celtic fc 2011</v>
      </c>
      <c r="F436" s="382">
        <f t="shared" ref="F436:F442" si="55">VLOOKUP(AC436,$U$434:$AB$442,3)</f>
        <v>3</v>
      </c>
      <c r="G436" s="382"/>
      <c r="H436" s="383">
        <f t="shared" ref="H436:H442" si="56">VLOOKUP(AC436,$U$434:$AB$442,4)</f>
        <v>45</v>
      </c>
      <c r="I436" s="383"/>
      <c r="J436" s="383">
        <f t="shared" ref="J436:J442" si="57">VLOOKUP(AC436,$U$434:$AB$442,5)</f>
        <v>34</v>
      </c>
      <c r="K436" s="383"/>
      <c r="L436" s="383">
        <f t="shared" ref="L436:L442" si="58">VLOOKUP(AC436,$U$434:$AB$442,6)</f>
        <v>11</v>
      </c>
      <c r="M436" s="389"/>
      <c r="O436" s="13" t="s">
        <v>175</v>
      </c>
      <c r="Q436" s="96"/>
      <c r="T436" s="1"/>
      <c r="U436" s="11">
        <v>2</v>
      </c>
      <c r="V436" s="34" t="str">
        <f>IF(OR('2ª FASE - GRUPOS A a H'!F499="",'2ª FASE - GRUPOS A a H'!F499=""),"",'2ª FASE - GRUPOS A a H'!E438)</f>
        <v>Siri assassino</v>
      </c>
      <c r="W436" s="2">
        <f>SUM(Q450,Q457,Q464,Q475,Q483,Q490)</f>
        <v>2</v>
      </c>
      <c r="X436" s="2">
        <f>SUM(H450,H457,H464,H475,H483,H490,F499)</f>
        <v>40</v>
      </c>
      <c r="Y436" s="2">
        <f>SUM(F450,F457,F464,F475,F483,F490,H499)</f>
        <v>39</v>
      </c>
      <c r="Z436" s="2">
        <f t="shared" ref="Z436:Z442" si="59">X436-Y436</f>
        <v>1</v>
      </c>
      <c r="AA436" s="34">
        <f t="shared" ref="AA436:AA442" si="60">(W436*10^10)+((Z436+5000)*10^6)+(X436*10)+U436</f>
        <v>25001000402</v>
      </c>
      <c r="AB436" s="2">
        <f t="shared" ref="AB436:AB442" si="61">LARGE($AA$435:$AA$442,U436)</f>
        <v>35011000453</v>
      </c>
      <c r="AC436" s="34">
        <f t="shared" ref="AC436:AC442" si="62">MATCH(AB436,$AA$435:$AA$442,0)</f>
        <v>3</v>
      </c>
    </row>
    <row r="437" spans="3:29">
      <c r="C437" s="2">
        <f>IF(OR(F437="",H437=""),"",IF(F437=H437,1,IF(F437&lt;H437,0,IF(F437-H437&lt;10,2,IF(F437&gt;H437,3,SE)))))</f>
        <v>0</v>
      </c>
      <c r="D437" s="28" t="s">
        <v>6</v>
      </c>
      <c r="E437" s="28" t="str">
        <f t="shared" si="54"/>
        <v>FC Jo@o Pedro</v>
      </c>
      <c r="F437" s="382">
        <f t="shared" si="55"/>
        <v>2</v>
      </c>
      <c r="G437" s="382"/>
      <c r="H437" s="383">
        <f t="shared" si="56"/>
        <v>37</v>
      </c>
      <c r="I437" s="383"/>
      <c r="J437" s="383">
        <f t="shared" si="57"/>
        <v>30</v>
      </c>
      <c r="K437" s="383"/>
      <c r="L437" s="383">
        <f t="shared" si="58"/>
        <v>7</v>
      </c>
      <c r="M437" s="389"/>
      <c r="O437" s="13" t="s">
        <v>307</v>
      </c>
      <c r="Q437" s="96"/>
      <c r="T437" s="1"/>
      <c r="U437" s="11">
        <v>3</v>
      </c>
      <c r="V437" s="34" t="str">
        <f>IF(OR('2ª FASE - GRUPOS I a P'!F155="",'2ª FASE - GRUPOS I a P'!F155=""),"",'2ª FASE - GRUPOS I a P'!E93)</f>
        <v>Celtic fc 2011</v>
      </c>
      <c r="W437" s="2">
        <f>SUM(Q449,Q458,Q467,Q472,C483,C491,Q498)</f>
        <v>3</v>
      </c>
      <c r="X437" s="2">
        <f>SUM(H449,H458,H467,H472,F483,F491,H498)</f>
        <v>45</v>
      </c>
      <c r="Y437" s="2">
        <f>SUM(F449,F458,F467,F472,H483,H491,F498)</f>
        <v>34</v>
      </c>
      <c r="Z437" s="2">
        <f t="shared" si="59"/>
        <v>11</v>
      </c>
      <c r="AA437" s="34">
        <f t="shared" si="60"/>
        <v>35011000453</v>
      </c>
      <c r="AB437" s="2">
        <f t="shared" si="61"/>
        <v>25007000375</v>
      </c>
      <c r="AC437" s="34">
        <f t="shared" si="62"/>
        <v>5</v>
      </c>
    </row>
    <row r="438" spans="3:29">
      <c r="C438" s="2">
        <f>IF(OR(F438="",H438=""),"",IF(F438=H438,1,IF(F438&lt;H438,0,IF(F438-H438&lt;10,2,IF(F438&gt;H438,3,SE)))))</f>
        <v>0</v>
      </c>
      <c r="D438" s="28" t="s">
        <v>7</v>
      </c>
      <c r="E438" s="28" t="str">
        <f t="shared" si="54"/>
        <v>Siri assassino</v>
      </c>
      <c r="F438" s="382">
        <f t="shared" si="55"/>
        <v>2</v>
      </c>
      <c r="G438" s="382"/>
      <c r="H438" s="383">
        <f t="shared" si="56"/>
        <v>40</v>
      </c>
      <c r="I438" s="383"/>
      <c r="J438" s="383">
        <f t="shared" si="57"/>
        <v>39</v>
      </c>
      <c r="K438" s="383"/>
      <c r="L438" s="383">
        <f t="shared" si="58"/>
        <v>1</v>
      </c>
      <c r="M438" s="389"/>
      <c r="O438" s="13" t="s">
        <v>308</v>
      </c>
      <c r="Q438" s="96"/>
      <c r="T438" s="1"/>
      <c r="U438" s="11">
        <v>4</v>
      </c>
      <c r="V438" s="34" t="str">
        <f>IF(OR('2ª FASE - GRUPOS A a H'!F499="",'2ª FASE - GRUPOS A a H'!F499=""),"",'2ª FASE - GRUPOS A a H'!E437)</f>
        <v>Diabos Vermelhos SE</v>
      </c>
      <c r="W438" s="2">
        <f>SUM(Q448,Q459,Q466,Q473,C482,C490,C498)</f>
        <v>3</v>
      </c>
      <c r="X438" s="2">
        <f>SUM(H448,H459,H466,H473,F482,F490,F498)</f>
        <v>48</v>
      </c>
      <c r="Y438" s="2">
        <f>SUM(F448,H459,F466,F473,H482,H490,H498)</f>
        <v>31</v>
      </c>
      <c r="Z438" s="2">
        <f t="shared" si="59"/>
        <v>17</v>
      </c>
      <c r="AA438" s="34">
        <f t="shared" si="60"/>
        <v>35017000484</v>
      </c>
      <c r="AB438" s="2">
        <f t="shared" si="61"/>
        <v>25001000402</v>
      </c>
      <c r="AC438" s="34">
        <f t="shared" si="62"/>
        <v>2</v>
      </c>
    </row>
    <row r="439" spans="3:29">
      <c r="C439" s="2">
        <f>IF(OR(F439="",H439=""),"",IF(F439=H439,1,IF(F439&lt;H439,0,IF(F439-H439&lt;10,2,IF(F439&gt;H439,3,SE)))))</f>
        <v>0</v>
      </c>
      <c r="D439" s="26" t="s">
        <v>8</v>
      </c>
      <c r="E439" s="26" t="str">
        <f t="shared" si="54"/>
        <v>Brum DAngelo F.C.</v>
      </c>
      <c r="F439" s="346">
        <f t="shared" si="55"/>
        <v>0</v>
      </c>
      <c r="G439" s="346"/>
      <c r="H439" s="347">
        <f t="shared" si="56"/>
        <v>39</v>
      </c>
      <c r="I439" s="347"/>
      <c r="J439" s="347">
        <f t="shared" si="57"/>
        <v>40</v>
      </c>
      <c r="K439" s="347"/>
      <c r="L439" s="347">
        <f t="shared" si="58"/>
        <v>-1</v>
      </c>
      <c r="M439" s="390"/>
      <c r="O439" s="13" t="s">
        <v>178</v>
      </c>
      <c r="Q439" s="96"/>
      <c r="T439" s="1"/>
      <c r="U439" s="11">
        <v>5</v>
      </c>
      <c r="V439" s="34" t="str">
        <f>IF(OR('2ª FASE - GRUPOS I a P'!F155="",'2ª FASE - GRUPOS I a P'!F155=""),"",'2ª FASE - GRUPOS I a P'!E92)</f>
        <v>FC Jo@o Pedro</v>
      </c>
      <c r="W439" s="2">
        <f>SUM(C451,C459,C467,C475,Q480,Q489,Q497)</f>
        <v>2</v>
      </c>
      <c r="X439" s="2">
        <f>SUM(F451,F459,F467,F475,H480,H489,H497)</f>
        <v>37</v>
      </c>
      <c r="Y439" s="2">
        <f>SUM(H451,H459,H467,H475,F480,F489,F497)</f>
        <v>30</v>
      </c>
      <c r="Z439" s="2">
        <f t="shared" si="59"/>
        <v>7</v>
      </c>
      <c r="AA439" s="34">
        <f t="shared" si="60"/>
        <v>25007000375</v>
      </c>
      <c r="AB439" s="2">
        <f t="shared" si="61"/>
        <v>4999000396</v>
      </c>
      <c r="AC439" s="34">
        <f t="shared" si="62"/>
        <v>6</v>
      </c>
    </row>
    <row r="440" spans="3:29">
      <c r="C440" s="2">
        <f>IF(OR(F440="",H440=""),"",IF(F440=H440,1,IF(F440&lt;H440,0,IF(F440-H440&lt;10,2,IF(F440&gt;H440,3,SE)))))</f>
        <v>0</v>
      </c>
      <c r="D440" s="26" t="s">
        <v>9</v>
      </c>
      <c r="E440" s="26" t="str">
        <f t="shared" si="54"/>
        <v>Tribe of Gypsies</v>
      </c>
      <c r="F440" s="346">
        <f t="shared" si="55"/>
        <v>0</v>
      </c>
      <c r="G440" s="346"/>
      <c r="H440" s="347">
        <f t="shared" si="56"/>
        <v>30</v>
      </c>
      <c r="I440" s="347"/>
      <c r="J440" s="347">
        <f t="shared" si="57"/>
        <v>37</v>
      </c>
      <c r="K440" s="347"/>
      <c r="L440" s="347">
        <f t="shared" si="58"/>
        <v>-7</v>
      </c>
      <c r="M440" s="390"/>
      <c r="Q440" s="96"/>
      <c r="T440" s="1"/>
      <c r="U440" s="11">
        <v>6</v>
      </c>
      <c r="V440" s="34" t="str">
        <f>IF(OR('2ª FASE - GRUPOS A a H'!F499="",'2ª FASE - GRUPOS A a H'!F499=""),"",'2ª FASE - GRUPOS A a H'!E436)</f>
        <v>Brum DAngelo F.C.</v>
      </c>
      <c r="W440" s="2">
        <f>SUM(C450,C458,C466,C474,Q481,Q488,C497)</f>
        <v>0</v>
      </c>
      <c r="X440" s="2">
        <f>SUM(F450,F458,F466,F474,H481,H488,F497)</f>
        <v>39</v>
      </c>
      <c r="Y440" s="2">
        <f>SUM(H450,H458,H466,H474,F481,F488,H497)</f>
        <v>40</v>
      </c>
      <c r="Z440" s="2">
        <f t="shared" si="59"/>
        <v>-1</v>
      </c>
      <c r="AA440" s="34">
        <f t="shared" si="60"/>
        <v>4999000396</v>
      </c>
      <c r="AB440" s="2">
        <f t="shared" si="61"/>
        <v>4993000301</v>
      </c>
      <c r="AC440" s="34">
        <f t="shared" si="62"/>
        <v>1</v>
      </c>
    </row>
    <row r="441" spans="3:29">
      <c r="C441" s="2">
        <f>IF(OR(F441="",H441=""),"",IF(F441=H441,1,IF(F441&lt;H441,0,IF(F441-H441&lt;10,2,IF(F441&gt;H441,3,SE)))))</f>
        <v>0</v>
      </c>
      <c r="D441" s="26" t="s">
        <v>10</v>
      </c>
      <c r="E441" s="26" t="str">
        <f t="shared" si="54"/>
        <v>BFR Igor Costa</v>
      </c>
      <c r="F441" s="346">
        <f t="shared" si="55"/>
        <v>0</v>
      </c>
      <c r="G441" s="346"/>
      <c r="H441" s="347">
        <f t="shared" si="56"/>
        <v>34</v>
      </c>
      <c r="I441" s="347"/>
      <c r="J441" s="347">
        <f t="shared" si="57"/>
        <v>45</v>
      </c>
      <c r="K441" s="347"/>
      <c r="L441" s="347">
        <f t="shared" si="58"/>
        <v>-11</v>
      </c>
      <c r="M441" s="390"/>
      <c r="Q441" s="96"/>
      <c r="T441" s="1"/>
      <c r="U441" s="11">
        <v>7</v>
      </c>
      <c r="V441" s="34" t="str">
        <f>IF(OR('2ª FASE - GRUPOS I a P'!F155="",'2ª FASE - GRUPOS I a P'!F155=""),"",'2ª FASE - GRUPOS I a P'!E91)</f>
        <v>BFR Igor Costa</v>
      </c>
      <c r="W441" s="2">
        <f>SUM(C449,C457,C465,C473,C481,C489,Q496)</f>
        <v>0</v>
      </c>
      <c r="X441" s="2">
        <f>SUM(F449,F457,F465,F473,F481,F489,H496)</f>
        <v>34</v>
      </c>
      <c r="Y441" s="2">
        <f>SUM(H449,H457,H465,H473,H481,H489,F496)</f>
        <v>45</v>
      </c>
      <c r="Z441" s="2">
        <f t="shared" si="59"/>
        <v>-11</v>
      </c>
      <c r="AA441" s="34">
        <f t="shared" si="60"/>
        <v>4989000347</v>
      </c>
      <c r="AB441" s="2">
        <f t="shared" si="61"/>
        <v>4989000347</v>
      </c>
      <c r="AC441" s="34">
        <f t="shared" si="62"/>
        <v>7</v>
      </c>
    </row>
    <row r="442" spans="3:29">
      <c r="C442" s="2">
        <f>IF(OR(F442="",H442=""),"",IF(F442=H442,1,IF(F442&lt;H442,0,IF(F442-H442&lt;10,2,IF(F442&gt;H442,3,SE)))))</f>
        <v>0</v>
      </c>
      <c r="D442" s="26" t="s">
        <v>11</v>
      </c>
      <c r="E442" s="26" t="str">
        <f t="shared" si="54"/>
        <v>Qualker F.C</v>
      </c>
      <c r="F442" s="346">
        <f t="shared" si="55"/>
        <v>0</v>
      </c>
      <c r="G442" s="346"/>
      <c r="H442" s="347">
        <f t="shared" si="56"/>
        <v>31</v>
      </c>
      <c r="I442" s="347"/>
      <c r="J442" s="347">
        <f t="shared" si="57"/>
        <v>48</v>
      </c>
      <c r="K442" s="347"/>
      <c r="L442" s="347">
        <f t="shared" si="58"/>
        <v>-17</v>
      </c>
      <c r="M442" s="390"/>
      <c r="Q442" s="96"/>
      <c r="T442" s="1"/>
      <c r="U442" s="11">
        <v>8</v>
      </c>
      <c r="V442" s="34" t="str">
        <f>IF(OR('2ª FASE - GRUPOS A a H'!F499="",'2ª FASE - GRUPOS A a H'!F499=""),"",'2ª FASE - GRUPOS A a H'!E435)</f>
        <v>Qualker F.C</v>
      </c>
      <c r="W442" s="2">
        <f>SUM(C448,C456,C464,C472,C480,C488,C496)</f>
        <v>0</v>
      </c>
      <c r="X442" s="2">
        <f>SUM(F448,F456,F464,F472,F480,F488,F496)</f>
        <v>31</v>
      </c>
      <c r="Y442" s="2">
        <f>SUM(H448,H456,H464,H472,H480,H488,H496)</f>
        <v>48</v>
      </c>
      <c r="Z442" s="2">
        <f t="shared" si="59"/>
        <v>-17</v>
      </c>
      <c r="AA442" s="34">
        <f t="shared" si="60"/>
        <v>4983000318</v>
      </c>
      <c r="AB442" s="2">
        <f t="shared" si="61"/>
        <v>4983000318</v>
      </c>
      <c r="AC442" s="34">
        <f t="shared" si="62"/>
        <v>8</v>
      </c>
    </row>
    <row r="443" spans="3:29">
      <c r="C443" s="2" t="str">
        <f>IF(OR(F443="",H443=""),"",IF(F443=H443,1,IF(F443&lt;H443,0,IF(F443-H443&lt;10,2,IF(F443&gt;H443,3,SE)))))</f>
        <v/>
      </c>
      <c r="Q443" s="96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96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52" t="s">
        <v>258</v>
      </c>
      <c r="E445" s="353"/>
      <c r="F445" s="353"/>
      <c r="G445" s="353"/>
      <c r="H445" s="353"/>
      <c r="I445" s="353"/>
      <c r="J445" s="353"/>
      <c r="K445" s="353"/>
      <c r="L445" s="353"/>
      <c r="M445" s="353"/>
      <c r="N445" s="353"/>
      <c r="O445" s="353"/>
      <c r="P445" s="354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55"/>
      <c r="E446" s="356"/>
      <c r="F446" s="356"/>
      <c r="G446" s="356"/>
      <c r="H446" s="356"/>
      <c r="I446" s="356"/>
      <c r="J446" s="356"/>
      <c r="K446" s="356"/>
      <c r="L446" s="356"/>
      <c r="M446" s="356"/>
      <c r="N446" s="356"/>
      <c r="O446" s="356"/>
      <c r="P446" s="357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>
        <f>IF(OR(F448="",H448=""),"",IF(F448=H448,1,IF(F448&lt;H448,0,IF(F448-H448&lt;10,2,IF(F448&gt;H448,3,SE)))))</f>
        <v>0</v>
      </c>
      <c r="D448" s="360" t="str">
        <f>V442</f>
        <v>Qualker F.C</v>
      </c>
      <c r="E448" s="360"/>
      <c r="F448" s="204">
        <v>31</v>
      </c>
      <c r="G448" s="41" t="s">
        <v>17</v>
      </c>
      <c r="H448" s="205">
        <v>48</v>
      </c>
      <c r="I448" s="360" t="str">
        <f>V438</f>
        <v>Diabos Vermelhos SE</v>
      </c>
      <c r="J448" s="360"/>
      <c r="K448" s="360"/>
      <c r="L448" s="360"/>
      <c r="M448" s="360"/>
      <c r="N448" s="360"/>
      <c r="O448" s="360"/>
      <c r="P448" s="360"/>
      <c r="Q448" s="2">
        <f>IF(OR(H448="",F448=""),"",IF(H448=F448,1,IF(H448&lt;F448,0,IF(H448-F448&lt;10,2,IF(H448&gt;F448,3,SE)))))</f>
        <v>3</v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>
        <f>IF(OR(F449="",H449=""),"",IF(F449=H449,1,IF(F449&lt;H449,0,IF(F449-H449&lt;10,2,IF(F449&gt;H449,3,SE)))))</f>
        <v>0</v>
      </c>
      <c r="D449" s="360" t="str">
        <f>V441</f>
        <v>BFR Igor Costa</v>
      </c>
      <c r="E449" s="360"/>
      <c r="F449" s="204">
        <v>34</v>
      </c>
      <c r="G449" s="41" t="s">
        <v>17</v>
      </c>
      <c r="H449" s="205">
        <v>45</v>
      </c>
      <c r="I449" s="360" t="str">
        <f>V437</f>
        <v>Celtic fc 2011</v>
      </c>
      <c r="J449" s="360"/>
      <c r="K449" s="360"/>
      <c r="L449" s="360"/>
      <c r="M449" s="360"/>
      <c r="N449" s="360"/>
      <c r="O449" s="360"/>
      <c r="P449" s="360"/>
      <c r="Q449" s="2">
        <f>IF(OR(H449="",F449=""),"",IF(H449=F449,1,IF(H449&lt;F449,0,IF(H449-F449&lt;10,2,IF(H449&gt;F449,3,SE)))))</f>
        <v>3</v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>
        <f>IF(OR(F450="",H450=""),"",IF(F450=H450,1,IF(F450&lt;H450,0,IF(F450-H450&lt;10,2,IF(F450&gt;H450,3,SE)))))</f>
        <v>0</v>
      </c>
      <c r="D450" s="360" t="str">
        <f>V440</f>
        <v>Brum DAngelo F.C.</v>
      </c>
      <c r="E450" s="360"/>
      <c r="F450" s="204">
        <v>39</v>
      </c>
      <c r="G450" s="41" t="s">
        <v>17</v>
      </c>
      <c r="H450" s="205">
        <v>40</v>
      </c>
      <c r="I450" s="360" t="str">
        <f>V436</f>
        <v>Siri assassino</v>
      </c>
      <c r="J450" s="360"/>
      <c r="K450" s="360"/>
      <c r="L450" s="360"/>
      <c r="M450" s="360"/>
      <c r="N450" s="360"/>
      <c r="O450" s="360"/>
      <c r="P450" s="360"/>
      <c r="Q450" s="2">
        <f>IF(OR(H450="",F450=""),"",IF(H450=F450,1,IF(H450&lt;F450,0,IF(H450-F450&lt;10,2,IF(H450&gt;F450,3,SE)))))</f>
        <v>2</v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>
        <f>IF(OR(F451="",H451=""),"",IF(F451=H451,1,IF(F451&lt;H451,0,IF(F451-H451&lt;10,2,IF(F451&gt;H451,3,SE)))))</f>
        <v>2</v>
      </c>
      <c r="D451" s="360" t="str">
        <f>V439</f>
        <v>FC Jo@o Pedro</v>
      </c>
      <c r="E451" s="360"/>
      <c r="F451" s="205">
        <v>37</v>
      </c>
      <c r="G451" s="41" t="s">
        <v>17</v>
      </c>
      <c r="H451" s="204">
        <v>30</v>
      </c>
      <c r="I451" s="360" t="str">
        <f>V435</f>
        <v>Tribe of Gypsies</v>
      </c>
      <c r="J451" s="360"/>
      <c r="K451" s="360"/>
      <c r="L451" s="360"/>
      <c r="M451" s="360"/>
      <c r="N451" s="360"/>
      <c r="O451" s="360"/>
      <c r="P451" s="360"/>
      <c r="Q451" s="2">
        <f>IF(OR(H451="",F451=""),"",IF(H451=F451,1,IF(H451&lt;F451,0,IF(H451-F451&lt;10,2,IF(H451&gt;F451,3,SE)))))</f>
        <v>0</v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61" t="s">
        <v>259</v>
      </c>
      <c r="E453" s="362"/>
      <c r="F453" s="362"/>
      <c r="G453" s="362"/>
      <c r="H453" s="362"/>
      <c r="I453" s="362"/>
      <c r="J453" s="362"/>
      <c r="K453" s="362"/>
      <c r="L453" s="362"/>
      <c r="M453" s="362"/>
      <c r="N453" s="362"/>
      <c r="O453" s="362"/>
      <c r="P453" s="363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64"/>
      <c r="E454" s="365"/>
      <c r="F454" s="365"/>
      <c r="G454" s="365"/>
      <c r="H454" s="365"/>
      <c r="I454" s="365"/>
      <c r="J454" s="365"/>
      <c r="K454" s="365"/>
      <c r="L454" s="365"/>
      <c r="M454" s="365"/>
      <c r="N454" s="365"/>
      <c r="O454" s="365"/>
      <c r="P454" s="366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 t="str">
        <f>IF(OR(F456="",H456=""),"",IF(F456=H456,1,IF(F456&lt;H456,0,IF(F456-H456&lt;10,2,IF(F456&gt;H456,3,SE)))))</f>
        <v/>
      </c>
      <c r="D456" s="360" t="str">
        <f>V442</f>
        <v>Qualker F.C</v>
      </c>
      <c r="E456" s="360"/>
      <c r="F456" s="70"/>
      <c r="G456" s="41" t="s">
        <v>17</v>
      </c>
      <c r="H456" s="70"/>
      <c r="I456" s="360" t="str">
        <f>V435</f>
        <v>Tribe of Gypsies</v>
      </c>
      <c r="J456" s="360"/>
      <c r="K456" s="360"/>
      <c r="L456" s="360"/>
      <c r="M456" s="360"/>
      <c r="N456" s="360"/>
      <c r="O456" s="360"/>
      <c r="P456" s="360"/>
      <c r="Q456" s="2" t="str">
        <f>IF(OR(H456="",F456=""),"",IF(H456=F456,1,IF(H456&lt;F456,0,IF(H456-F456&lt;10,2,IF(H456&gt;F456,3,SE)))))</f>
        <v/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 t="str">
        <f>IF(OR(F457="",H457=""),"",IF(F457=H457,1,IF(F457&lt;H457,0,IF(F457-H457&lt;10,2,IF(F457&gt;H457,3,SE)))))</f>
        <v/>
      </c>
      <c r="D457" s="360" t="str">
        <f>V441</f>
        <v>BFR Igor Costa</v>
      </c>
      <c r="E457" s="360"/>
      <c r="F457" s="70"/>
      <c r="G457" s="41" t="s">
        <v>17</v>
      </c>
      <c r="H457" s="70"/>
      <c r="I457" s="360" t="str">
        <f>V436</f>
        <v>Siri assassino</v>
      </c>
      <c r="J457" s="360"/>
      <c r="K457" s="360"/>
      <c r="L457" s="360"/>
      <c r="M457" s="360"/>
      <c r="N457" s="360"/>
      <c r="O457" s="360"/>
      <c r="P457" s="360"/>
      <c r="Q457" s="2" t="str">
        <f>IF(OR(H457="",F457=""),"",IF(H457=F457,1,IF(H457&lt;F457,0,IF(H457-F457&lt;10,2,IF(H457&gt;F457,3,SE)))))</f>
        <v/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 t="str">
        <f>IF(OR(F458="",H458=""),"",IF(F458=H458,1,IF(F458&lt;H458,0,IF(F458-H458&lt;10,2,IF(F458&gt;H458,3,SE)))))</f>
        <v/>
      </c>
      <c r="D458" s="360" t="str">
        <f>V440</f>
        <v>Brum DAngelo F.C.</v>
      </c>
      <c r="E458" s="360"/>
      <c r="F458" s="70"/>
      <c r="G458" s="41" t="s">
        <v>17</v>
      </c>
      <c r="H458" s="70"/>
      <c r="I458" s="360" t="str">
        <f>V437</f>
        <v>Celtic fc 2011</v>
      </c>
      <c r="J458" s="360"/>
      <c r="K458" s="360"/>
      <c r="L458" s="360"/>
      <c r="M458" s="360"/>
      <c r="N458" s="360"/>
      <c r="O458" s="360"/>
      <c r="P458" s="360"/>
      <c r="Q458" s="2" t="str">
        <f>IF(OR(H458="",F458=""),"",IF(H458=F458,1,IF(H458&lt;F458,0,IF(H458-F458&lt;10,2,IF(H458&gt;F458,3,SE)))))</f>
        <v/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 t="str">
        <f>IF(OR(F459="",H459=""),"",IF(F459=H459,1,IF(F459&lt;H459,0,IF(F459-H459&lt;10,2,IF(F459&gt;H459,3,SE)))))</f>
        <v/>
      </c>
      <c r="D459" s="360" t="str">
        <f>V439</f>
        <v>FC Jo@o Pedro</v>
      </c>
      <c r="E459" s="360"/>
      <c r="F459" s="70"/>
      <c r="G459" s="41" t="s">
        <v>17</v>
      </c>
      <c r="H459" s="70"/>
      <c r="I459" s="360" t="str">
        <f>V438</f>
        <v>Diabos Vermelhos SE</v>
      </c>
      <c r="J459" s="360"/>
      <c r="K459" s="360"/>
      <c r="L459" s="360"/>
      <c r="M459" s="360"/>
      <c r="N459" s="360"/>
      <c r="O459" s="360"/>
      <c r="P459" s="360"/>
      <c r="Q459" s="2" t="str">
        <f>IF(OR(H459="",F459=""),"",IF(H459=F459,1,IF(H459&lt;F459,0,IF(H459-F459&lt;10,2,IF(H459&gt;F459,3,SE)))))</f>
        <v/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61" t="s">
        <v>260</v>
      </c>
      <c r="E461" s="362"/>
      <c r="F461" s="362"/>
      <c r="G461" s="362"/>
      <c r="H461" s="362"/>
      <c r="I461" s="362"/>
      <c r="J461" s="362"/>
      <c r="K461" s="362"/>
      <c r="L461" s="362"/>
      <c r="M461" s="362"/>
      <c r="N461" s="362"/>
      <c r="O461" s="362"/>
      <c r="P461" s="363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64"/>
      <c r="E462" s="365"/>
      <c r="F462" s="365"/>
      <c r="G462" s="365"/>
      <c r="H462" s="365"/>
      <c r="I462" s="365"/>
      <c r="J462" s="365"/>
      <c r="K462" s="365"/>
      <c r="L462" s="365"/>
      <c r="M462" s="365"/>
      <c r="N462" s="365"/>
      <c r="O462" s="365"/>
      <c r="P462" s="366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 t="str">
        <f>IF(OR(F464="",H464=""),"",IF(F464=H464,1,IF(F464&lt;H464,0,IF(F464-H464&lt;10,2,IF(F464&gt;H464,3,SE)))))</f>
        <v/>
      </c>
      <c r="D464" s="360" t="str">
        <f>V442</f>
        <v>Qualker F.C</v>
      </c>
      <c r="E464" s="360"/>
      <c r="F464" s="70"/>
      <c r="G464" s="41" t="s">
        <v>17</v>
      </c>
      <c r="H464" s="70"/>
      <c r="I464" s="360" t="str">
        <f>V436</f>
        <v>Siri assassino</v>
      </c>
      <c r="J464" s="360"/>
      <c r="K464" s="360"/>
      <c r="L464" s="360"/>
      <c r="M464" s="360"/>
      <c r="N464" s="360"/>
      <c r="O464" s="360"/>
      <c r="P464" s="360"/>
      <c r="Q464" s="2" t="str">
        <f>IF(OR(H464="",F464=""),"",IF(H464=F464,1,IF(H464&lt;F464,0,IF(H464-F464&lt;10,2,IF(H464&gt;F464,3,SE)))))</f>
        <v/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 t="str">
        <f>IF(OR(F465="",H465=""),"",IF(F465=H465,1,IF(F465&lt;H465,0,IF(F465-H465&lt;10,2,IF(F465&gt;H465,3,SE)))))</f>
        <v/>
      </c>
      <c r="D465" s="360" t="str">
        <f>V441</f>
        <v>BFR Igor Costa</v>
      </c>
      <c r="E465" s="360"/>
      <c r="F465" s="70"/>
      <c r="G465" s="41" t="s">
        <v>17</v>
      </c>
      <c r="H465" s="70"/>
      <c r="I465" s="360" t="str">
        <f>V435</f>
        <v>Tribe of Gypsies</v>
      </c>
      <c r="J465" s="360"/>
      <c r="K465" s="360"/>
      <c r="L465" s="360"/>
      <c r="M465" s="360"/>
      <c r="N465" s="360"/>
      <c r="O465" s="360"/>
      <c r="P465" s="360"/>
      <c r="Q465" s="2" t="str">
        <f>IF(OR(H465="",F465=""),"",IF(H465=F465,1,IF(H465&lt;F465,0,IF(H465-F465&lt;10,2,IF(H465&gt;F465,3,SE)))))</f>
        <v/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 t="str">
        <f>IF(OR(F466="",H466=""),"",IF(F466=H466,1,IF(F466&lt;H466,0,IF(F466-H466&lt;10,2,IF(F466&gt;H466,3,SE)))))</f>
        <v/>
      </c>
      <c r="D466" s="360" t="str">
        <f>V440</f>
        <v>Brum DAngelo F.C.</v>
      </c>
      <c r="E466" s="360"/>
      <c r="F466" s="70"/>
      <c r="G466" s="41" t="s">
        <v>17</v>
      </c>
      <c r="H466" s="70"/>
      <c r="I466" s="360" t="str">
        <f>V438</f>
        <v>Diabos Vermelhos SE</v>
      </c>
      <c r="J466" s="360"/>
      <c r="K466" s="360"/>
      <c r="L466" s="360"/>
      <c r="M466" s="360"/>
      <c r="N466" s="360"/>
      <c r="O466" s="360"/>
      <c r="P466" s="360"/>
      <c r="Q466" s="2" t="str">
        <f>IF(OR(H466="",F466=""),"",IF(H466=F466,1,IF(H466&lt;F466,0,IF(H466-F466&lt;10,2,IF(H466&gt;F466,3,SE)))))</f>
        <v/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 t="str">
        <f>IF(OR(F467="",H467=""),"",IF(F467=H467,1,IF(F467&lt;H467,0,IF(F467-H467&lt;10,2,IF(F467&gt;H467,3,SE)))))</f>
        <v/>
      </c>
      <c r="D467" s="360" t="str">
        <f>V439</f>
        <v>FC Jo@o Pedro</v>
      </c>
      <c r="E467" s="360"/>
      <c r="F467" s="70"/>
      <c r="G467" s="41" t="s">
        <v>17</v>
      </c>
      <c r="H467" s="70"/>
      <c r="I467" s="360" t="str">
        <f>V437</f>
        <v>Celtic fc 2011</v>
      </c>
      <c r="J467" s="360"/>
      <c r="K467" s="360"/>
      <c r="L467" s="360"/>
      <c r="M467" s="360"/>
      <c r="N467" s="360"/>
      <c r="O467" s="360"/>
      <c r="P467" s="360"/>
      <c r="Q467" s="2" t="str">
        <f>IF(OR(H467="",F467=""),"",IF(H467=F467,1,IF(H467&lt;F467,0,IF(H467-F467&lt;10,2,IF(H467&gt;F467,3,SE)))))</f>
        <v/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61" t="s">
        <v>261</v>
      </c>
      <c r="E469" s="362"/>
      <c r="F469" s="362"/>
      <c r="G469" s="362"/>
      <c r="H469" s="362"/>
      <c r="I469" s="362"/>
      <c r="J469" s="362"/>
      <c r="K469" s="362"/>
      <c r="L469" s="362"/>
      <c r="M469" s="362"/>
      <c r="N469" s="362"/>
      <c r="O469" s="362"/>
      <c r="P469" s="363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64"/>
      <c r="E470" s="365"/>
      <c r="F470" s="365"/>
      <c r="G470" s="365"/>
      <c r="H470" s="365"/>
      <c r="I470" s="365"/>
      <c r="J470" s="365"/>
      <c r="K470" s="365"/>
      <c r="L470" s="365"/>
      <c r="M470" s="365"/>
      <c r="N470" s="365"/>
      <c r="O470" s="365"/>
      <c r="P470" s="366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 t="str">
        <f>IF(OR(F472="",H472=""),"",IF(F472=H472,1,IF(F472&lt;H472,0,IF(F472-H472&lt;10,2,IF(F472&gt;H472,3,SE)))))</f>
        <v/>
      </c>
      <c r="D472" s="360" t="str">
        <f>V442</f>
        <v>Qualker F.C</v>
      </c>
      <c r="E472" s="360"/>
      <c r="F472" s="70"/>
      <c r="G472" s="41" t="s">
        <v>17</v>
      </c>
      <c r="H472" s="70"/>
      <c r="I472" s="360" t="str">
        <f>V437</f>
        <v>Celtic fc 2011</v>
      </c>
      <c r="J472" s="360"/>
      <c r="K472" s="360"/>
      <c r="L472" s="360"/>
      <c r="M472" s="360"/>
      <c r="N472" s="360"/>
      <c r="O472" s="360"/>
      <c r="P472" s="360"/>
      <c r="Q472" s="2" t="str">
        <f>IF(OR(H472="",F472=""),"",IF(H472=F472,1,IF(H472&lt;F472,0,IF(H472-F472&lt;10,2,IF(H472&gt;F472,3,SE)))))</f>
        <v/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 t="str">
        <f>IF(OR(F473="",H473=""),"",IF(F473=H473,1,IF(F473&lt;H473,0,IF(F473-H473&lt;10,2,IF(F473&gt;H473,3,SE)))))</f>
        <v/>
      </c>
      <c r="D473" s="360" t="str">
        <f>V441</f>
        <v>BFR Igor Costa</v>
      </c>
      <c r="E473" s="360"/>
      <c r="F473" s="70"/>
      <c r="G473" s="41" t="s">
        <v>17</v>
      </c>
      <c r="H473" s="70"/>
      <c r="I473" s="360" t="str">
        <f>V438</f>
        <v>Diabos Vermelhos SE</v>
      </c>
      <c r="J473" s="360"/>
      <c r="K473" s="360"/>
      <c r="L473" s="360"/>
      <c r="M473" s="360"/>
      <c r="N473" s="360"/>
      <c r="O473" s="360"/>
      <c r="P473" s="360"/>
      <c r="Q473" s="2" t="str">
        <f>IF(OR(H473="",F473=""),"",IF(H473=F473,1,IF(H473&lt;F473,0,IF(H473-F473&lt;10,2,IF(H473&gt;F473,3,SE)))))</f>
        <v/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 t="str">
        <f>IF(OR(F474="",H474=""),"",IF(F474=H474,1,IF(F474&lt;H474,0,IF(F474-H474&lt;10,2,IF(F474&gt;H474,3,SE)))))</f>
        <v/>
      </c>
      <c r="D474" s="360" t="str">
        <f>V440</f>
        <v>Brum DAngelo F.C.</v>
      </c>
      <c r="E474" s="360"/>
      <c r="F474" s="70"/>
      <c r="G474" s="41" t="s">
        <v>17</v>
      </c>
      <c r="H474" s="70"/>
      <c r="I474" s="360" t="str">
        <f>V435</f>
        <v>Tribe of Gypsies</v>
      </c>
      <c r="J474" s="360"/>
      <c r="K474" s="360"/>
      <c r="L474" s="360"/>
      <c r="M474" s="360"/>
      <c r="N474" s="360"/>
      <c r="O474" s="360"/>
      <c r="P474" s="360"/>
      <c r="Q474" s="2" t="str">
        <f>IF(OR(H474="",F474=""),"",IF(H474=F474,1,IF(H474&lt;F474,0,IF(H474-F474&lt;10,2,IF(H474&gt;F474,3,SE)))))</f>
        <v/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 t="str">
        <f>IF(OR(F475="",H475=""),"",IF(F475=H475,1,IF(F475&lt;H475,0,IF(F475-H475&lt;10,2,IF(F475&gt;H475,3,SE)))))</f>
        <v/>
      </c>
      <c r="D475" s="360" t="str">
        <f>V439</f>
        <v>FC Jo@o Pedro</v>
      </c>
      <c r="E475" s="360"/>
      <c r="F475" s="70"/>
      <c r="G475" s="41" t="s">
        <v>17</v>
      </c>
      <c r="H475" s="70"/>
      <c r="I475" s="360" t="str">
        <f>V436</f>
        <v>Siri assassino</v>
      </c>
      <c r="J475" s="360"/>
      <c r="K475" s="360"/>
      <c r="L475" s="360"/>
      <c r="M475" s="360"/>
      <c r="N475" s="360"/>
      <c r="O475" s="360"/>
      <c r="P475" s="360"/>
      <c r="Q475" s="2" t="str">
        <f>IF(OR(H475="",F475=""),"",IF(H475=F475,1,IF(H475&lt;F475,0,IF(H475-F475&lt;10,2,IF(H475&gt;F475,3,SE)))))</f>
        <v/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61" t="s">
        <v>262</v>
      </c>
      <c r="E477" s="362"/>
      <c r="F477" s="362"/>
      <c r="G477" s="362"/>
      <c r="H477" s="362"/>
      <c r="I477" s="362"/>
      <c r="J477" s="362"/>
      <c r="K477" s="362"/>
      <c r="L477" s="362"/>
      <c r="M477" s="362"/>
      <c r="N477" s="362"/>
      <c r="O477" s="362"/>
      <c r="P477" s="363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64"/>
      <c r="E478" s="365"/>
      <c r="F478" s="365"/>
      <c r="G478" s="365"/>
      <c r="H478" s="365"/>
      <c r="I478" s="365"/>
      <c r="J478" s="365"/>
      <c r="K478" s="365"/>
      <c r="L478" s="365"/>
      <c r="M478" s="365"/>
      <c r="N478" s="365"/>
      <c r="O478" s="365"/>
      <c r="P478" s="366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 t="str">
        <f>IF(OR(F480="",H480=""),"",IF(F480=H480,1,IF(F480&lt;H480,0,IF(F480-H480&lt;10,2,IF(F480&gt;H480,3,SE)))))</f>
        <v/>
      </c>
      <c r="D480" s="360" t="str">
        <f>V442</f>
        <v>Qualker F.C</v>
      </c>
      <c r="E480" s="360"/>
      <c r="F480" s="70"/>
      <c r="G480" s="41" t="s">
        <v>17</v>
      </c>
      <c r="H480" s="70"/>
      <c r="I480" s="360" t="str">
        <f>V439</f>
        <v>FC Jo@o Pedro</v>
      </c>
      <c r="J480" s="360"/>
      <c r="K480" s="360"/>
      <c r="L480" s="360"/>
      <c r="M480" s="360"/>
      <c r="N480" s="360"/>
      <c r="O480" s="360"/>
      <c r="P480" s="360"/>
      <c r="Q480" s="2" t="str">
        <f>IF(OR(H480="",F480=""),"",IF(H480=F480,1,IF(H480&lt;F480,0,IF(H480-F480&lt;10,2,IF(H480&gt;F480,3,SE)))))</f>
        <v/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 t="str">
        <f>IF(OR(F481="",H481=""),"",IF(F481=H481,1,IF(F481&lt;H481,0,IF(F481-H481&lt;10,2,IF(F481&gt;H481,3,SE)))))</f>
        <v/>
      </c>
      <c r="D481" s="360" t="str">
        <f>V441</f>
        <v>BFR Igor Costa</v>
      </c>
      <c r="E481" s="360"/>
      <c r="F481" s="70"/>
      <c r="G481" s="41" t="s">
        <v>17</v>
      </c>
      <c r="H481" s="70"/>
      <c r="I481" s="360" t="str">
        <f>V440</f>
        <v>Brum DAngelo F.C.</v>
      </c>
      <c r="J481" s="360"/>
      <c r="K481" s="360"/>
      <c r="L481" s="360"/>
      <c r="M481" s="360"/>
      <c r="N481" s="360"/>
      <c r="O481" s="360"/>
      <c r="P481" s="360"/>
      <c r="Q481" s="2" t="str">
        <f>IF(OR(H481="",F481=""),"",IF(H481=F481,1,IF(H481&lt;F481,0,IF(H481-F481&lt;10,2,IF(H481&gt;F481,3,SE)))))</f>
        <v/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 t="str">
        <f>IF(OR(F482="",H482=""),"",IF(F482=H482,1,IF(F482&lt;H482,0,IF(F482-H482&lt;10,2,IF(F482&gt;H482,3,SE)))))</f>
        <v/>
      </c>
      <c r="D482" s="360" t="str">
        <f>V438</f>
        <v>Diabos Vermelhos SE</v>
      </c>
      <c r="E482" s="360"/>
      <c r="F482" s="70"/>
      <c r="G482" s="41" t="s">
        <v>17</v>
      </c>
      <c r="H482" s="70"/>
      <c r="I482" s="360" t="str">
        <f>V435</f>
        <v>Tribe of Gypsies</v>
      </c>
      <c r="J482" s="360"/>
      <c r="K482" s="360"/>
      <c r="L482" s="360"/>
      <c r="M482" s="360"/>
      <c r="N482" s="360"/>
      <c r="O482" s="360"/>
      <c r="P482" s="360"/>
      <c r="Q482" s="2" t="str">
        <f>IF(OR(H482="",F482=""),"",IF(H482=F482,1,IF(H482&lt;F482,0,IF(H482-F482&lt;10,2,IF(H482&gt;F482,3,SE)))))</f>
        <v/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 t="str">
        <f>IF(OR(F483="",H483=""),"",IF(F483=H483,1,IF(F483&lt;H483,0,IF(F483-H483&lt;10,2,IF(F483&gt;H483,3,SE)))))</f>
        <v/>
      </c>
      <c r="D483" s="360" t="str">
        <f>V437</f>
        <v>Celtic fc 2011</v>
      </c>
      <c r="E483" s="360"/>
      <c r="F483" s="70"/>
      <c r="G483" s="41" t="s">
        <v>17</v>
      </c>
      <c r="H483" s="70"/>
      <c r="I483" s="360" t="str">
        <f>V436</f>
        <v>Siri assassino</v>
      </c>
      <c r="J483" s="360"/>
      <c r="K483" s="360"/>
      <c r="L483" s="360"/>
      <c r="M483" s="360"/>
      <c r="N483" s="360"/>
      <c r="O483" s="360"/>
      <c r="P483" s="360"/>
      <c r="Q483" s="2" t="str">
        <f>IF(OR(H483="",F483=""),"",IF(H483=F483,1,IF(H483&lt;F483,0,IF(H483-F483&lt;10,2,IF(H483&gt;F483,3,SE)))))</f>
        <v/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61" t="s">
        <v>263</v>
      </c>
      <c r="E485" s="362"/>
      <c r="F485" s="362"/>
      <c r="G485" s="362"/>
      <c r="H485" s="362"/>
      <c r="I485" s="362"/>
      <c r="J485" s="362"/>
      <c r="K485" s="362"/>
      <c r="L485" s="362"/>
      <c r="M485" s="362"/>
      <c r="N485" s="362"/>
      <c r="O485" s="362"/>
      <c r="P485" s="363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64"/>
      <c r="E486" s="365"/>
      <c r="F486" s="365"/>
      <c r="G486" s="365"/>
      <c r="H486" s="365"/>
      <c r="I486" s="365"/>
      <c r="J486" s="365"/>
      <c r="K486" s="365"/>
      <c r="L486" s="365"/>
      <c r="M486" s="365"/>
      <c r="N486" s="365"/>
      <c r="O486" s="365"/>
      <c r="P486" s="366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 t="str">
        <f>IF(OR(F488="",H488=""),"",IF(F488=H488,1,IF(F488&lt;H488,0,IF(F488-H488&lt;10,2,IF(F488&gt;H488,3,SE)))))</f>
        <v/>
      </c>
      <c r="D488" s="360" t="str">
        <f>V442</f>
        <v>Qualker F.C</v>
      </c>
      <c r="E488" s="360"/>
      <c r="F488" s="70"/>
      <c r="G488" s="41" t="s">
        <v>17</v>
      </c>
      <c r="H488" s="70"/>
      <c r="I488" s="360" t="str">
        <f>V440</f>
        <v>Brum DAngelo F.C.</v>
      </c>
      <c r="J488" s="360"/>
      <c r="K488" s="360"/>
      <c r="L488" s="360"/>
      <c r="M488" s="360"/>
      <c r="N488" s="360"/>
      <c r="O488" s="360"/>
      <c r="P488" s="360"/>
      <c r="Q488" s="2" t="str">
        <f>IF(OR(H488="",F488=""),"",IF(H488=F488,1,IF(H488&lt;F488,0,IF(H488-F488&lt;10,2,IF(H488&gt;F488,3,SE)))))</f>
        <v/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 t="str">
        <f>IF(OR(F489="",H489=""),"",IF(F489=H489,1,IF(F489&lt;H489,0,IF(F489-H489&lt;10,2,IF(F489&gt;H489,3,SE)))))</f>
        <v/>
      </c>
      <c r="D489" s="360" t="str">
        <f>V441</f>
        <v>BFR Igor Costa</v>
      </c>
      <c r="E489" s="360"/>
      <c r="F489" s="70"/>
      <c r="G489" s="41" t="s">
        <v>17</v>
      </c>
      <c r="H489" s="70"/>
      <c r="I489" s="360" t="str">
        <f>V439</f>
        <v>FC Jo@o Pedro</v>
      </c>
      <c r="J489" s="360"/>
      <c r="K489" s="360"/>
      <c r="L489" s="360"/>
      <c r="M489" s="360"/>
      <c r="N489" s="360"/>
      <c r="O489" s="360"/>
      <c r="P489" s="360"/>
      <c r="Q489" s="2" t="str">
        <f>IF(OR(H489="",F489=""),"",IF(H489=F489,1,IF(H489&lt;F489,0,IF(H489-F489&lt;10,2,IF(H489&gt;F489,3,SE)))))</f>
        <v/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 t="str">
        <f>IF(OR(F490="",H490=""),"",IF(F490=H490,1,IF(F490&lt;H490,0,IF(F490-H490&lt;10,2,IF(F490&gt;H490,3,SE)))))</f>
        <v/>
      </c>
      <c r="D490" s="360" t="str">
        <f>V438</f>
        <v>Diabos Vermelhos SE</v>
      </c>
      <c r="E490" s="360"/>
      <c r="F490" s="70"/>
      <c r="G490" s="41" t="s">
        <v>17</v>
      </c>
      <c r="H490" s="70"/>
      <c r="I490" s="360" t="str">
        <f>V436</f>
        <v>Siri assassino</v>
      </c>
      <c r="J490" s="360"/>
      <c r="K490" s="360"/>
      <c r="L490" s="360"/>
      <c r="M490" s="360"/>
      <c r="N490" s="360"/>
      <c r="O490" s="360"/>
      <c r="P490" s="360"/>
      <c r="Q490" s="2" t="str">
        <f>IF(OR(H490="",F490=""),"",IF(H490=F490,1,IF(H490&lt;F490,0,IF(H490-F490&lt;10,2,IF(H490&gt;F490,3,SE)))))</f>
        <v/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 t="str">
        <f>IF(OR(F491="",H491=""),"",IF(F491=H491,1,IF(F491&lt;H491,0,IF(F491-H491&lt;10,2,IF(F491&gt;H491,3,SE)))))</f>
        <v/>
      </c>
      <c r="D491" s="360" t="str">
        <f>V437</f>
        <v>Celtic fc 2011</v>
      </c>
      <c r="E491" s="360"/>
      <c r="F491" s="70"/>
      <c r="G491" s="41" t="s">
        <v>17</v>
      </c>
      <c r="H491" s="70"/>
      <c r="I491" s="360" t="str">
        <f>V435</f>
        <v>Tribe of Gypsies</v>
      </c>
      <c r="J491" s="360"/>
      <c r="K491" s="360"/>
      <c r="L491" s="360"/>
      <c r="M491" s="360"/>
      <c r="N491" s="360"/>
      <c r="O491" s="360"/>
      <c r="P491" s="360"/>
      <c r="Q491" s="2" t="str">
        <f>IF(OR(H491="",F491=""),"",IF(H491=F491,1,IF(H491&lt;F491,0,IF(H491-F491&lt;10,2,IF(H491&gt;F491,3,SE)))))</f>
        <v/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61" t="s">
        <v>264</v>
      </c>
      <c r="E493" s="362"/>
      <c r="F493" s="362"/>
      <c r="G493" s="362"/>
      <c r="H493" s="362"/>
      <c r="I493" s="362"/>
      <c r="J493" s="362"/>
      <c r="K493" s="362"/>
      <c r="L493" s="362"/>
      <c r="M493" s="362"/>
      <c r="N493" s="362"/>
      <c r="O493" s="362"/>
      <c r="P493" s="363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64"/>
      <c r="E494" s="365"/>
      <c r="F494" s="365"/>
      <c r="G494" s="365"/>
      <c r="H494" s="365"/>
      <c r="I494" s="365"/>
      <c r="J494" s="365"/>
      <c r="K494" s="365"/>
      <c r="L494" s="365"/>
      <c r="M494" s="365"/>
      <c r="N494" s="365"/>
      <c r="O494" s="365"/>
      <c r="P494" s="366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 t="str">
        <f>IF(OR(F496="",H496=""),"",IF(F496=H496,1,IF(F496&lt;H496,0,IF(F496-H496&lt;10,2,IF(F496&gt;H496,3,SE)))))</f>
        <v/>
      </c>
      <c r="D496" s="360" t="str">
        <f>V442</f>
        <v>Qualker F.C</v>
      </c>
      <c r="E496" s="360"/>
      <c r="F496" s="70"/>
      <c r="G496" s="25" t="s">
        <v>17</v>
      </c>
      <c r="H496" s="70"/>
      <c r="I496" s="360" t="str">
        <f>V441</f>
        <v>BFR Igor Costa</v>
      </c>
      <c r="J496" s="360"/>
      <c r="K496" s="360"/>
      <c r="L496" s="360"/>
      <c r="M496" s="360"/>
      <c r="N496" s="360"/>
      <c r="O496" s="360"/>
      <c r="P496" s="360"/>
      <c r="Q496" s="2" t="str">
        <f>IF(OR(H496="",F496=""),"",IF(H496=F496,1,IF(H496&lt;F496,0,IF(H496-F496&lt;10,2,IF(H496&gt;F496,3,SE)))))</f>
        <v/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 t="str">
        <f>IF(OR(F497="",H497=""),"",IF(F497=H497,1,IF(F497&lt;H497,0,IF(F497-H497&lt;10,2,IF(F497&gt;H497,3,SE)))))</f>
        <v/>
      </c>
      <c r="D497" s="360" t="str">
        <f>V440</f>
        <v>Brum DAngelo F.C.</v>
      </c>
      <c r="E497" s="360"/>
      <c r="F497" s="70"/>
      <c r="G497" s="25" t="s">
        <v>17</v>
      </c>
      <c r="H497" s="70"/>
      <c r="I497" s="360" t="str">
        <f>V439</f>
        <v>FC Jo@o Pedro</v>
      </c>
      <c r="J497" s="360"/>
      <c r="K497" s="360"/>
      <c r="L497" s="360"/>
      <c r="M497" s="360"/>
      <c r="N497" s="360"/>
      <c r="O497" s="360"/>
      <c r="P497" s="360"/>
      <c r="Q497" s="2" t="str">
        <f>IF(OR(H497="",F497=""),"",IF(H497=F497,1,IF(H497&lt;F497,0,IF(H497-F497&lt;10,2,IF(H497&gt;F497,3,SE)))))</f>
        <v/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 t="str">
        <f>IF(OR(F498="",H498=""),"",IF(F498=H498,1,IF(F498&lt;H498,0,IF(F498-H498&lt;10,2,IF(F498&gt;H498,3,SE)))))</f>
        <v/>
      </c>
      <c r="D498" s="360" t="str">
        <f>V438</f>
        <v>Diabos Vermelhos SE</v>
      </c>
      <c r="E498" s="360"/>
      <c r="F498" s="70"/>
      <c r="G498" s="25" t="s">
        <v>17</v>
      </c>
      <c r="H498" s="70"/>
      <c r="I498" s="360" t="str">
        <f>V437</f>
        <v>Celtic fc 2011</v>
      </c>
      <c r="J498" s="360"/>
      <c r="K498" s="360"/>
      <c r="L498" s="360"/>
      <c r="M498" s="360"/>
      <c r="N498" s="360"/>
      <c r="O498" s="360"/>
      <c r="P498" s="360"/>
      <c r="Q498" s="2" t="str">
        <f>IF(OR(H498="",F498=""),"",IF(H498=F498,1,IF(H498&lt;F498,0,IF(H498-F498&lt;10,2,IF(H498&gt;F498,3,SE)))))</f>
        <v/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 t="str">
        <f>IF(OR(F499="",H499=""),"",IF(F499=H499,1,IF(F499&lt;H499,0,IF(F499-H499&lt;10,2,IF(F499&gt;H499,3,SE)))))</f>
        <v/>
      </c>
      <c r="D499" s="360" t="str">
        <f>V436</f>
        <v>Siri assassino</v>
      </c>
      <c r="E499" s="360"/>
      <c r="F499" s="70"/>
      <c r="G499" s="25" t="s">
        <v>17</v>
      </c>
      <c r="H499" s="70"/>
      <c r="I499" s="360" t="str">
        <f>V435</f>
        <v>Tribe of Gypsies</v>
      </c>
      <c r="J499" s="360"/>
      <c r="K499" s="360"/>
      <c r="L499" s="360"/>
      <c r="M499" s="360"/>
      <c r="N499" s="360"/>
      <c r="O499" s="360"/>
      <c r="P499" s="360"/>
      <c r="Q499" s="2" t="str">
        <f>IF(OR(H499="",F499=""),"",IF(H499=F499,1,IF(H499&lt;F499,0,IF(H499-F499&lt;10,2,IF(H499&gt;F499,3,SE)))))</f>
        <v/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96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87" t="s">
        <v>257</v>
      </c>
      <c r="E501" s="387"/>
      <c r="F501" s="387"/>
      <c r="G501" s="387"/>
      <c r="H501" s="387"/>
      <c r="I501" s="387"/>
      <c r="J501" s="387"/>
      <c r="K501" s="387"/>
      <c r="L501" s="387"/>
      <c r="M501" s="387"/>
      <c r="Q501" s="96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87"/>
      <c r="E502" s="387"/>
      <c r="F502" s="387"/>
      <c r="G502" s="387"/>
      <c r="H502" s="387"/>
      <c r="I502" s="387"/>
      <c r="J502" s="387"/>
      <c r="K502" s="387"/>
      <c r="L502" s="387"/>
      <c r="M502" s="387"/>
      <c r="Q502" s="96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88" t="s">
        <v>12</v>
      </c>
      <c r="G503" s="388"/>
      <c r="H503" s="309" t="s">
        <v>309</v>
      </c>
      <c r="I503" s="309"/>
      <c r="J503" s="309" t="s">
        <v>310</v>
      </c>
      <c r="K503" s="309"/>
      <c r="L503" s="388" t="s">
        <v>174</v>
      </c>
      <c r="M503" s="388"/>
      <c r="Q503" s="96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0</v>
      </c>
      <c r="D504" s="28" t="s">
        <v>4</v>
      </c>
      <c r="E504" s="28" t="str">
        <f>VLOOKUP(AC504,$U$503:$AB$511,2)</f>
        <v>Shahade F.C</v>
      </c>
      <c r="F504" s="382">
        <f>VLOOKUP(AC504,$U$503:$AB$511,3)</f>
        <v>3</v>
      </c>
      <c r="G504" s="382"/>
      <c r="H504" s="383">
        <f>VLOOKUP(AC504,$U$503:$AB$511,4)</f>
        <v>40</v>
      </c>
      <c r="I504" s="383"/>
      <c r="J504" s="383">
        <f>VLOOKUP(AC504,$U$503:$AB$511,5)</f>
        <v>27</v>
      </c>
      <c r="K504" s="383"/>
      <c r="L504" s="383">
        <f>VLOOKUP(AC504,$U$503:$AB$511,6)</f>
        <v>13</v>
      </c>
      <c r="M504" s="389"/>
      <c r="O504" s="13" t="s">
        <v>179</v>
      </c>
      <c r="Q504" s="96"/>
      <c r="T504" s="1"/>
      <c r="U504" s="11">
        <v>1</v>
      </c>
      <c r="V504" s="34" t="str">
        <f>IF(OR('2ª FASE - GRUPOS I a P'!F83="",'2ª FASE - GRUPOS I a P'!F83=""),"",'2ª FASE - GRUPOS I a P'!E23)</f>
        <v>Real Machine CF</v>
      </c>
      <c r="W504" s="2">
        <f>SUM(Q520,Q525,Q534,Q543,Q551,Q560,Q568)</f>
        <v>0</v>
      </c>
      <c r="X504" s="2">
        <f>SUM(H520,H525,H534,H543,H551,H560,H568)</f>
        <v>44</v>
      </c>
      <c r="Y504" s="2">
        <f>SUM(F520,F525,F534,F543,F551,F560,F568)</f>
        <v>47</v>
      </c>
      <c r="Z504" s="2">
        <f>X504-Y504</f>
        <v>-3</v>
      </c>
      <c r="AA504" s="34">
        <f>(W504*10^10)+((Z504+5000)*10^6)+(X504*10)+U504</f>
        <v>4997000441</v>
      </c>
      <c r="AB504" s="2">
        <f>LARGE($AA$504:$AA$511,U504)</f>
        <v>35013000404</v>
      </c>
      <c r="AC504" s="34">
        <f>MATCH(AB504,$AA$504:$AA$511,0)</f>
        <v>4</v>
      </c>
    </row>
    <row r="505" spans="3:29">
      <c r="C505" s="2">
        <f>IF(OR(F505="",H505=""),"",IF(F505=H505,1,IF(F505&lt;H505,0,IF(F505-H505&lt;10,2,IF(F505&gt;H505,3,SE)))))</f>
        <v>0</v>
      </c>
      <c r="D505" s="28" t="s">
        <v>5</v>
      </c>
      <c r="E505" s="28" t="str">
        <f t="shared" ref="E505:E511" si="63">VLOOKUP(AC505,$U$503:$AB$511,2)</f>
        <v>TU Du Du Du PÁ F.C</v>
      </c>
      <c r="F505" s="382">
        <f t="shared" ref="F505:F511" si="64">VLOOKUP(AC505,$U$503:$AB$511,3)</f>
        <v>2</v>
      </c>
      <c r="G505" s="382"/>
      <c r="H505" s="383">
        <f t="shared" ref="H505:H511" si="65">VLOOKUP(AC505,$U$503:$AB$511,4)</f>
        <v>32</v>
      </c>
      <c r="I505" s="383"/>
      <c r="J505" s="383">
        <f t="shared" ref="J505:J511" si="66">VLOOKUP(AC505,$U$503:$AB$511,5)</f>
        <v>23</v>
      </c>
      <c r="K505" s="383"/>
      <c r="L505" s="383">
        <f t="shared" ref="L505:L511" si="67">VLOOKUP(AC505,$U$503:$AB$511,6)</f>
        <v>9</v>
      </c>
      <c r="M505" s="389"/>
      <c r="O505" s="13" t="s">
        <v>175</v>
      </c>
      <c r="Q505" s="96"/>
      <c r="T505" s="1"/>
      <c r="U505" s="11">
        <v>2</v>
      </c>
      <c r="V505" s="34" t="str">
        <f>IF(OR('2ª FASE - GRUPOS A a H'!F568="",'2ª FASE - GRUPOS A a H'!F568=""),"",'2ª FASE - GRUPOS A a H'!E507)</f>
        <v>PraFrenteFluzao FC</v>
      </c>
      <c r="W505" s="2">
        <f>SUM(Q519,Q526,Q533,Q544,Q552,Q559)</f>
        <v>0</v>
      </c>
      <c r="X505" s="2">
        <f>SUM(H519,H526,H533,H544,H552,H559,F568)</f>
        <v>29</v>
      </c>
      <c r="Y505" s="2">
        <f>SUM(F519,F526,F533,F544,F552,F559,H568)</f>
        <v>36</v>
      </c>
      <c r="Z505" s="2">
        <f t="shared" ref="Z505:Z511" si="68">X505-Y505</f>
        <v>-7</v>
      </c>
      <c r="AA505" s="34">
        <f t="shared" ref="AA505:AA511" si="69">(W505*10^10)+((Z505+5000)*10^6)+(X505*10)+U505</f>
        <v>4993000292</v>
      </c>
      <c r="AB505" s="2">
        <f t="shared" ref="AB505:AB511" si="70">LARGE($AA$504:$AA$511,U505)</f>
        <v>25009000327</v>
      </c>
      <c r="AC505" s="34">
        <f t="shared" ref="AC505:AC511" si="71">MATCH(AB505,$AA$504:$AA$511,0)</f>
        <v>7</v>
      </c>
    </row>
    <row r="506" spans="3:29">
      <c r="C506" s="2">
        <f>IF(OR(F506="",H506=""),"",IF(F506=H506,1,IF(F506&lt;H506,0,IF(F506-H506&lt;10,2,IF(F506&gt;H506,3,SE)))))</f>
        <v>0</v>
      </c>
      <c r="D506" s="28" t="s">
        <v>6</v>
      </c>
      <c r="E506" s="28" t="str">
        <f t="shared" si="63"/>
        <v>Glaa.VascodaaGamaa</v>
      </c>
      <c r="F506" s="382">
        <f t="shared" si="64"/>
        <v>2</v>
      </c>
      <c r="G506" s="382"/>
      <c r="H506" s="383">
        <f t="shared" si="65"/>
        <v>36</v>
      </c>
      <c r="I506" s="383"/>
      <c r="J506" s="383">
        <f t="shared" si="66"/>
        <v>29</v>
      </c>
      <c r="K506" s="383"/>
      <c r="L506" s="383">
        <f t="shared" si="67"/>
        <v>7</v>
      </c>
      <c r="M506" s="389"/>
      <c r="O506" s="13" t="s">
        <v>307</v>
      </c>
      <c r="Q506" s="96"/>
      <c r="T506" s="1"/>
      <c r="U506" s="11">
        <v>3</v>
      </c>
      <c r="V506" s="34" t="str">
        <f>IF(OR('2ª FASE - GRUPOS I a P'!F83="",'2ª FASE - GRUPOS I a P'!F83=""),"",'2ª FASE - GRUPOS I a P'!E22)</f>
        <v>Grajaú F.C.</v>
      </c>
      <c r="W506" s="2">
        <f>SUM(Q518,Q527,Q536,Q541,C552,C560,Q567)</f>
        <v>0</v>
      </c>
      <c r="X506" s="2">
        <f>SUM(H518,H527,H536,H541,F552,F560,H567)</f>
        <v>23</v>
      </c>
      <c r="Y506" s="2">
        <f>SUM(F518,F527,F536,F541,H552,H560,F567)</f>
        <v>32</v>
      </c>
      <c r="Z506" s="2">
        <f t="shared" si="68"/>
        <v>-9</v>
      </c>
      <c r="AA506" s="34">
        <f t="shared" si="69"/>
        <v>4991000233</v>
      </c>
      <c r="AB506" s="2">
        <f t="shared" si="70"/>
        <v>25007000366</v>
      </c>
      <c r="AC506" s="34">
        <f t="shared" si="71"/>
        <v>6</v>
      </c>
    </row>
    <row r="507" spans="3:29">
      <c r="C507" s="2">
        <f>IF(OR(F507="",H507=""),"",IF(F507=H507,1,IF(F507&lt;H507,0,IF(F507-H507&lt;10,2,IF(F507&gt;H507,3,SE)))))</f>
        <v>0</v>
      </c>
      <c r="D507" s="28" t="s">
        <v>7</v>
      </c>
      <c r="E507" s="28" t="str">
        <f t="shared" si="63"/>
        <v>Mr Kbça FC</v>
      </c>
      <c r="F507" s="382">
        <f t="shared" si="64"/>
        <v>2</v>
      </c>
      <c r="G507" s="382"/>
      <c r="H507" s="383">
        <f t="shared" si="65"/>
        <v>47</v>
      </c>
      <c r="I507" s="383"/>
      <c r="J507" s="383">
        <f t="shared" si="66"/>
        <v>44</v>
      </c>
      <c r="K507" s="383"/>
      <c r="L507" s="383">
        <f t="shared" si="67"/>
        <v>3</v>
      </c>
      <c r="M507" s="389"/>
      <c r="O507" s="13" t="s">
        <v>308</v>
      </c>
      <c r="Q507" s="96"/>
      <c r="T507" s="1"/>
      <c r="U507" s="11">
        <v>4</v>
      </c>
      <c r="V507" s="34" t="str">
        <f>IF(OR('2ª FASE - GRUPOS A a H'!F568="",'2ª FASE - GRUPOS A a H'!F568=""),"",'2ª FASE - GRUPOS A a H'!E506)</f>
        <v>Shahade F.C</v>
      </c>
      <c r="W507" s="2">
        <f>SUM(Q517,Q528,Q535,Q542,C551,C559,C567)</f>
        <v>3</v>
      </c>
      <c r="X507" s="2">
        <f>SUM(H517,H528,H535,H542,F551,F559,F567)</f>
        <v>40</v>
      </c>
      <c r="Y507" s="2">
        <f>SUM(F517,H528,F535,F542,H551,H559,H567)</f>
        <v>27</v>
      </c>
      <c r="Z507" s="2">
        <f t="shared" si="68"/>
        <v>13</v>
      </c>
      <c r="AA507" s="34">
        <f t="shared" si="69"/>
        <v>35013000404</v>
      </c>
      <c r="AB507" s="2">
        <f t="shared" si="70"/>
        <v>25003000475</v>
      </c>
      <c r="AC507" s="34">
        <f t="shared" si="71"/>
        <v>5</v>
      </c>
    </row>
    <row r="508" spans="3:29">
      <c r="C508" s="2">
        <f>IF(OR(F508="",H508=""),"",IF(F508=H508,1,IF(F508&lt;H508,0,IF(F508-H508&lt;10,2,IF(F508&gt;H508,3,SE)))))</f>
        <v>0</v>
      </c>
      <c r="D508" s="26" t="s">
        <v>8</v>
      </c>
      <c r="E508" s="26" t="str">
        <f t="shared" si="63"/>
        <v>Real Machine CF</v>
      </c>
      <c r="F508" s="346">
        <f t="shared" si="64"/>
        <v>0</v>
      </c>
      <c r="G508" s="346"/>
      <c r="H508" s="347">
        <f t="shared" si="65"/>
        <v>44</v>
      </c>
      <c r="I508" s="347"/>
      <c r="J508" s="347">
        <f t="shared" si="66"/>
        <v>47</v>
      </c>
      <c r="K508" s="347"/>
      <c r="L508" s="347">
        <f t="shared" si="67"/>
        <v>-3</v>
      </c>
      <c r="M508" s="390"/>
      <c r="O508" s="13" t="s">
        <v>178</v>
      </c>
      <c r="Q508" s="96"/>
      <c r="T508" s="1"/>
      <c r="U508" s="11">
        <v>5</v>
      </c>
      <c r="V508" s="34" t="str">
        <f>IF(OR('2ª FASE - GRUPOS I a P'!F83="",'2ª FASE - GRUPOS I a P'!F83=""),"",'2ª FASE - GRUPOS I a P'!E21)</f>
        <v>Mr Kbça FC</v>
      </c>
      <c r="W508" s="2">
        <f>SUM(C520,C528,C536,C544,Q549,Q558,Q566)</f>
        <v>2</v>
      </c>
      <c r="X508" s="2">
        <f>SUM(F520,F528,F536,F544,H549,H558,H566)</f>
        <v>47</v>
      </c>
      <c r="Y508" s="2">
        <f>SUM(H520,H528,H536,H544,F549,F558,F566)</f>
        <v>44</v>
      </c>
      <c r="Z508" s="2">
        <f t="shared" si="68"/>
        <v>3</v>
      </c>
      <c r="AA508" s="34">
        <f t="shared" si="69"/>
        <v>25003000475</v>
      </c>
      <c r="AB508" s="2">
        <f t="shared" si="70"/>
        <v>4997000441</v>
      </c>
      <c r="AC508" s="34">
        <f t="shared" si="71"/>
        <v>1</v>
      </c>
    </row>
    <row r="509" spans="3:29">
      <c r="C509" s="2">
        <f>IF(OR(F509="",H509=""),"",IF(F509=H509,1,IF(F509&lt;H509,0,IF(F509-H509&lt;10,2,IF(F509&gt;H509,3,SE)))))</f>
        <v>0</v>
      </c>
      <c r="D509" s="26" t="s">
        <v>9</v>
      </c>
      <c r="E509" s="26" t="str">
        <f t="shared" si="63"/>
        <v>PraFrenteFluzao FC</v>
      </c>
      <c r="F509" s="346">
        <f t="shared" si="64"/>
        <v>0</v>
      </c>
      <c r="G509" s="346"/>
      <c r="H509" s="347">
        <f t="shared" si="65"/>
        <v>29</v>
      </c>
      <c r="I509" s="347"/>
      <c r="J509" s="347">
        <f t="shared" si="66"/>
        <v>36</v>
      </c>
      <c r="K509" s="347"/>
      <c r="L509" s="347">
        <f t="shared" si="67"/>
        <v>-7</v>
      </c>
      <c r="M509" s="390"/>
      <c r="Q509" s="96"/>
      <c r="T509" s="1"/>
      <c r="U509" s="11">
        <v>6</v>
      </c>
      <c r="V509" s="34" t="str">
        <f>IF(OR('2ª FASE - GRUPOS A a H'!F568="",'2ª FASE - GRUPOS A a H'!F568=""),"",'2ª FASE - GRUPOS A a H'!E505)</f>
        <v>Glaa.VascodaaGamaa</v>
      </c>
      <c r="W509" s="2">
        <f>SUM(C519,C527,C535,C543,Q550,Q557,C566)</f>
        <v>2</v>
      </c>
      <c r="X509" s="2">
        <f>SUM(F519,F527,F535,F543,H550,H557,F566)</f>
        <v>36</v>
      </c>
      <c r="Y509" s="2">
        <f>SUM(H519,H527,H535,H543,F550,F557,H566)</f>
        <v>29</v>
      </c>
      <c r="Z509" s="2">
        <f t="shared" si="68"/>
        <v>7</v>
      </c>
      <c r="AA509" s="34">
        <f t="shared" si="69"/>
        <v>25007000366</v>
      </c>
      <c r="AB509" s="2">
        <f t="shared" si="70"/>
        <v>4993000292</v>
      </c>
      <c r="AC509" s="34">
        <f t="shared" si="71"/>
        <v>2</v>
      </c>
    </row>
    <row r="510" spans="3:29">
      <c r="C510" s="2">
        <f>IF(OR(F510="",H510=""),"",IF(F510=H510,1,IF(F510&lt;H510,0,IF(F510-H510&lt;10,2,IF(F510&gt;H510,3,SE)))))</f>
        <v>0</v>
      </c>
      <c r="D510" s="26" t="s">
        <v>10</v>
      </c>
      <c r="E510" s="26" t="str">
        <f t="shared" si="63"/>
        <v>Grajaú F.C.</v>
      </c>
      <c r="F510" s="346">
        <f t="shared" si="64"/>
        <v>0</v>
      </c>
      <c r="G510" s="346"/>
      <c r="H510" s="347">
        <f t="shared" si="65"/>
        <v>23</v>
      </c>
      <c r="I510" s="347"/>
      <c r="J510" s="347">
        <f t="shared" si="66"/>
        <v>32</v>
      </c>
      <c r="K510" s="347"/>
      <c r="L510" s="347">
        <f t="shared" si="67"/>
        <v>-9</v>
      </c>
      <c r="M510" s="390"/>
      <c r="Q510" s="96"/>
      <c r="T510" s="1"/>
      <c r="U510" s="11">
        <v>7</v>
      </c>
      <c r="V510" s="34" t="str">
        <f>IF(OR('2ª FASE - GRUPOS I a P'!F83="",'2ª FASE - GRUPOS I a P'!F83=""),"",'2ª FASE - GRUPOS I a P'!E20)</f>
        <v>TU Du Du Du PÁ F.C</v>
      </c>
      <c r="W510" s="2">
        <f>SUM(C518,C526,C534,C542,C550,C558,Q565)</f>
        <v>2</v>
      </c>
      <c r="X510" s="2">
        <f>SUM(F518,F526,F534,F542,F550,F558,H565)</f>
        <v>32</v>
      </c>
      <c r="Y510" s="2">
        <f>SUM(H518,H526,H534,H542,H550,H558,F565)</f>
        <v>23</v>
      </c>
      <c r="Z510" s="2">
        <f t="shared" si="68"/>
        <v>9</v>
      </c>
      <c r="AA510" s="34">
        <f t="shared" si="69"/>
        <v>25009000327</v>
      </c>
      <c r="AB510" s="2">
        <f t="shared" si="70"/>
        <v>4991000233</v>
      </c>
      <c r="AC510" s="34">
        <f t="shared" si="71"/>
        <v>3</v>
      </c>
    </row>
    <row r="511" spans="3:29">
      <c r="C511" s="2">
        <f>IF(OR(F511="",H511=""),"",IF(F511=H511,1,IF(F511&lt;H511,0,IF(F511-H511&lt;10,2,IF(F511&gt;H511,3,SE)))))</f>
        <v>0</v>
      </c>
      <c r="D511" s="26" t="s">
        <v>11</v>
      </c>
      <c r="E511" s="26" t="str">
        <f t="shared" si="63"/>
        <v>hugofluzao</v>
      </c>
      <c r="F511" s="346">
        <f t="shared" si="64"/>
        <v>0</v>
      </c>
      <c r="G511" s="346"/>
      <c r="H511" s="347">
        <f t="shared" si="65"/>
        <v>27</v>
      </c>
      <c r="I511" s="347"/>
      <c r="J511" s="347">
        <f t="shared" si="66"/>
        <v>40</v>
      </c>
      <c r="K511" s="347"/>
      <c r="L511" s="347">
        <f t="shared" si="67"/>
        <v>-13</v>
      </c>
      <c r="M511" s="390"/>
      <c r="Q511" s="96"/>
      <c r="T511" s="1"/>
      <c r="U511" s="11">
        <v>8</v>
      </c>
      <c r="V511" s="34" t="str">
        <f>IF(OR('2ª FASE - GRUPOS A a H'!F568="",'2ª FASE - GRUPOS A a H'!F568=""),"",'2ª FASE - GRUPOS A a H'!E504)</f>
        <v>hugofluzao</v>
      </c>
      <c r="W511" s="2">
        <f>SUM(C517,C525,C533,C541,C549,C557,C565)</f>
        <v>0</v>
      </c>
      <c r="X511" s="2">
        <f>SUM(F517,F525,F533,F541,F549,F557,F565)</f>
        <v>27</v>
      </c>
      <c r="Y511" s="2">
        <f>SUM(H517,H525,H533,H541,H549,H557,H565)</f>
        <v>40</v>
      </c>
      <c r="Z511" s="2">
        <f t="shared" si="68"/>
        <v>-13</v>
      </c>
      <c r="AA511" s="34">
        <f t="shared" si="69"/>
        <v>4987000278</v>
      </c>
      <c r="AB511" s="2">
        <f t="shared" si="70"/>
        <v>4987000278</v>
      </c>
      <c r="AC511" s="34">
        <f t="shared" si="71"/>
        <v>8</v>
      </c>
    </row>
    <row r="512" spans="3:29">
      <c r="C512" s="2" t="str">
        <f>IF(OR(F512="",H512=""),"",IF(F512=H512,1,IF(F512&lt;H512,0,IF(F512-H512&lt;10,2,IF(F512&gt;H512,3,SE)))))</f>
        <v/>
      </c>
      <c r="Q512" s="96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96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52" t="s">
        <v>258</v>
      </c>
      <c r="E514" s="353"/>
      <c r="F514" s="353"/>
      <c r="G514" s="353"/>
      <c r="H514" s="353"/>
      <c r="I514" s="353"/>
      <c r="J514" s="353"/>
      <c r="K514" s="353"/>
      <c r="L514" s="353"/>
      <c r="M514" s="353"/>
      <c r="N514" s="353"/>
      <c r="O514" s="353"/>
      <c r="P514" s="354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55"/>
      <c r="E515" s="356"/>
      <c r="F515" s="356"/>
      <c r="G515" s="356"/>
      <c r="H515" s="356"/>
      <c r="I515" s="356"/>
      <c r="J515" s="356"/>
      <c r="K515" s="356"/>
      <c r="L515" s="356"/>
      <c r="M515" s="356"/>
      <c r="N515" s="356"/>
      <c r="O515" s="356"/>
      <c r="P515" s="357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>
        <f>IF(OR(F517="",H517=""),"",IF(F517=H517,1,IF(F517&lt;H517,0,IF(F517-H517&lt;10,2,IF(F517&gt;H517,3,SE)))))</f>
        <v>0</v>
      </c>
      <c r="D517" s="360" t="str">
        <f>V511</f>
        <v>hugofluzao</v>
      </c>
      <c r="E517" s="360"/>
      <c r="F517" s="204">
        <v>27</v>
      </c>
      <c r="G517" s="25" t="s">
        <v>17</v>
      </c>
      <c r="H517" s="205">
        <v>40</v>
      </c>
      <c r="I517" s="360" t="str">
        <f>V507</f>
        <v>Shahade F.C</v>
      </c>
      <c r="J517" s="360"/>
      <c r="K517" s="360"/>
      <c r="L517" s="360"/>
      <c r="M517" s="360"/>
      <c r="N517" s="360"/>
      <c r="O517" s="360"/>
      <c r="P517" s="360"/>
      <c r="Q517" s="2">
        <f>IF(OR(H517="",F517=""),"",IF(H517=F517,1,IF(H517&lt;F517,0,IF(H517-F517&lt;10,2,IF(H517&gt;F517,3,SE)))))</f>
        <v>3</v>
      </c>
      <c r="U517" s="36"/>
      <c r="V517" s="33"/>
      <c r="Y517" s="1"/>
      <c r="Z517" s="1"/>
    </row>
    <row r="518" spans="3:29">
      <c r="C518" s="2">
        <f>IF(OR(F518="",H518=""),"",IF(F518=H518,1,IF(F518&lt;H518,0,IF(F518-H518&lt;10,2,IF(F518&gt;H518,3,SE)))))</f>
        <v>2</v>
      </c>
      <c r="D518" s="360" t="str">
        <f>V510</f>
        <v>TU Du Du Du PÁ F.C</v>
      </c>
      <c r="E518" s="360"/>
      <c r="F518" s="205">
        <v>32</v>
      </c>
      <c r="G518" s="25" t="s">
        <v>17</v>
      </c>
      <c r="H518" s="204">
        <v>23</v>
      </c>
      <c r="I518" s="360" t="str">
        <f>V506</f>
        <v>Grajaú F.C.</v>
      </c>
      <c r="J518" s="360"/>
      <c r="K518" s="360"/>
      <c r="L518" s="360"/>
      <c r="M518" s="360"/>
      <c r="N518" s="360"/>
      <c r="O518" s="360"/>
      <c r="P518" s="360"/>
      <c r="Q518" s="2">
        <f>IF(OR(H518="",F518=""),"",IF(H518=F518,1,IF(H518&lt;F518,0,IF(H518-F518&lt;10,2,IF(H518&gt;F518,3,SE)))))</f>
        <v>0</v>
      </c>
      <c r="U518" s="36"/>
      <c r="V518" s="33"/>
      <c r="Y518" s="1"/>
      <c r="Z518" s="1"/>
    </row>
    <row r="519" spans="3:29">
      <c r="C519" s="2">
        <f>IF(OR(F519="",H519=""),"",IF(F519=H519,1,IF(F519&lt;H519,0,IF(F519-H519&lt;10,2,IF(F519&gt;H519,3,SE)))))</f>
        <v>2</v>
      </c>
      <c r="D519" s="360" t="str">
        <f>V509</f>
        <v>Glaa.VascodaaGamaa</v>
      </c>
      <c r="E519" s="360"/>
      <c r="F519" s="205">
        <v>36</v>
      </c>
      <c r="G519" s="25" t="s">
        <v>17</v>
      </c>
      <c r="H519" s="204">
        <v>29</v>
      </c>
      <c r="I519" s="360" t="str">
        <f>V505</f>
        <v>PraFrenteFluzao FC</v>
      </c>
      <c r="J519" s="360"/>
      <c r="K519" s="360"/>
      <c r="L519" s="360"/>
      <c r="M519" s="360"/>
      <c r="N519" s="360"/>
      <c r="O519" s="360"/>
      <c r="P519" s="360"/>
      <c r="Q519" s="2">
        <f>IF(OR(H519="",F519=""),"",IF(H519=F519,1,IF(H519&lt;F519,0,IF(H519-F519&lt;10,2,IF(H519&gt;F519,3,SE)))))</f>
        <v>0</v>
      </c>
      <c r="U519" s="36"/>
      <c r="V519" s="33"/>
      <c r="Y519" s="1"/>
      <c r="Z519" s="1"/>
    </row>
    <row r="520" spans="3:29">
      <c r="C520" s="2">
        <f>IF(OR(F520="",H520=""),"",IF(F520=H520,1,IF(F520&lt;H520,0,IF(F520-H520&lt;10,2,IF(F520&gt;H520,3,SE)))))</f>
        <v>2</v>
      </c>
      <c r="D520" s="360" t="str">
        <f>V508</f>
        <v>Mr Kbça FC</v>
      </c>
      <c r="E520" s="360"/>
      <c r="F520" s="205">
        <v>47</v>
      </c>
      <c r="G520" s="25" t="s">
        <v>17</v>
      </c>
      <c r="H520" s="204">
        <v>44</v>
      </c>
      <c r="I520" s="360" t="str">
        <f>V504</f>
        <v>Real Machine CF</v>
      </c>
      <c r="J520" s="360"/>
      <c r="K520" s="360"/>
      <c r="L520" s="360"/>
      <c r="M520" s="360"/>
      <c r="N520" s="360"/>
      <c r="O520" s="360"/>
      <c r="P520" s="360"/>
      <c r="Q520" s="2">
        <f>IF(OR(H520="",F520=""),"",IF(H520=F520,1,IF(H520&lt;F520,0,IF(H520-F520&lt;10,2,IF(H520&gt;F520,3,SE)))))</f>
        <v>0</v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61" t="s">
        <v>259</v>
      </c>
      <c r="E522" s="362"/>
      <c r="F522" s="362"/>
      <c r="G522" s="362"/>
      <c r="H522" s="362"/>
      <c r="I522" s="362"/>
      <c r="J522" s="362"/>
      <c r="K522" s="362"/>
      <c r="L522" s="362"/>
      <c r="M522" s="362"/>
      <c r="N522" s="362"/>
      <c r="O522" s="362"/>
      <c r="P522" s="363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64"/>
      <c r="E523" s="365"/>
      <c r="F523" s="365"/>
      <c r="G523" s="365"/>
      <c r="H523" s="365"/>
      <c r="I523" s="365"/>
      <c r="J523" s="365"/>
      <c r="K523" s="365"/>
      <c r="L523" s="365"/>
      <c r="M523" s="365"/>
      <c r="N523" s="365"/>
      <c r="O523" s="365"/>
      <c r="P523" s="366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 t="str">
        <f>IF(OR(F525="",H525=""),"",IF(F525=H525,1,IF(F525&lt;H525,0,IF(F525-H525&lt;10,2,IF(F525&gt;H525,3,SE)))))</f>
        <v/>
      </c>
      <c r="D525" s="360" t="str">
        <f>V511</f>
        <v>hugofluzao</v>
      </c>
      <c r="E525" s="360"/>
      <c r="F525" s="70"/>
      <c r="G525" s="41" t="s">
        <v>17</v>
      </c>
      <c r="H525" s="70"/>
      <c r="I525" s="360" t="str">
        <f>V504</f>
        <v>Real Machine CF</v>
      </c>
      <c r="J525" s="360"/>
      <c r="K525" s="360"/>
      <c r="L525" s="360"/>
      <c r="M525" s="360"/>
      <c r="N525" s="360"/>
      <c r="O525" s="360"/>
      <c r="P525" s="360"/>
      <c r="Q525" s="2" t="str">
        <f>IF(OR(H525="",F525=""),"",IF(H525=F525,1,IF(H525&lt;F525,0,IF(H525-F525&lt;10,2,IF(H525&gt;F525,3,SE)))))</f>
        <v/>
      </c>
      <c r="Y525" s="1"/>
      <c r="Z525" s="1"/>
    </row>
    <row r="526" spans="3:29">
      <c r="C526" s="2" t="str">
        <f>IF(OR(F526="",H526=""),"",IF(F526=H526,1,IF(F526&lt;H526,0,IF(F526-H526&lt;10,2,IF(F526&gt;H526,3,SE)))))</f>
        <v/>
      </c>
      <c r="D526" s="360" t="str">
        <f>V510</f>
        <v>TU Du Du Du PÁ F.C</v>
      </c>
      <c r="E526" s="360"/>
      <c r="F526" s="70"/>
      <c r="G526" s="41" t="s">
        <v>17</v>
      </c>
      <c r="H526" s="70"/>
      <c r="I526" s="360" t="str">
        <f>V505</f>
        <v>PraFrenteFluzao FC</v>
      </c>
      <c r="J526" s="360"/>
      <c r="K526" s="360"/>
      <c r="L526" s="360"/>
      <c r="M526" s="360"/>
      <c r="N526" s="360"/>
      <c r="O526" s="360"/>
      <c r="P526" s="360"/>
      <c r="Q526" s="2" t="str">
        <f>IF(OR(H526="",F526=""),"",IF(H526=F526,1,IF(H526&lt;F526,0,IF(H526-F526&lt;10,2,IF(H526&gt;F526,3,SE)))))</f>
        <v/>
      </c>
      <c r="Y526" s="1"/>
      <c r="Z526" s="1"/>
    </row>
    <row r="527" spans="3:29">
      <c r="C527" s="2" t="str">
        <f>IF(OR(F527="",H527=""),"",IF(F527=H527,1,IF(F527&lt;H527,0,IF(F527-H527&lt;10,2,IF(F527&gt;H527,3,SE)))))</f>
        <v/>
      </c>
      <c r="D527" s="360" t="str">
        <f>V509</f>
        <v>Glaa.VascodaaGamaa</v>
      </c>
      <c r="E527" s="360"/>
      <c r="F527" s="70"/>
      <c r="G527" s="41" t="s">
        <v>17</v>
      </c>
      <c r="H527" s="70"/>
      <c r="I527" s="360" t="str">
        <f>V506</f>
        <v>Grajaú F.C.</v>
      </c>
      <c r="J527" s="360"/>
      <c r="K527" s="360"/>
      <c r="L527" s="360"/>
      <c r="M527" s="360"/>
      <c r="N527" s="360"/>
      <c r="O527" s="360"/>
      <c r="P527" s="360"/>
      <c r="Q527" s="2" t="str">
        <f>IF(OR(H527="",F527=""),"",IF(H527=F527,1,IF(H527&lt;F527,0,IF(H527-F527&lt;10,2,IF(H527&gt;F527,3,SE)))))</f>
        <v/>
      </c>
      <c r="Y527" s="1"/>
      <c r="Z527" s="1"/>
    </row>
    <row r="528" spans="3:29">
      <c r="C528" s="2" t="str">
        <f>IF(OR(F528="",H528=""),"",IF(F528=H528,1,IF(F528&lt;H528,0,IF(F528-H528&lt;10,2,IF(F528&gt;H528,3,SE)))))</f>
        <v/>
      </c>
      <c r="D528" s="360" t="str">
        <f>V508</f>
        <v>Mr Kbça FC</v>
      </c>
      <c r="E528" s="360"/>
      <c r="F528" s="70"/>
      <c r="G528" s="41" t="s">
        <v>17</v>
      </c>
      <c r="H528" s="70"/>
      <c r="I528" s="360" t="str">
        <f>V507</f>
        <v>Shahade F.C</v>
      </c>
      <c r="J528" s="360"/>
      <c r="K528" s="360"/>
      <c r="L528" s="360"/>
      <c r="M528" s="360"/>
      <c r="N528" s="360"/>
      <c r="O528" s="360"/>
      <c r="P528" s="360"/>
      <c r="Q528" s="2" t="str">
        <f>IF(OR(H528="",F528=""),"",IF(H528=F528,1,IF(H528&lt;F528,0,IF(H528-F528&lt;10,2,IF(H528&gt;F528,3,SE)))))</f>
        <v/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61" t="s">
        <v>260</v>
      </c>
      <c r="E530" s="362"/>
      <c r="F530" s="362"/>
      <c r="G530" s="362"/>
      <c r="H530" s="362"/>
      <c r="I530" s="362"/>
      <c r="J530" s="362"/>
      <c r="K530" s="362"/>
      <c r="L530" s="362"/>
      <c r="M530" s="362"/>
      <c r="N530" s="362"/>
      <c r="O530" s="362"/>
      <c r="P530" s="363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64"/>
      <c r="E531" s="365"/>
      <c r="F531" s="365"/>
      <c r="G531" s="365"/>
      <c r="H531" s="365"/>
      <c r="I531" s="365"/>
      <c r="J531" s="365"/>
      <c r="K531" s="365"/>
      <c r="L531" s="365"/>
      <c r="M531" s="365"/>
      <c r="N531" s="365"/>
      <c r="O531" s="365"/>
      <c r="P531" s="366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 t="str">
        <f>IF(OR(F533="",H533=""),"",IF(F533=H533,1,IF(F533&lt;H533,0,IF(F533-H533&lt;10,2,IF(F533&gt;H533,3,SE)))))</f>
        <v/>
      </c>
      <c r="D533" s="360" t="str">
        <f>V511</f>
        <v>hugofluzao</v>
      </c>
      <c r="E533" s="360"/>
      <c r="F533" s="70"/>
      <c r="G533" s="41" t="s">
        <v>17</v>
      </c>
      <c r="H533" s="70"/>
      <c r="I533" s="360" t="str">
        <f>V505</f>
        <v>PraFrenteFluzao FC</v>
      </c>
      <c r="J533" s="360"/>
      <c r="K533" s="360"/>
      <c r="L533" s="360"/>
      <c r="M533" s="360"/>
      <c r="N533" s="360"/>
      <c r="O533" s="360"/>
      <c r="P533" s="360"/>
      <c r="Q533" s="2" t="str">
        <f>IF(OR(H533="",F533=""),"",IF(H533=F533,1,IF(H533&lt;F533,0,IF(H533-F533&lt;10,2,IF(H533&gt;F533,3,SE)))))</f>
        <v/>
      </c>
      <c r="Y533" s="1"/>
      <c r="Z533" s="1"/>
    </row>
    <row r="534" spans="3:26">
      <c r="C534" s="2" t="str">
        <f>IF(OR(F534="",H534=""),"",IF(F534=H534,1,IF(F534&lt;H534,0,IF(F534-H534&lt;10,2,IF(F534&gt;H534,3,SE)))))</f>
        <v/>
      </c>
      <c r="D534" s="360" t="str">
        <f>V510</f>
        <v>TU Du Du Du PÁ F.C</v>
      </c>
      <c r="E534" s="360"/>
      <c r="F534" s="70"/>
      <c r="G534" s="41" t="s">
        <v>17</v>
      </c>
      <c r="H534" s="70"/>
      <c r="I534" s="360" t="str">
        <f>V504</f>
        <v>Real Machine CF</v>
      </c>
      <c r="J534" s="360"/>
      <c r="K534" s="360"/>
      <c r="L534" s="360"/>
      <c r="M534" s="360"/>
      <c r="N534" s="360"/>
      <c r="O534" s="360"/>
      <c r="P534" s="360"/>
      <c r="Q534" s="2" t="str">
        <f>IF(OR(H534="",F534=""),"",IF(H534=F534,1,IF(H534&lt;F534,0,IF(H534-F534&lt;10,2,IF(H534&gt;F534,3,SE)))))</f>
        <v/>
      </c>
      <c r="Y534" s="1"/>
      <c r="Z534" s="1"/>
    </row>
    <row r="535" spans="3:26">
      <c r="C535" s="2" t="str">
        <f>IF(OR(F535="",H535=""),"",IF(F535=H535,1,IF(F535&lt;H535,0,IF(F535-H535&lt;10,2,IF(F535&gt;H535,3,SE)))))</f>
        <v/>
      </c>
      <c r="D535" s="360" t="str">
        <f>V509</f>
        <v>Glaa.VascodaaGamaa</v>
      </c>
      <c r="E535" s="360"/>
      <c r="F535" s="70"/>
      <c r="G535" s="41" t="s">
        <v>17</v>
      </c>
      <c r="H535" s="70"/>
      <c r="I535" s="360" t="str">
        <f>V507</f>
        <v>Shahade F.C</v>
      </c>
      <c r="J535" s="360"/>
      <c r="K535" s="360"/>
      <c r="L535" s="360"/>
      <c r="M535" s="360"/>
      <c r="N535" s="360"/>
      <c r="O535" s="360"/>
      <c r="P535" s="360"/>
      <c r="Q535" s="2" t="str">
        <f>IF(OR(H535="",F535=""),"",IF(H535=F535,1,IF(H535&lt;F535,0,IF(H535-F535&lt;10,2,IF(H535&gt;F535,3,SE)))))</f>
        <v/>
      </c>
    </row>
    <row r="536" spans="3:26">
      <c r="C536" s="2" t="str">
        <f>IF(OR(F536="",H536=""),"",IF(F536=H536,1,IF(F536&lt;H536,0,IF(F536-H536&lt;10,2,IF(F536&gt;H536,3,SE)))))</f>
        <v/>
      </c>
      <c r="D536" s="360" t="str">
        <f>V508</f>
        <v>Mr Kbça FC</v>
      </c>
      <c r="E536" s="360"/>
      <c r="F536" s="70"/>
      <c r="G536" s="41" t="s">
        <v>17</v>
      </c>
      <c r="H536" s="70"/>
      <c r="I536" s="360" t="str">
        <f>V506</f>
        <v>Grajaú F.C.</v>
      </c>
      <c r="J536" s="360"/>
      <c r="K536" s="360"/>
      <c r="L536" s="360"/>
      <c r="M536" s="360"/>
      <c r="N536" s="360"/>
      <c r="O536" s="360"/>
      <c r="P536" s="360"/>
      <c r="Q536" s="2" t="str">
        <f>IF(OR(H536="",F536=""),"",IF(H536=F536,1,IF(H536&lt;F536,0,IF(H536-F536&lt;10,2,IF(H536&gt;F536,3,SE)))))</f>
        <v/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61" t="s">
        <v>261</v>
      </c>
      <c r="E538" s="362"/>
      <c r="F538" s="362"/>
      <c r="G538" s="362"/>
      <c r="H538" s="362"/>
      <c r="I538" s="362"/>
      <c r="J538" s="362"/>
      <c r="K538" s="362"/>
      <c r="L538" s="362"/>
      <c r="M538" s="362"/>
      <c r="N538" s="362"/>
      <c r="O538" s="362"/>
      <c r="P538" s="363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64"/>
      <c r="E539" s="365"/>
      <c r="F539" s="365"/>
      <c r="G539" s="365"/>
      <c r="H539" s="365"/>
      <c r="I539" s="365"/>
      <c r="J539" s="365"/>
      <c r="K539" s="365"/>
      <c r="L539" s="365"/>
      <c r="M539" s="365"/>
      <c r="N539" s="365"/>
      <c r="O539" s="365"/>
      <c r="P539" s="366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 t="str">
        <f>IF(OR(F541="",H541=""),"",IF(F541=H541,1,IF(F541&lt;H541,0,IF(F541-H541&lt;10,2,IF(F541&gt;H541,3,SE)))))</f>
        <v/>
      </c>
      <c r="D541" s="360" t="str">
        <f>V511</f>
        <v>hugofluzao</v>
      </c>
      <c r="E541" s="360"/>
      <c r="F541" s="70"/>
      <c r="G541" s="41" t="s">
        <v>17</v>
      </c>
      <c r="H541" s="70"/>
      <c r="I541" s="360" t="str">
        <f>V506</f>
        <v>Grajaú F.C.</v>
      </c>
      <c r="J541" s="360"/>
      <c r="K541" s="360"/>
      <c r="L541" s="360"/>
      <c r="M541" s="360"/>
      <c r="N541" s="360"/>
      <c r="O541" s="360"/>
      <c r="P541" s="360"/>
      <c r="Q541" s="2" t="str">
        <f>IF(OR(H541="",F541=""),"",IF(H541=F541,1,IF(H541&lt;F541,0,IF(H541-F541&lt;10,2,IF(H541&gt;F541,3,SE)))))</f>
        <v/>
      </c>
      <c r="Y541" s="1"/>
      <c r="Z541" s="1"/>
    </row>
    <row r="542" spans="3:26">
      <c r="C542" s="2" t="str">
        <f>IF(OR(F542="",H542=""),"",IF(F542=H542,1,IF(F542&lt;H542,0,IF(F542-H542&lt;10,2,IF(F542&gt;H542,3,SE)))))</f>
        <v/>
      </c>
      <c r="D542" s="360" t="str">
        <f>V510</f>
        <v>TU Du Du Du PÁ F.C</v>
      </c>
      <c r="E542" s="360"/>
      <c r="F542" s="70"/>
      <c r="G542" s="41" t="s">
        <v>17</v>
      </c>
      <c r="H542" s="70"/>
      <c r="I542" s="360" t="str">
        <f>V507</f>
        <v>Shahade F.C</v>
      </c>
      <c r="J542" s="360"/>
      <c r="K542" s="360"/>
      <c r="L542" s="360"/>
      <c r="M542" s="360"/>
      <c r="N542" s="360"/>
      <c r="O542" s="360"/>
      <c r="P542" s="360"/>
      <c r="Q542" s="2" t="str">
        <f>IF(OR(H542="",F542=""),"",IF(H542=F542,1,IF(H542&lt;F542,0,IF(H542-F542&lt;10,2,IF(H542&gt;F542,3,SE)))))</f>
        <v/>
      </c>
      <c r="Y542" s="1"/>
      <c r="Z542" s="1"/>
    </row>
    <row r="543" spans="3:26">
      <c r="C543" s="2" t="str">
        <f>IF(OR(F543="",H543=""),"",IF(F543=H543,1,IF(F543&lt;H543,0,IF(F543-H543&lt;10,2,IF(F543&gt;H543,3,SE)))))</f>
        <v/>
      </c>
      <c r="D543" s="360" t="str">
        <f>V509</f>
        <v>Glaa.VascodaaGamaa</v>
      </c>
      <c r="E543" s="360"/>
      <c r="F543" s="70"/>
      <c r="G543" s="41" t="s">
        <v>17</v>
      </c>
      <c r="H543" s="70"/>
      <c r="I543" s="360" t="str">
        <f>V504</f>
        <v>Real Machine CF</v>
      </c>
      <c r="J543" s="360"/>
      <c r="K543" s="360"/>
      <c r="L543" s="360"/>
      <c r="M543" s="360"/>
      <c r="N543" s="360"/>
      <c r="O543" s="360"/>
      <c r="P543" s="360"/>
      <c r="Q543" s="2" t="str">
        <f>IF(OR(H543="",F543=""),"",IF(H543=F543,1,IF(H543&lt;F543,0,IF(H543-F543&lt;10,2,IF(H543&gt;F543,3,SE)))))</f>
        <v/>
      </c>
      <c r="Y543" s="1"/>
      <c r="Z543" s="1"/>
    </row>
    <row r="544" spans="3:26">
      <c r="C544" s="2" t="str">
        <f>IF(OR(F544="",H544=""),"",IF(F544=H544,1,IF(F544&lt;H544,0,IF(F544-H544&lt;10,2,IF(F544&gt;H544,3,SE)))))</f>
        <v/>
      </c>
      <c r="D544" s="360" t="str">
        <f>V508</f>
        <v>Mr Kbça FC</v>
      </c>
      <c r="E544" s="360"/>
      <c r="F544" s="70"/>
      <c r="G544" s="41" t="s">
        <v>17</v>
      </c>
      <c r="H544" s="70"/>
      <c r="I544" s="360" t="str">
        <f>V505</f>
        <v>PraFrenteFluzao FC</v>
      </c>
      <c r="J544" s="360"/>
      <c r="K544" s="360"/>
      <c r="L544" s="360"/>
      <c r="M544" s="360"/>
      <c r="N544" s="360"/>
      <c r="O544" s="360"/>
      <c r="P544" s="360"/>
      <c r="Q544" s="2" t="str">
        <f>IF(OR(H544="",F544=""),"",IF(H544=F544,1,IF(H544&lt;F544,0,IF(H544-F544&lt;10,2,IF(H544&gt;F544,3,SE)))))</f>
        <v/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61" t="s">
        <v>262</v>
      </c>
      <c r="E546" s="362"/>
      <c r="F546" s="362"/>
      <c r="G546" s="362"/>
      <c r="H546" s="362"/>
      <c r="I546" s="362"/>
      <c r="J546" s="362"/>
      <c r="K546" s="362"/>
      <c r="L546" s="362"/>
      <c r="M546" s="362"/>
      <c r="N546" s="362"/>
      <c r="O546" s="362"/>
      <c r="P546" s="363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64"/>
      <c r="E547" s="365"/>
      <c r="F547" s="365"/>
      <c r="G547" s="365"/>
      <c r="H547" s="365"/>
      <c r="I547" s="365"/>
      <c r="J547" s="365"/>
      <c r="K547" s="365"/>
      <c r="L547" s="365"/>
      <c r="M547" s="365"/>
      <c r="N547" s="365"/>
      <c r="O547" s="365"/>
      <c r="P547" s="366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 t="str">
        <f>IF(OR(F549="",H549=""),"",IF(F549=H549,1,IF(F549&lt;H549,0,IF(F549-H549&lt;10,2,IF(F549&gt;H549,3,SE)))))</f>
        <v/>
      </c>
      <c r="D549" s="360" t="str">
        <f>V511</f>
        <v>hugofluzao</v>
      </c>
      <c r="E549" s="360"/>
      <c r="F549" s="70"/>
      <c r="G549" s="41" t="s">
        <v>17</v>
      </c>
      <c r="H549" s="70"/>
      <c r="I549" s="360" t="str">
        <f>V508</f>
        <v>Mr Kbça FC</v>
      </c>
      <c r="J549" s="360"/>
      <c r="K549" s="360"/>
      <c r="L549" s="360"/>
      <c r="M549" s="360"/>
      <c r="N549" s="360"/>
      <c r="O549" s="360"/>
      <c r="P549" s="360"/>
      <c r="Q549" s="2" t="str">
        <f>IF(OR(H549="",F549=""),"",IF(H549=F549,1,IF(H549&lt;F549,0,IF(H549-F549&lt;10,2,IF(H549&gt;F549,3,SE)))))</f>
        <v/>
      </c>
      <c r="Y549" s="1"/>
      <c r="Z549" s="1"/>
    </row>
    <row r="550" spans="3:26">
      <c r="C550" s="2" t="str">
        <f>IF(OR(F550="",H550=""),"",IF(F550=H550,1,IF(F550&lt;H550,0,IF(F550-H550&lt;10,2,IF(F550&gt;H550,3,SE)))))</f>
        <v/>
      </c>
      <c r="D550" s="360" t="str">
        <f>V510</f>
        <v>TU Du Du Du PÁ F.C</v>
      </c>
      <c r="E550" s="360"/>
      <c r="F550" s="70"/>
      <c r="G550" s="41" t="s">
        <v>17</v>
      </c>
      <c r="H550" s="70"/>
      <c r="I550" s="360" t="str">
        <f>V509</f>
        <v>Glaa.VascodaaGamaa</v>
      </c>
      <c r="J550" s="360"/>
      <c r="K550" s="360"/>
      <c r="L550" s="360"/>
      <c r="M550" s="360"/>
      <c r="N550" s="360"/>
      <c r="O550" s="360"/>
      <c r="P550" s="360"/>
      <c r="Q550" s="2" t="str">
        <f>IF(OR(H550="",F550=""),"",IF(H550=F550,1,IF(H550&lt;F550,0,IF(H550-F550&lt;10,2,IF(H550&gt;F550,3,SE)))))</f>
        <v/>
      </c>
    </row>
    <row r="551" spans="3:26">
      <c r="C551" s="2" t="str">
        <f>IF(OR(F551="",H551=""),"",IF(F551=H551,1,IF(F551&lt;H551,0,IF(F551-H551&lt;10,2,IF(F551&gt;H551,3,SE)))))</f>
        <v/>
      </c>
      <c r="D551" s="360" t="str">
        <f>V507</f>
        <v>Shahade F.C</v>
      </c>
      <c r="E551" s="360"/>
      <c r="F551" s="70"/>
      <c r="G551" s="41" t="s">
        <v>17</v>
      </c>
      <c r="H551" s="70"/>
      <c r="I551" s="360" t="str">
        <f>V504</f>
        <v>Real Machine CF</v>
      </c>
      <c r="J551" s="360"/>
      <c r="K551" s="360"/>
      <c r="L551" s="360"/>
      <c r="M551" s="360"/>
      <c r="N551" s="360"/>
      <c r="O551" s="360"/>
      <c r="P551" s="360"/>
      <c r="Q551" s="2" t="str">
        <f>IF(OR(H551="",F551=""),"",IF(H551=F551,1,IF(H551&lt;F551,0,IF(H551-F551&lt;10,2,IF(H551&gt;F551,3,SE)))))</f>
        <v/>
      </c>
    </row>
    <row r="552" spans="3:26">
      <c r="C552" s="2" t="str">
        <f>IF(OR(F552="",H552=""),"",IF(F552=H552,1,IF(F552&lt;H552,0,IF(F552-H552&lt;10,2,IF(F552&gt;H552,3,SE)))))</f>
        <v/>
      </c>
      <c r="D552" s="360" t="str">
        <f>V506</f>
        <v>Grajaú F.C.</v>
      </c>
      <c r="E552" s="360"/>
      <c r="F552" s="70"/>
      <c r="G552" s="41" t="s">
        <v>17</v>
      </c>
      <c r="H552" s="70"/>
      <c r="I552" s="360" t="str">
        <f>V505</f>
        <v>PraFrenteFluzao FC</v>
      </c>
      <c r="J552" s="360"/>
      <c r="K552" s="360"/>
      <c r="L552" s="360"/>
      <c r="M552" s="360"/>
      <c r="N552" s="360"/>
      <c r="O552" s="360"/>
      <c r="P552" s="360"/>
      <c r="Q552" s="2" t="str">
        <f>IF(OR(H552="",F552=""),"",IF(H552=F552,1,IF(H552&lt;F552,0,IF(H552-F552&lt;10,2,IF(H552&gt;F552,3,SE)))))</f>
        <v/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61" t="s">
        <v>263</v>
      </c>
      <c r="E554" s="362"/>
      <c r="F554" s="362"/>
      <c r="G554" s="362"/>
      <c r="H554" s="362"/>
      <c r="I554" s="362"/>
      <c r="J554" s="362"/>
      <c r="K554" s="362"/>
      <c r="L554" s="362"/>
      <c r="M554" s="362"/>
      <c r="N554" s="362"/>
      <c r="O554" s="362"/>
      <c r="P554" s="363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64"/>
      <c r="E555" s="365"/>
      <c r="F555" s="365"/>
      <c r="G555" s="365"/>
      <c r="H555" s="365"/>
      <c r="I555" s="365"/>
      <c r="J555" s="365"/>
      <c r="K555" s="365"/>
      <c r="L555" s="365"/>
      <c r="M555" s="365"/>
      <c r="N555" s="365"/>
      <c r="O555" s="365"/>
      <c r="P555" s="366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 t="str">
        <f>IF(OR(F557="",H557=""),"",IF(F557=H557,1,IF(F557&lt;H557,0,IF(F557-H557&lt;10,2,IF(F557&gt;H557,3,SE)))))</f>
        <v/>
      </c>
      <c r="D557" s="360" t="str">
        <f>V511</f>
        <v>hugofluzao</v>
      </c>
      <c r="E557" s="360"/>
      <c r="F557" s="70"/>
      <c r="G557" s="41" t="s">
        <v>17</v>
      </c>
      <c r="H557" s="70"/>
      <c r="I557" s="360" t="str">
        <f>V509</f>
        <v>Glaa.VascodaaGamaa</v>
      </c>
      <c r="J557" s="360"/>
      <c r="K557" s="360"/>
      <c r="L557" s="360"/>
      <c r="M557" s="360"/>
      <c r="N557" s="360"/>
      <c r="O557" s="360"/>
      <c r="P557" s="360"/>
      <c r="Q557" s="2" t="str">
        <f>IF(OR(H557="",F557=""),"",IF(H557=F557,1,IF(H557&lt;F557,0,IF(H557-F557&lt;10,2,IF(H557&gt;F557,3,SE)))))</f>
        <v/>
      </c>
      <c r="Y557" s="1"/>
      <c r="Z557" s="1"/>
    </row>
    <row r="558" spans="3:26">
      <c r="C558" s="2" t="str">
        <f>IF(OR(F558="",H558=""),"",IF(F558=H558,1,IF(F558&lt;H558,0,IF(F558-H558&lt;10,2,IF(F558&gt;H558,3,SE)))))</f>
        <v/>
      </c>
      <c r="D558" s="360" t="str">
        <f>V510</f>
        <v>TU Du Du Du PÁ F.C</v>
      </c>
      <c r="E558" s="360"/>
      <c r="F558" s="70"/>
      <c r="G558" s="41" t="s">
        <v>17</v>
      </c>
      <c r="H558" s="70"/>
      <c r="I558" s="360" t="str">
        <f>V508</f>
        <v>Mr Kbça FC</v>
      </c>
      <c r="J558" s="360"/>
      <c r="K558" s="360"/>
      <c r="L558" s="360"/>
      <c r="M558" s="360"/>
      <c r="N558" s="360"/>
      <c r="O558" s="360"/>
      <c r="P558" s="360"/>
      <c r="Q558" s="2" t="str">
        <f>IF(OR(H558="",F558=""),"",IF(H558=F558,1,IF(H558&lt;F558,0,IF(H558-F558&lt;10,2,IF(H558&gt;F558,3,SE)))))</f>
        <v/>
      </c>
      <c r="Y558" s="1"/>
      <c r="Z558" s="1"/>
    </row>
    <row r="559" spans="3:26">
      <c r="C559" s="2" t="str">
        <f>IF(OR(F559="",H559=""),"",IF(F559=H559,1,IF(F559&lt;H559,0,IF(F559-H559&lt;10,2,IF(F559&gt;H559,3,SE)))))</f>
        <v/>
      </c>
      <c r="D559" s="360" t="str">
        <f>V507</f>
        <v>Shahade F.C</v>
      </c>
      <c r="E559" s="360"/>
      <c r="F559" s="70"/>
      <c r="G559" s="41" t="s">
        <v>17</v>
      </c>
      <c r="H559" s="70"/>
      <c r="I559" s="360" t="str">
        <f>V505</f>
        <v>PraFrenteFluzao FC</v>
      </c>
      <c r="J559" s="360"/>
      <c r="K559" s="360"/>
      <c r="L559" s="360"/>
      <c r="M559" s="360"/>
      <c r="N559" s="360"/>
      <c r="O559" s="360"/>
      <c r="P559" s="360"/>
      <c r="Q559" s="2" t="str">
        <f>IF(OR(H559="",F559=""),"",IF(H559=F559,1,IF(H559&lt;F559,0,IF(H559-F559&lt;10,2,IF(H559&gt;F559,3,SE)))))</f>
        <v/>
      </c>
    </row>
    <row r="560" spans="3:26">
      <c r="C560" s="2" t="str">
        <f>IF(OR(F560="",H560=""),"",IF(F560=H560,1,IF(F560&lt;H560,0,IF(F560-H560&lt;10,2,IF(F560&gt;H560,3,SE)))))</f>
        <v/>
      </c>
      <c r="D560" s="360" t="str">
        <f>V506</f>
        <v>Grajaú F.C.</v>
      </c>
      <c r="E560" s="360"/>
      <c r="F560" s="70"/>
      <c r="G560" s="41" t="s">
        <v>17</v>
      </c>
      <c r="H560" s="70"/>
      <c r="I560" s="360" t="str">
        <f>V504</f>
        <v>Real Machine CF</v>
      </c>
      <c r="J560" s="360"/>
      <c r="K560" s="360"/>
      <c r="L560" s="360"/>
      <c r="M560" s="360"/>
      <c r="N560" s="360"/>
      <c r="O560" s="360"/>
      <c r="P560" s="360"/>
      <c r="Q560" s="2" t="str">
        <f>IF(OR(H560="",F560=""),"",IF(H560=F560,1,IF(H560&lt;F560,0,IF(H560-F560&lt;10,2,IF(H560&gt;F560,3,SE)))))</f>
        <v/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61" t="s">
        <v>264</v>
      </c>
      <c r="E562" s="362"/>
      <c r="F562" s="362"/>
      <c r="G562" s="362"/>
      <c r="H562" s="362"/>
      <c r="I562" s="362"/>
      <c r="J562" s="362"/>
      <c r="K562" s="362"/>
      <c r="L562" s="362"/>
      <c r="M562" s="362"/>
      <c r="N562" s="362"/>
      <c r="O562" s="362"/>
      <c r="P562" s="363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64"/>
      <c r="E563" s="365"/>
      <c r="F563" s="365"/>
      <c r="G563" s="365"/>
      <c r="H563" s="365"/>
      <c r="I563" s="365"/>
      <c r="J563" s="365"/>
      <c r="K563" s="365"/>
      <c r="L563" s="365"/>
      <c r="M563" s="365"/>
      <c r="N563" s="365"/>
      <c r="O563" s="365"/>
      <c r="P563" s="366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 t="str">
        <f>IF(OR(F565="",H565=""),"",IF(F565=H565,1,IF(F565&lt;H565,0,IF(F565-H565&lt;10,2,IF(F565&gt;H565,3,SE)))))</f>
        <v/>
      </c>
      <c r="D565" s="360" t="str">
        <f>V511</f>
        <v>hugofluzao</v>
      </c>
      <c r="E565" s="360"/>
      <c r="F565" s="70"/>
      <c r="G565" s="41" t="s">
        <v>17</v>
      </c>
      <c r="H565" s="70"/>
      <c r="I565" s="360" t="str">
        <f>V510</f>
        <v>TU Du Du Du PÁ F.C</v>
      </c>
      <c r="J565" s="360"/>
      <c r="K565" s="360"/>
      <c r="L565" s="360"/>
      <c r="M565" s="360"/>
      <c r="N565" s="360"/>
      <c r="O565" s="360"/>
      <c r="P565" s="360"/>
      <c r="Q565" s="2" t="str">
        <f>IF(OR(H565="",F565=""),"",IF(H565=F565,1,IF(H565&lt;F565,0,IF(H565-F565&lt;10,2,IF(H565&gt;F565,3,SE)))))</f>
        <v/>
      </c>
      <c r="Y565" s="1"/>
      <c r="Z565" s="1"/>
    </row>
    <row r="566" spans="3:26">
      <c r="C566" s="2" t="str">
        <f>IF(OR(F566="",H566=""),"",IF(F566=H566,1,IF(F566&lt;H566,0,IF(F566-H566&lt;10,2,IF(F566&gt;H566,3,SE)))))</f>
        <v/>
      </c>
      <c r="D566" s="360" t="str">
        <f>V509</f>
        <v>Glaa.VascodaaGamaa</v>
      </c>
      <c r="E566" s="360"/>
      <c r="F566" s="70"/>
      <c r="G566" s="41" t="s">
        <v>17</v>
      </c>
      <c r="H566" s="70"/>
      <c r="I566" s="360" t="str">
        <f>V508</f>
        <v>Mr Kbça FC</v>
      </c>
      <c r="J566" s="360"/>
      <c r="K566" s="360"/>
      <c r="L566" s="360"/>
      <c r="M566" s="360"/>
      <c r="N566" s="360"/>
      <c r="O566" s="360"/>
      <c r="P566" s="360"/>
      <c r="Q566" s="2" t="str">
        <f>IF(OR(H566="",F566=""),"",IF(H566=F566,1,IF(H566&lt;F566,0,IF(H566-F566&lt;10,2,IF(H566&gt;F566,3,SE)))))</f>
        <v/>
      </c>
      <c r="Y566" s="1"/>
      <c r="Z566" s="1"/>
    </row>
    <row r="567" spans="3:26">
      <c r="C567" s="2" t="str">
        <f>IF(OR(F567="",H567=""),"",IF(F567=H567,1,IF(F567&lt;H567,0,IF(F567-H567&lt;10,2,IF(F567&gt;H567,3,SE)))))</f>
        <v/>
      </c>
      <c r="D567" s="360" t="str">
        <f>V507</f>
        <v>Shahade F.C</v>
      </c>
      <c r="E567" s="360"/>
      <c r="F567" s="70"/>
      <c r="G567" s="41" t="s">
        <v>17</v>
      </c>
      <c r="H567" s="70"/>
      <c r="I567" s="360" t="str">
        <f>V506</f>
        <v>Grajaú F.C.</v>
      </c>
      <c r="J567" s="360"/>
      <c r="K567" s="360"/>
      <c r="L567" s="360"/>
      <c r="M567" s="360"/>
      <c r="N567" s="360"/>
      <c r="O567" s="360"/>
      <c r="P567" s="360"/>
      <c r="Q567" s="2" t="str">
        <f>IF(OR(H567="",F567=""),"",IF(H567=F567,1,IF(H567&lt;F567,0,IF(H567-F567&lt;10,2,IF(H567&gt;F567,3,SE)))))</f>
        <v/>
      </c>
      <c r="Y567" s="1"/>
      <c r="Z567" s="1"/>
    </row>
    <row r="568" spans="3:26">
      <c r="C568" s="2" t="str">
        <f>IF(OR(F568="",H568=""),"",IF(F568=H568,1,IF(F568&lt;H568,0,IF(F568-H568&lt;10,2,IF(F568&gt;H568,3,SE)))))</f>
        <v/>
      </c>
      <c r="D568" s="360" t="str">
        <f>V505</f>
        <v>PraFrenteFluzao FC</v>
      </c>
      <c r="E568" s="360"/>
      <c r="F568" s="70"/>
      <c r="G568" s="41" t="s">
        <v>17</v>
      </c>
      <c r="H568" s="70"/>
      <c r="I568" s="360" t="str">
        <f>V504</f>
        <v>Real Machine CF</v>
      </c>
      <c r="J568" s="360"/>
      <c r="K568" s="360"/>
      <c r="L568" s="360"/>
      <c r="M568" s="360"/>
      <c r="N568" s="360"/>
      <c r="O568" s="360"/>
      <c r="P568" s="360"/>
      <c r="Q568" s="2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opLeftCell="A7" zoomScale="90" zoomScaleNormal="90" zoomScaleSheetLayoutView="100" workbookViewId="0">
      <selection activeCell="Q29" sqref="Q29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68"/>
    </row>
    <row r="3" spans="2:33" ht="15" customHeight="1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69"/>
    </row>
    <row r="4" spans="2:33" ht="15" customHeight="1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70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2" t="s">
        <v>130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68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69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70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18" t="s">
        <v>0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73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74"/>
      <c r="E11" s="275"/>
      <c r="F11" s="275"/>
      <c r="G11" s="275"/>
      <c r="H11" s="275"/>
      <c r="I11" s="275"/>
      <c r="J11" s="275"/>
      <c r="K11" s="275"/>
      <c r="L11" s="275"/>
      <c r="M11" s="275"/>
      <c r="N11" s="275"/>
      <c r="O11" s="275"/>
      <c r="P11" s="276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74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276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0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77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83" t="s">
        <v>116</v>
      </c>
      <c r="E17" s="284"/>
      <c r="F17" s="284"/>
      <c r="G17" s="284"/>
      <c r="H17" s="284"/>
      <c r="I17" s="284"/>
      <c r="J17" s="284"/>
      <c r="K17" s="284"/>
      <c r="L17" s="284"/>
      <c r="M17" s="28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86"/>
      <c r="E18" s="287"/>
      <c r="F18" s="287"/>
      <c r="G18" s="287"/>
      <c r="H18" s="287"/>
      <c r="I18" s="287"/>
      <c r="J18" s="287"/>
      <c r="K18" s="287"/>
      <c r="L18" s="287"/>
      <c r="M18" s="288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59" t="s">
        <v>12</v>
      </c>
      <c r="G19" s="291"/>
      <c r="H19" s="259" t="s">
        <v>309</v>
      </c>
      <c r="I19" s="291"/>
      <c r="J19" s="259" t="s">
        <v>310</v>
      </c>
      <c r="K19" s="291"/>
      <c r="L19" s="259" t="s">
        <v>174</v>
      </c>
      <c r="M19" s="260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61"/>
      <c r="AE19" s="261"/>
      <c r="AF19" s="262"/>
      <c r="AG19" s="262"/>
    </row>
    <row r="20" spans="3:33">
      <c r="D20" s="52" t="s">
        <v>4</v>
      </c>
      <c r="E20" s="68" t="str">
        <f>VLOOKUP(AC20,$U$20:$AB$23,2)</f>
        <v/>
      </c>
      <c r="F20" s="278">
        <f>VLOOKUP(AC20,$U$20:$AB$23,3)</f>
        <v>0</v>
      </c>
      <c r="G20" s="290"/>
      <c r="H20" s="278">
        <f>VLOOKUP(AC20,$U$20:$AB$23,4)</f>
        <v>0</v>
      </c>
      <c r="I20" s="290"/>
      <c r="J20" s="278">
        <f>VLOOKUP(AC20,$U$20:$AB$23,5)</f>
        <v>0</v>
      </c>
      <c r="K20" s="290"/>
      <c r="L20" s="278">
        <f>VLOOKUP(AC20,$U$20:$AB$23,6)</f>
        <v>0</v>
      </c>
      <c r="M20" s="279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/>
      </c>
      <c r="W20" s="45">
        <f>SUM(Q28,Q35,Q41,Q46,Q53,Q59)</f>
        <v>0</v>
      </c>
      <c r="X20" s="45">
        <f>SUM(H28,H35,H41,H46,H53,H59)</f>
        <v>0</v>
      </c>
      <c r="Y20" s="45">
        <f>SUM(F28,F35,F41,F46,F53,F59)</f>
        <v>0</v>
      </c>
      <c r="Z20" s="45">
        <f>X20-Y20</f>
        <v>0</v>
      </c>
      <c r="AA20" s="45">
        <f>(W20*10^10)+((Z20+5000)*10^6)+(X20*10)+U20</f>
        <v>5000000001</v>
      </c>
      <c r="AB20" s="45">
        <f>LARGE($AA$20:$AA$23,U20)</f>
        <v>5000000004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/>
      </c>
      <c r="F21" s="280">
        <f>VLOOKUP(AC21,$U$20:$AB$23,3)</f>
        <v>0</v>
      </c>
      <c r="G21" s="282"/>
      <c r="H21" s="280">
        <f>VLOOKUP(AC21,$U$20:$AB$23,4)</f>
        <v>0</v>
      </c>
      <c r="I21" s="282"/>
      <c r="J21" s="280">
        <f>VLOOKUP(AC21,$U$20:$AB$23,5)</f>
        <v>0</v>
      </c>
      <c r="K21" s="282"/>
      <c r="L21" s="280">
        <f>VLOOKUP(AC21,$U$20:$AB$23,6)</f>
        <v>0</v>
      </c>
      <c r="M21" s="281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/>
      </c>
      <c r="W21" s="45">
        <f>SUM(Q29,Q34,Q47,Q52,C41,C59)</f>
        <v>0</v>
      </c>
      <c r="X21" s="45">
        <f>SUM(H29,H34,F41,H47,H52,F59)</f>
        <v>0</v>
      </c>
      <c r="Y21" s="45">
        <f>SUM(F29,F34,H41,F47,F52,H59)</f>
        <v>0</v>
      </c>
      <c r="Z21" s="45">
        <f>X21-Y21</f>
        <v>0</v>
      </c>
      <c r="AA21" s="45">
        <f>(W21*10^10)+((Z21+5000)*10^6)+(X21*10)+U21</f>
        <v>5000000002</v>
      </c>
      <c r="AB21" s="45">
        <f>LARGE($AA$20:$AA$23,U21)</f>
        <v>5000000003</v>
      </c>
      <c r="AC21" s="64">
        <f>MATCH(AB21,$AA$20:$AA$23,0)</f>
        <v>3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/>
      </c>
      <c r="F22" s="296">
        <f>VLOOKUP(AC22,$U$20:$AB$23,3)</f>
        <v>0</v>
      </c>
      <c r="G22" s="297"/>
      <c r="H22" s="296">
        <f>VLOOKUP(AC22,$U$20:$AB$23,4)</f>
        <v>0</v>
      </c>
      <c r="I22" s="297"/>
      <c r="J22" s="296">
        <f>VLOOKUP(AC22,$U$20:$AB$23,5)</f>
        <v>0</v>
      </c>
      <c r="K22" s="297"/>
      <c r="L22" s="296">
        <f>VLOOKUP(AC22,$U$20:$AB$23,6)</f>
        <v>0</v>
      </c>
      <c r="M22" s="391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/>
      </c>
      <c r="W22" s="45">
        <f>SUM(C29,C35,Q40,C47,C53,Q58)</f>
        <v>0</v>
      </c>
      <c r="X22" s="45">
        <f>SUM(F29,F35,H40,F47,F53,H58)</f>
        <v>0</v>
      </c>
      <c r="Y22" s="45">
        <f>SUM(H29,H35,F40,H47,H53,F58)</f>
        <v>0</v>
      </c>
      <c r="Z22" s="45">
        <f>X22-Y22</f>
        <v>0</v>
      </c>
      <c r="AA22" s="45">
        <f>(W22*10^10)+((Z22+5000)*10^6)+(X22*10)+U22</f>
        <v>5000000003</v>
      </c>
      <c r="AB22" s="45">
        <f>LARGE($AA$20:$AA$23,U22)</f>
        <v>5000000002</v>
      </c>
      <c r="AC22" s="64">
        <f>MATCH(AB22,$AA$20:$AA$23,0)</f>
        <v>2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/>
      </c>
      <c r="F23" s="296">
        <f>VLOOKUP(AC23,$U$20:$AB$23,3)</f>
        <v>0</v>
      </c>
      <c r="G23" s="297"/>
      <c r="H23" s="296">
        <f>VLOOKUP(AC23,$U$20:$AB$23,4)</f>
        <v>0</v>
      </c>
      <c r="I23" s="297"/>
      <c r="J23" s="296">
        <f>VLOOKUP(AC23,$U$20:$AB$23,5)</f>
        <v>0</v>
      </c>
      <c r="K23" s="297"/>
      <c r="L23" s="296">
        <f>VLOOKUP(AC23,$U$20:$AB$23,6)</f>
        <v>0</v>
      </c>
      <c r="M23" s="391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/>
      </c>
      <c r="W23" s="45">
        <f>SUM(C28,C34,C40,C46,C52,C58)</f>
        <v>0</v>
      </c>
      <c r="X23" s="45">
        <f>SUM(F28,F34,F40,F46,F52,F58)</f>
        <v>0</v>
      </c>
      <c r="Y23" s="45">
        <f>SUM(H28,H34,H40,H46,H52,H58)</f>
        <v>0</v>
      </c>
      <c r="Z23" s="45">
        <f>X23-Y23</f>
        <v>0</v>
      </c>
      <c r="AA23" s="45">
        <f>(W23*10^10)+((Z23+5000)*10^6)+(X23*10)+U23</f>
        <v>5000000004</v>
      </c>
      <c r="AB23" s="45">
        <f>LARGE($AA$20:$AA$23,U23)</f>
        <v>5000000001</v>
      </c>
      <c r="AC23" s="64">
        <f>MATCH(AB23,$AA$20:$AA$23,0)</f>
        <v>1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32" t="s">
        <v>154</v>
      </c>
      <c r="E25" s="233"/>
      <c r="F25" s="233"/>
      <c r="G25" s="233"/>
      <c r="H25" s="233"/>
      <c r="I25" s="233"/>
      <c r="J25" s="233"/>
      <c r="K25" s="233"/>
      <c r="L25" s="233"/>
      <c r="M25" s="233"/>
      <c r="N25" s="233"/>
      <c r="O25" s="233"/>
      <c r="P25" s="234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35"/>
      <c r="E26" s="236"/>
      <c r="F26" s="236"/>
      <c r="G26" s="236"/>
      <c r="H26" s="236"/>
      <c r="I26" s="236"/>
      <c r="J26" s="236"/>
      <c r="K26" s="236"/>
      <c r="L26" s="236"/>
      <c r="M26" s="236"/>
      <c r="N26" s="236"/>
      <c r="O26" s="236"/>
      <c r="P26" s="237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 t="str">
        <f>IF(OR(F28="",H28=""),"",IF(F28=H28,1,IF(F28&lt;H28,0,IF(F28-H28&lt;10,2,IF(F28&gt;H28,3,SE)))))</f>
        <v/>
      </c>
      <c r="D28" s="222" t="str">
        <f>V23</f>
        <v/>
      </c>
      <c r="E28" s="222"/>
      <c r="F28" s="93"/>
      <c r="G28" s="65" t="s">
        <v>17</v>
      </c>
      <c r="H28" s="93"/>
      <c r="I28" s="222" t="str">
        <f>V20</f>
        <v/>
      </c>
      <c r="J28" s="222"/>
      <c r="K28" s="222"/>
      <c r="L28" s="222"/>
      <c r="M28" s="222"/>
      <c r="N28" s="222"/>
      <c r="O28" s="222"/>
      <c r="P28" s="222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 t="str">
        <f>IF(OR(F29="",H29=""),"",IF(F29=H29,1,IF(F29&lt;H29,0,IF(F29-H29&lt;10,2,IF(F29&gt;H29,3,SE)))))</f>
        <v/>
      </c>
      <c r="D29" s="222" t="str">
        <f>V22</f>
        <v/>
      </c>
      <c r="E29" s="222"/>
      <c r="F29" s="93"/>
      <c r="G29" s="65" t="s">
        <v>17</v>
      </c>
      <c r="H29" s="93"/>
      <c r="I29" s="222" t="str">
        <f>V21</f>
        <v/>
      </c>
      <c r="J29" s="222"/>
      <c r="K29" s="222"/>
      <c r="L29" s="222"/>
      <c r="M29" s="222"/>
      <c r="N29" s="222"/>
      <c r="O29" s="222"/>
      <c r="P29" s="222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23" t="s">
        <v>155</v>
      </c>
      <c r="E31" s="224"/>
      <c r="F31" s="224"/>
      <c r="G31" s="224"/>
      <c r="H31" s="224"/>
      <c r="I31" s="224"/>
      <c r="J31" s="224"/>
      <c r="K31" s="224"/>
      <c r="L31" s="224"/>
      <c r="M31" s="224"/>
      <c r="N31" s="224"/>
      <c r="O31" s="224"/>
      <c r="P31" s="225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26"/>
      <c r="E32" s="227"/>
      <c r="F32" s="227"/>
      <c r="G32" s="227"/>
      <c r="H32" s="227"/>
      <c r="I32" s="227"/>
      <c r="J32" s="227"/>
      <c r="K32" s="227"/>
      <c r="L32" s="227"/>
      <c r="M32" s="227"/>
      <c r="N32" s="227"/>
      <c r="O32" s="227"/>
      <c r="P32" s="228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22" t="str">
        <f>V23</f>
        <v/>
      </c>
      <c r="E34" s="222"/>
      <c r="F34" s="93"/>
      <c r="G34" s="58" t="s">
        <v>17</v>
      </c>
      <c r="H34" s="93"/>
      <c r="I34" s="222" t="str">
        <f>V21</f>
        <v/>
      </c>
      <c r="J34" s="222"/>
      <c r="K34" s="222"/>
      <c r="L34" s="222"/>
      <c r="M34" s="222"/>
      <c r="N34" s="222"/>
      <c r="O34" s="222"/>
      <c r="P34" s="222"/>
      <c r="Q34" s="45" t="str">
        <f>IF(OR(H34="",F34=""),"",IF(H34=F34,1,IF(H34&lt;F34,0,IF(H34-F34&lt;10,2,IF(H34&gt;F34,3,SE)))))</f>
        <v/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22" t="str">
        <f>V22</f>
        <v/>
      </c>
      <c r="E35" s="222"/>
      <c r="F35" s="93"/>
      <c r="G35" s="58" t="s">
        <v>17</v>
      </c>
      <c r="H35" s="93"/>
      <c r="I35" s="222" t="str">
        <f>V20</f>
        <v/>
      </c>
      <c r="J35" s="222"/>
      <c r="K35" s="222"/>
      <c r="L35" s="222"/>
      <c r="M35" s="222"/>
      <c r="N35" s="222"/>
      <c r="O35" s="222"/>
      <c r="P35" s="222"/>
      <c r="Q35" s="45" t="str">
        <f>IF(OR(H35="",F35=""),"",IF(H35=F35,1,IF(H35&lt;F35,0,IF(H35-F35&lt;10,2,IF(H35&gt;F35,3,SE)))))</f>
        <v/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23" t="s">
        <v>156</v>
      </c>
      <c r="E37" s="224"/>
      <c r="F37" s="224"/>
      <c r="G37" s="224"/>
      <c r="H37" s="224"/>
      <c r="I37" s="224"/>
      <c r="J37" s="224"/>
      <c r="K37" s="224"/>
      <c r="L37" s="224"/>
      <c r="M37" s="224"/>
      <c r="N37" s="224"/>
      <c r="O37" s="224"/>
      <c r="P37" s="225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26"/>
      <c r="E38" s="227"/>
      <c r="F38" s="227"/>
      <c r="G38" s="227"/>
      <c r="H38" s="227"/>
      <c r="I38" s="227"/>
      <c r="J38" s="227"/>
      <c r="K38" s="227"/>
      <c r="L38" s="227"/>
      <c r="M38" s="227"/>
      <c r="N38" s="227"/>
      <c r="O38" s="227"/>
      <c r="P38" s="228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22" t="str">
        <f>V23</f>
        <v/>
      </c>
      <c r="E40" s="222"/>
      <c r="F40" s="93"/>
      <c r="G40" s="65" t="s">
        <v>17</v>
      </c>
      <c r="H40" s="93"/>
      <c r="I40" s="222" t="str">
        <f>V22</f>
        <v/>
      </c>
      <c r="J40" s="222"/>
      <c r="K40" s="222"/>
      <c r="L40" s="222"/>
      <c r="M40" s="222"/>
      <c r="N40" s="222"/>
      <c r="O40" s="222"/>
      <c r="P40" s="222"/>
      <c r="Q40" s="45" t="str">
        <f>IF(OR(H40="",F40=""),"",IF(H40=F40,1,IF(H40&lt;F40,0,IF(H40-F40&lt;10,2,IF(H40&gt;F40,3,SE)))))</f>
        <v/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22" t="str">
        <f>V21</f>
        <v/>
      </c>
      <c r="E41" s="222"/>
      <c r="F41" s="93"/>
      <c r="G41" s="65" t="s">
        <v>17</v>
      </c>
      <c r="H41" s="93"/>
      <c r="I41" s="222" t="str">
        <f>V20</f>
        <v/>
      </c>
      <c r="J41" s="222"/>
      <c r="K41" s="222"/>
      <c r="L41" s="222"/>
      <c r="M41" s="222"/>
      <c r="N41" s="222"/>
      <c r="O41" s="222"/>
      <c r="P41" s="222"/>
      <c r="Q41" s="45" t="str">
        <f>IF(OR(H41="",F41=""),"",IF(H41=F41,1,IF(H41&lt;F41,0,IF(H41-F41&lt;10,2,IF(H41&gt;F41,3,SE)))))</f>
        <v/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23" t="s">
        <v>157</v>
      </c>
      <c r="E43" s="224"/>
      <c r="F43" s="224"/>
      <c r="G43" s="224"/>
      <c r="H43" s="224"/>
      <c r="I43" s="224"/>
      <c r="J43" s="224"/>
      <c r="K43" s="224"/>
      <c r="L43" s="224"/>
      <c r="M43" s="224"/>
      <c r="N43" s="224"/>
      <c r="O43" s="224"/>
      <c r="P43" s="225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26"/>
      <c r="E44" s="227"/>
      <c r="F44" s="227"/>
      <c r="G44" s="227"/>
      <c r="H44" s="227"/>
      <c r="I44" s="227"/>
      <c r="J44" s="227"/>
      <c r="K44" s="227"/>
      <c r="L44" s="227"/>
      <c r="M44" s="227"/>
      <c r="N44" s="227"/>
      <c r="O44" s="227"/>
      <c r="P44" s="228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22" t="str">
        <f>V23</f>
        <v/>
      </c>
      <c r="E46" s="222"/>
      <c r="F46" s="93"/>
      <c r="G46" s="58" t="s">
        <v>17</v>
      </c>
      <c r="H46" s="93"/>
      <c r="I46" s="222" t="str">
        <f>V20</f>
        <v/>
      </c>
      <c r="J46" s="222"/>
      <c r="K46" s="222"/>
      <c r="L46" s="222"/>
      <c r="M46" s="222"/>
      <c r="N46" s="222"/>
      <c r="O46" s="222"/>
      <c r="P46" s="222"/>
      <c r="Q46" s="45" t="str">
        <f>IF(OR(H46="",F46=""),"",IF(H46=F46,1,IF(H46&lt;F46,0,IF(H46-F46&lt;10,2,IF(H46&gt;F46,3,SE)))))</f>
        <v/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22" t="str">
        <f>V22</f>
        <v/>
      </c>
      <c r="E47" s="222"/>
      <c r="F47" s="93"/>
      <c r="G47" s="58" t="s">
        <v>17</v>
      </c>
      <c r="H47" s="93"/>
      <c r="I47" s="222" t="str">
        <f>V21</f>
        <v/>
      </c>
      <c r="J47" s="222"/>
      <c r="K47" s="222"/>
      <c r="L47" s="222"/>
      <c r="M47" s="222"/>
      <c r="N47" s="222"/>
      <c r="O47" s="222"/>
      <c r="P47" s="222"/>
      <c r="Q47" s="45" t="str">
        <f>IF(OR(H47="",F47=""),"",IF(H47=F47,1,IF(H47&lt;F47,0,IF(H47-F47&lt;10,2,IF(H47&gt;F47,3,SE)))))</f>
        <v/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23" t="s">
        <v>158</v>
      </c>
      <c r="E49" s="224"/>
      <c r="F49" s="224"/>
      <c r="G49" s="224"/>
      <c r="H49" s="224"/>
      <c r="I49" s="224"/>
      <c r="J49" s="224"/>
      <c r="K49" s="224"/>
      <c r="L49" s="224"/>
      <c r="M49" s="224"/>
      <c r="N49" s="224"/>
      <c r="O49" s="224"/>
      <c r="P49" s="225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26"/>
      <c r="E50" s="227"/>
      <c r="F50" s="227"/>
      <c r="G50" s="227"/>
      <c r="H50" s="227"/>
      <c r="I50" s="227"/>
      <c r="J50" s="227"/>
      <c r="K50" s="227"/>
      <c r="L50" s="227"/>
      <c r="M50" s="227"/>
      <c r="N50" s="227"/>
      <c r="O50" s="227"/>
      <c r="P50" s="228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 t="str">
        <f>IF(OR(F52="",H52=""),"",IF(F52=H52,1,IF(F52&lt;H52,0,IF(F52-H52&lt;10,2,IF(F52&gt;H52,3,SE)))))</f>
        <v/>
      </c>
      <c r="D52" s="222" t="str">
        <f>V23</f>
        <v/>
      </c>
      <c r="E52" s="222"/>
      <c r="F52" s="93"/>
      <c r="G52" s="65" t="s">
        <v>17</v>
      </c>
      <c r="H52" s="93"/>
      <c r="I52" s="222" t="str">
        <f>V21</f>
        <v/>
      </c>
      <c r="J52" s="222"/>
      <c r="K52" s="222"/>
      <c r="L52" s="222"/>
      <c r="M52" s="222"/>
      <c r="N52" s="222"/>
      <c r="O52" s="222"/>
      <c r="P52" s="222"/>
      <c r="Q52" s="45" t="str">
        <f>IF(OR(H52="",F52=""),"",IF(H52=F52,1,IF(H52&lt;F52,0,IF(H52-F52&lt;10,2,IF(H52&gt;F52,3,SE)))))</f>
        <v/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 t="str">
        <f>IF(OR(F53="",H53=""),"",IF(F53=H53,1,IF(F53&lt;H53,0,IF(F53-H53&lt;10,2,IF(F53&gt;H53,3,SE)))))</f>
        <v/>
      </c>
      <c r="D53" s="222" t="str">
        <f>V22</f>
        <v/>
      </c>
      <c r="E53" s="222"/>
      <c r="F53" s="93"/>
      <c r="G53" s="65" t="s">
        <v>17</v>
      </c>
      <c r="H53" s="93"/>
      <c r="I53" s="222" t="str">
        <f>V20</f>
        <v/>
      </c>
      <c r="J53" s="222"/>
      <c r="K53" s="222"/>
      <c r="L53" s="222"/>
      <c r="M53" s="222"/>
      <c r="N53" s="222"/>
      <c r="O53" s="222"/>
      <c r="P53" s="222"/>
      <c r="Q53" s="45" t="str">
        <f>IF(OR(H53="",F53=""),"",IF(H53=F53,1,IF(H53&lt;F53,0,IF(H53-F53&lt;10,2,IF(H53&gt;F53,3,SE)))))</f>
        <v/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97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23" t="s">
        <v>159</v>
      </c>
      <c r="E55" s="224"/>
      <c r="F55" s="224"/>
      <c r="G55" s="224"/>
      <c r="H55" s="224"/>
      <c r="I55" s="224"/>
      <c r="J55" s="224"/>
      <c r="K55" s="224"/>
      <c r="L55" s="224"/>
      <c r="M55" s="224"/>
      <c r="N55" s="224"/>
      <c r="O55" s="224"/>
      <c r="P55" s="225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26"/>
      <c r="E56" s="227"/>
      <c r="F56" s="227"/>
      <c r="G56" s="227"/>
      <c r="H56" s="227"/>
      <c r="I56" s="227"/>
      <c r="J56" s="227"/>
      <c r="K56" s="227"/>
      <c r="L56" s="227"/>
      <c r="M56" s="227"/>
      <c r="N56" s="227"/>
      <c r="O56" s="227"/>
      <c r="P56" s="228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22" t="str">
        <f>V23</f>
        <v/>
      </c>
      <c r="E58" s="222"/>
      <c r="F58" s="93"/>
      <c r="G58" s="58" t="s">
        <v>17</v>
      </c>
      <c r="H58" s="93"/>
      <c r="I58" s="222" t="str">
        <f>V22</f>
        <v/>
      </c>
      <c r="J58" s="222"/>
      <c r="K58" s="222"/>
      <c r="L58" s="222"/>
      <c r="M58" s="222"/>
      <c r="N58" s="222"/>
      <c r="O58" s="222"/>
      <c r="P58" s="222"/>
      <c r="Q58" s="45" t="str">
        <f>IF(OR(H58="",F58=""),"",IF(H58=F58,1,IF(H58&lt;F58,0,IF(H58-F58&lt;10,2,IF(H58&gt;F58,3,SE)))))</f>
        <v/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22" t="str">
        <f>V21</f>
        <v/>
      </c>
      <c r="E59" s="222"/>
      <c r="F59" s="93"/>
      <c r="G59" s="58" t="s">
        <v>17</v>
      </c>
      <c r="H59" s="93"/>
      <c r="I59" s="222" t="str">
        <f>V20</f>
        <v/>
      </c>
      <c r="J59" s="222"/>
      <c r="K59" s="222"/>
      <c r="L59" s="222"/>
      <c r="M59" s="222"/>
      <c r="N59" s="222"/>
      <c r="O59" s="222"/>
      <c r="P59" s="222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83" t="s">
        <v>117</v>
      </c>
      <c r="E61" s="284"/>
      <c r="F61" s="284"/>
      <c r="G61" s="284"/>
      <c r="H61" s="284"/>
      <c r="I61" s="284"/>
      <c r="J61" s="284"/>
      <c r="K61" s="284"/>
      <c r="L61" s="284"/>
      <c r="M61" s="285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86"/>
      <c r="E62" s="287"/>
      <c r="F62" s="287"/>
      <c r="G62" s="287"/>
      <c r="H62" s="287"/>
      <c r="I62" s="287"/>
      <c r="J62" s="287"/>
      <c r="K62" s="287"/>
      <c r="L62" s="287"/>
      <c r="M62" s="288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6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4" t="s">
        <v>12</v>
      </c>
      <c r="G63" s="395"/>
      <c r="H63" s="394" t="s">
        <v>309</v>
      </c>
      <c r="I63" s="395"/>
      <c r="J63" s="394" t="s">
        <v>310</v>
      </c>
      <c r="K63" s="395"/>
      <c r="L63" s="394" t="s">
        <v>174</v>
      </c>
      <c r="M63" s="396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6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41">
        <f>VLOOKUP(AC64,$U$63:$AB$67,3)</f>
        <v>0</v>
      </c>
      <c r="G64" s="241"/>
      <c r="H64" s="242">
        <f>VLOOKUP(AC64,$U$63:$AB$67,4)</f>
        <v>0</v>
      </c>
      <c r="I64" s="242"/>
      <c r="J64" s="397"/>
      <c r="K64" s="397"/>
      <c r="L64" s="242">
        <f>VLOOKUP(AC64,$U$63:$AB$67,6)</f>
        <v>0</v>
      </c>
      <c r="M64" s="392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6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41">
        <f>VLOOKUP(AC65,$U$63:$AB$67,3)</f>
        <v>0</v>
      </c>
      <c r="G65" s="241"/>
      <c r="H65" s="242">
        <f>VLOOKUP(AC65,$U$63:$AB$67,4)</f>
        <v>0</v>
      </c>
      <c r="I65" s="242"/>
      <c r="J65" s="242">
        <f>VLOOKUP(AC65,$U$63:$AB$67,5)</f>
        <v>0</v>
      </c>
      <c r="K65" s="242"/>
      <c r="L65" s="242">
        <f>VLOOKUP(AC65,$U$63:$AB$67,6)</f>
        <v>0</v>
      </c>
      <c r="M65" s="392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6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38">
        <f>VLOOKUP(AC66,$U$63:$AB$67,3)</f>
        <v>0</v>
      </c>
      <c r="G66" s="238"/>
      <c r="H66" s="239">
        <f>VLOOKUP(AC66,$U$63:$AB$67,4)</f>
        <v>0</v>
      </c>
      <c r="I66" s="239"/>
      <c r="J66" s="239">
        <f>VLOOKUP(AC66,$U$63:$AB$67,5)</f>
        <v>0</v>
      </c>
      <c r="K66" s="239"/>
      <c r="L66" s="239">
        <f>VLOOKUP(AC66,$U$63:$AB$67,6)</f>
        <v>0</v>
      </c>
      <c r="M66" s="393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6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38">
        <f>VLOOKUP(AC67,$U$63:$AB$67,3)</f>
        <v>0</v>
      </c>
      <c r="G67" s="238"/>
      <c r="H67" s="239">
        <f>VLOOKUP(AC67,$U$63:$AB$67,4)</f>
        <v>0</v>
      </c>
      <c r="I67" s="239"/>
      <c r="J67" s="239">
        <f>VLOOKUP(AC67,$U$63:$AB$67,5)</f>
        <v>0</v>
      </c>
      <c r="K67" s="239"/>
      <c r="L67" s="239">
        <f>VLOOKUP(AC67,$U$63:$AB$67,6)</f>
        <v>0</v>
      </c>
      <c r="M67" s="393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6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6"/>
    </row>
    <row r="69" spans="3:31">
      <c r="C69" s="45" t="str">
        <f>IF(OR(F69="",H69=""),"",IF(F69=H69,1,IF(F69&lt;H69,0,IF(F69-H69&lt;10,2,IF(F69&gt;H69,3,SE)))))</f>
        <v/>
      </c>
      <c r="D69" s="232" t="s">
        <v>154</v>
      </c>
      <c r="E69" s="233"/>
      <c r="F69" s="233"/>
      <c r="G69" s="233"/>
      <c r="H69" s="233"/>
      <c r="I69" s="233"/>
      <c r="J69" s="233"/>
      <c r="K69" s="233"/>
      <c r="L69" s="233"/>
      <c r="M69" s="233"/>
      <c r="N69" s="233"/>
      <c r="O69" s="233"/>
      <c r="P69" s="234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6"/>
    </row>
    <row r="70" spans="3:31" ht="15.75" thickBot="1">
      <c r="C70" s="45" t="str">
        <f>IF(OR(F70="",H70=""),"",IF(F70=H70,1,IF(F70&lt;H70,0,IF(F70-H70&lt;10,2,IF(F70&gt;H70,3,SE)))))</f>
        <v/>
      </c>
      <c r="D70" s="235"/>
      <c r="E70" s="236"/>
      <c r="F70" s="236"/>
      <c r="G70" s="236"/>
      <c r="H70" s="236"/>
      <c r="I70" s="236"/>
      <c r="J70" s="236"/>
      <c r="K70" s="236"/>
      <c r="L70" s="236"/>
      <c r="M70" s="236"/>
      <c r="N70" s="236"/>
      <c r="O70" s="236"/>
      <c r="P70" s="237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6"/>
    </row>
    <row r="72" spans="3:31" ht="15" customHeight="1">
      <c r="C72" s="45" t="str">
        <f>IF(OR(F72="",H72=""),"",IF(F72=H72,1,IF(F72&lt;H72,0,IF(F72-H72&lt;10,2,IF(F72&gt;H72,3,SE)))))</f>
        <v/>
      </c>
      <c r="D72" s="222" t="str">
        <f>V67</f>
        <v/>
      </c>
      <c r="E72" s="222"/>
      <c r="F72" s="93"/>
      <c r="G72" s="65" t="s">
        <v>17</v>
      </c>
      <c r="H72" s="93"/>
      <c r="I72" s="222" t="str">
        <f>V64</f>
        <v/>
      </c>
      <c r="J72" s="222"/>
      <c r="K72" s="222"/>
      <c r="L72" s="222"/>
      <c r="M72" s="222"/>
      <c r="N72" s="222"/>
      <c r="O72" s="222"/>
      <c r="P72" s="222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 t="str">
        <f>IF(OR(F73="",H73=""),"",IF(F73=H73,1,IF(F73&lt;H73,0,IF(F73-H73&lt;10,2,IF(F73&gt;H73,3,SE)))))</f>
        <v/>
      </c>
      <c r="D73" s="222" t="str">
        <f>V66</f>
        <v/>
      </c>
      <c r="E73" s="222"/>
      <c r="F73" s="93"/>
      <c r="G73" s="65" t="s">
        <v>17</v>
      </c>
      <c r="H73" s="93"/>
      <c r="I73" s="222" t="str">
        <f>V65</f>
        <v/>
      </c>
      <c r="J73" s="222"/>
      <c r="K73" s="222"/>
      <c r="L73" s="222"/>
      <c r="M73" s="222"/>
      <c r="N73" s="222"/>
      <c r="O73" s="222"/>
      <c r="P73" s="222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23" t="s">
        <v>155</v>
      </c>
      <c r="E75" s="224"/>
      <c r="F75" s="224"/>
      <c r="G75" s="224"/>
      <c r="H75" s="224"/>
      <c r="I75" s="224"/>
      <c r="J75" s="224"/>
      <c r="K75" s="224"/>
      <c r="L75" s="224"/>
      <c r="M75" s="224"/>
      <c r="N75" s="224"/>
      <c r="O75" s="224"/>
      <c r="P75" s="225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26"/>
      <c r="E76" s="227"/>
      <c r="F76" s="227"/>
      <c r="G76" s="227"/>
      <c r="H76" s="227"/>
      <c r="I76" s="227"/>
      <c r="J76" s="227"/>
      <c r="K76" s="227"/>
      <c r="L76" s="227"/>
      <c r="M76" s="227"/>
      <c r="N76" s="227"/>
      <c r="O76" s="227"/>
      <c r="P76" s="228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 t="str">
        <f>IF(OR(F78="",H78=""),"",IF(F78=H78,1,IF(F78&lt;H78,0,IF(F78-H78&lt;10,2,IF(F78&gt;H78,3,SE)))))</f>
        <v/>
      </c>
      <c r="D78" s="222" t="str">
        <f>V67</f>
        <v/>
      </c>
      <c r="E78" s="222"/>
      <c r="F78" s="93"/>
      <c r="G78" s="58" t="s">
        <v>17</v>
      </c>
      <c r="H78" s="93"/>
      <c r="I78" s="222" t="str">
        <f>V65</f>
        <v/>
      </c>
      <c r="J78" s="222"/>
      <c r="K78" s="222"/>
      <c r="L78" s="222"/>
      <c r="M78" s="222"/>
      <c r="N78" s="222"/>
      <c r="O78" s="222"/>
      <c r="P78" s="222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 t="str">
        <f>IF(OR(F79="",H79=""),"",IF(F79=H79,1,IF(F79&lt;H79,0,IF(F79-H79&lt;10,2,IF(F79&gt;H79,3,SE)))))</f>
        <v/>
      </c>
      <c r="D79" s="222" t="str">
        <f>V66</f>
        <v/>
      </c>
      <c r="E79" s="222"/>
      <c r="F79" s="93"/>
      <c r="G79" s="58" t="s">
        <v>17</v>
      </c>
      <c r="H79" s="93"/>
      <c r="I79" s="222" t="str">
        <f>V64</f>
        <v/>
      </c>
      <c r="J79" s="222"/>
      <c r="K79" s="222"/>
      <c r="L79" s="222"/>
      <c r="M79" s="222"/>
      <c r="N79" s="222"/>
      <c r="O79" s="222"/>
      <c r="P79" s="222"/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23" t="s">
        <v>156</v>
      </c>
      <c r="E81" s="224"/>
      <c r="F81" s="224"/>
      <c r="G81" s="224"/>
      <c r="H81" s="224"/>
      <c r="I81" s="224"/>
      <c r="J81" s="224"/>
      <c r="K81" s="224"/>
      <c r="L81" s="224"/>
      <c r="M81" s="224"/>
      <c r="N81" s="224"/>
      <c r="O81" s="224"/>
      <c r="P81" s="225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26"/>
      <c r="E82" s="227"/>
      <c r="F82" s="227"/>
      <c r="G82" s="227"/>
      <c r="H82" s="227"/>
      <c r="I82" s="227"/>
      <c r="J82" s="227"/>
      <c r="K82" s="227"/>
      <c r="L82" s="227"/>
      <c r="M82" s="227"/>
      <c r="N82" s="227"/>
      <c r="O82" s="227"/>
      <c r="P82" s="228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 t="str">
        <f>IF(OR(F84="",H84=""),"",IF(F84=H84,1,IF(F84&lt;H84,0,IF(F84-H84&lt;10,2,IF(F84&gt;H84,3,SE)))))</f>
        <v/>
      </c>
      <c r="D84" s="222" t="str">
        <f>V67</f>
        <v/>
      </c>
      <c r="E84" s="222"/>
      <c r="F84" s="93"/>
      <c r="G84" s="65" t="s">
        <v>17</v>
      </c>
      <c r="H84" s="93"/>
      <c r="I84" s="222" t="str">
        <f>V66</f>
        <v/>
      </c>
      <c r="J84" s="222"/>
      <c r="K84" s="222"/>
      <c r="L84" s="222"/>
      <c r="M84" s="222"/>
      <c r="N84" s="222"/>
      <c r="O84" s="222"/>
      <c r="P84" s="222"/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 t="str">
        <f>IF(OR(F85="",H85=""),"",IF(F85=H85,1,IF(F85&lt;H85,0,IF(F85-H85&lt;10,2,IF(F85&gt;H85,3,SE)))))</f>
        <v/>
      </c>
      <c r="D85" s="222" t="str">
        <f>V65</f>
        <v/>
      </c>
      <c r="E85" s="222"/>
      <c r="F85" s="93"/>
      <c r="G85" s="65" t="s">
        <v>17</v>
      </c>
      <c r="H85" s="93"/>
      <c r="I85" s="222" t="str">
        <f>V64</f>
        <v/>
      </c>
      <c r="J85" s="222"/>
      <c r="K85" s="222"/>
      <c r="L85" s="222"/>
      <c r="M85" s="222"/>
      <c r="N85" s="222"/>
      <c r="O85" s="222"/>
      <c r="P85" s="222"/>
      <c r="Q85" s="45" t="str">
        <f>IF(OR(H85="",F85=""),"",IF(H85=F85,1,IF(H85&lt;F85,0,IF(H85-F85&lt;10,2,IF(H85&gt;F85,3,SE)))))</f>
        <v/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23" t="s">
        <v>157</v>
      </c>
      <c r="E87" s="224"/>
      <c r="F87" s="224"/>
      <c r="G87" s="224"/>
      <c r="H87" s="224"/>
      <c r="I87" s="224"/>
      <c r="J87" s="224"/>
      <c r="K87" s="224"/>
      <c r="L87" s="224"/>
      <c r="M87" s="224"/>
      <c r="N87" s="224"/>
      <c r="O87" s="224"/>
      <c r="P87" s="225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26"/>
      <c r="E88" s="227"/>
      <c r="F88" s="227"/>
      <c r="G88" s="227"/>
      <c r="H88" s="227"/>
      <c r="I88" s="227"/>
      <c r="J88" s="227"/>
      <c r="K88" s="227"/>
      <c r="L88" s="227"/>
      <c r="M88" s="227"/>
      <c r="N88" s="227"/>
      <c r="O88" s="227"/>
      <c r="P88" s="228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 t="str">
        <f>IF(OR(F90="",H90=""),"",IF(F90=H90,1,IF(F90&lt;H90,0,IF(F90-H90&lt;10,2,IF(F90&gt;H90,3,SE)))))</f>
        <v/>
      </c>
      <c r="D90" s="222" t="str">
        <f>V67</f>
        <v/>
      </c>
      <c r="E90" s="222"/>
      <c r="F90" s="93"/>
      <c r="G90" s="65" t="s">
        <v>17</v>
      </c>
      <c r="H90" s="93"/>
      <c r="I90" s="222" t="str">
        <f>V64</f>
        <v/>
      </c>
      <c r="J90" s="222"/>
      <c r="K90" s="222"/>
      <c r="L90" s="222"/>
      <c r="M90" s="222"/>
      <c r="N90" s="222"/>
      <c r="O90" s="222"/>
      <c r="P90" s="222"/>
      <c r="Q90" s="45" t="str">
        <f>IF(OR(H90="",F90=""),"",IF(H90=F90,1,IF(H90&lt;F90,0,IF(H90-F90&lt;10,2,IF(H90&gt;F90,3,SE)))))</f>
        <v/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 t="str">
        <f>IF(OR(F91="",H91=""),"",IF(F91=H91,1,IF(F91&lt;H91,0,IF(F91-H91&lt;10,2,IF(F91&gt;H91,3,SE)))))</f>
        <v/>
      </c>
      <c r="D91" s="222" t="str">
        <f>V66</f>
        <v/>
      </c>
      <c r="E91" s="222"/>
      <c r="F91" s="93"/>
      <c r="G91" s="65" t="s">
        <v>17</v>
      </c>
      <c r="H91" s="93"/>
      <c r="I91" s="222" t="str">
        <f>V65</f>
        <v/>
      </c>
      <c r="J91" s="222"/>
      <c r="K91" s="222"/>
      <c r="L91" s="222"/>
      <c r="M91" s="222"/>
      <c r="N91" s="222"/>
      <c r="O91" s="222"/>
      <c r="P91" s="222"/>
      <c r="Q91" s="45" t="str">
        <f>IF(OR(H91="",F91=""),"",IF(H91=F91,1,IF(H91&lt;F91,0,IF(H91-F91&lt;10,2,IF(H91&gt;F91,3,SE)))))</f>
        <v/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23" t="s">
        <v>158</v>
      </c>
      <c r="E93" s="224"/>
      <c r="F93" s="224"/>
      <c r="G93" s="224"/>
      <c r="H93" s="224"/>
      <c r="I93" s="224"/>
      <c r="J93" s="224"/>
      <c r="K93" s="224"/>
      <c r="L93" s="224"/>
      <c r="M93" s="224"/>
      <c r="N93" s="224"/>
      <c r="O93" s="224"/>
      <c r="P93" s="225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26"/>
      <c r="E94" s="227"/>
      <c r="F94" s="227"/>
      <c r="G94" s="227"/>
      <c r="H94" s="227"/>
      <c r="I94" s="227"/>
      <c r="J94" s="227"/>
      <c r="K94" s="227"/>
      <c r="L94" s="227"/>
      <c r="M94" s="227"/>
      <c r="N94" s="227"/>
      <c r="O94" s="227"/>
      <c r="P94" s="228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 t="str">
        <f>IF(OR(F96="",H96=""),"",IF(F96=H96,1,IF(F96&lt;H96,0,IF(F96-H96&lt;10,2,IF(F96&gt;H96,3,SE)))))</f>
        <v/>
      </c>
      <c r="D96" s="222" t="str">
        <f>V67</f>
        <v/>
      </c>
      <c r="E96" s="222"/>
      <c r="F96" s="93"/>
      <c r="G96" s="65" t="s">
        <v>17</v>
      </c>
      <c r="H96" s="93"/>
      <c r="I96" s="222" t="str">
        <f>V65</f>
        <v/>
      </c>
      <c r="J96" s="222"/>
      <c r="K96" s="222"/>
      <c r="L96" s="222"/>
      <c r="M96" s="222"/>
      <c r="N96" s="222"/>
      <c r="O96" s="222"/>
      <c r="P96" s="222"/>
      <c r="Q96" s="45" t="str">
        <f>IF(OR(H96="",F96=""),"",IF(H96=F96,1,IF(H96&lt;F96,0,IF(H96-F96&lt;10,2,IF(H96&gt;F96,3,SE)))))</f>
        <v/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 t="str">
        <f>IF(OR(F97="",H97=""),"",IF(F97=H97,1,IF(F97&lt;H97,0,IF(F97-H97&lt;10,2,IF(F97&gt;H97,3,SE)))))</f>
        <v/>
      </c>
      <c r="D97" s="222" t="str">
        <f>V66</f>
        <v/>
      </c>
      <c r="E97" s="222"/>
      <c r="F97" s="93"/>
      <c r="G97" s="65" t="s">
        <v>17</v>
      </c>
      <c r="H97" s="93"/>
      <c r="I97" s="222" t="str">
        <f>V64</f>
        <v/>
      </c>
      <c r="J97" s="222"/>
      <c r="K97" s="222"/>
      <c r="L97" s="222"/>
      <c r="M97" s="222"/>
      <c r="N97" s="222"/>
      <c r="O97" s="222"/>
      <c r="P97" s="222"/>
      <c r="Q97" s="45" t="str">
        <f>IF(OR(H97="",F97=""),"",IF(H97=F97,1,IF(H97&lt;F97,0,IF(H97-F97&lt;10,2,IF(H97&gt;F97,3,SE)))))</f>
        <v/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23" t="s">
        <v>159</v>
      </c>
      <c r="E99" s="224"/>
      <c r="F99" s="224"/>
      <c r="G99" s="224"/>
      <c r="H99" s="224"/>
      <c r="I99" s="224"/>
      <c r="J99" s="224"/>
      <c r="K99" s="224"/>
      <c r="L99" s="224"/>
      <c r="M99" s="224"/>
      <c r="N99" s="224"/>
      <c r="O99" s="224"/>
      <c r="P99" s="225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26"/>
      <c r="E100" s="227"/>
      <c r="F100" s="227"/>
      <c r="G100" s="227"/>
      <c r="H100" s="227"/>
      <c r="I100" s="227"/>
      <c r="J100" s="227"/>
      <c r="K100" s="227"/>
      <c r="L100" s="227"/>
      <c r="M100" s="227"/>
      <c r="N100" s="227"/>
      <c r="O100" s="227"/>
      <c r="P100" s="228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22" t="str">
        <f>V67</f>
        <v/>
      </c>
      <c r="E102" s="222"/>
      <c r="F102" s="93"/>
      <c r="G102" s="65" t="s">
        <v>17</v>
      </c>
      <c r="H102" s="93"/>
      <c r="I102" s="222" t="str">
        <f>V66</f>
        <v/>
      </c>
      <c r="J102" s="222"/>
      <c r="K102" s="222"/>
      <c r="L102" s="222"/>
      <c r="M102" s="222"/>
      <c r="N102" s="222"/>
      <c r="O102" s="222"/>
      <c r="P102" s="222"/>
      <c r="Q102" s="45" t="str">
        <f>IF(OR(H102="",F102=""),"",IF(H102=F102,1,IF(H102&lt;F102,0,IF(H102-F102&lt;10,2,IF(H102&gt;F102,3,SE)))))</f>
        <v/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22" t="str">
        <f>V65</f>
        <v/>
      </c>
      <c r="E103" s="222"/>
      <c r="F103" s="93"/>
      <c r="G103" s="65" t="s">
        <v>17</v>
      </c>
      <c r="H103" s="93"/>
      <c r="I103" s="222" t="str">
        <f>V64</f>
        <v/>
      </c>
      <c r="J103" s="222"/>
      <c r="K103" s="222"/>
      <c r="L103" s="222"/>
      <c r="M103" s="222"/>
      <c r="N103" s="222"/>
      <c r="O103" s="222"/>
      <c r="P103" s="222"/>
      <c r="Q103" s="45" t="str">
        <f>IF(OR(H103="",F103=""),"",IF(H103=F103,1,IF(H103&lt;F103,0,IF(H103-F103&lt;10,2,IF(H103&gt;F103,3,SE)))))</f>
        <v/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83" t="s">
        <v>122</v>
      </c>
      <c r="E105" s="284"/>
      <c r="F105" s="284"/>
      <c r="G105" s="284"/>
      <c r="H105" s="284"/>
      <c r="I105" s="284"/>
      <c r="J105" s="284"/>
      <c r="K105" s="284"/>
      <c r="L105" s="284"/>
      <c r="M105" s="285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86"/>
      <c r="E106" s="287"/>
      <c r="F106" s="287"/>
      <c r="G106" s="287"/>
      <c r="H106" s="287"/>
      <c r="I106" s="287"/>
      <c r="J106" s="287"/>
      <c r="K106" s="287"/>
      <c r="L106" s="287"/>
      <c r="M106" s="288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4" t="s">
        <v>12</v>
      </c>
      <c r="G107" s="395"/>
      <c r="H107" s="394" t="s">
        <v>311</v>
      </c>
      <c r="I107" s="395"/>
      <c r="J107" s="394" t="s">
        <v>310</v>
      </c>
      <c r="K107" s="395"/>
      <c r="L107" s="394" t="s">
        <v>174</v>
      </c>
      <c r="M107" s="396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41">
        <f>VLOOKUP(AC108,$U$107:$AB$111,3)</f>
        <v>0</v>
      </c>
      <c r="G108" s="241"/>
      <c r="H108" s="242">
        <f>VLOOKUP(AC108,$U$107:$AB$111,4)</f>
        <v>0</v>
      </c>
      <c r="I108" s="242"/>
      <c r="J108" s="242">
        <f>VLOOKUP(AC108,$U$107:$AB$111,5)</f>
        <v>0</v>
      </c>
      <c r="K108" s="242"/>
      <c r="L108" s="242">
        <f>VLOOKUP(AC108,$U$107:$AB$111,6)</f>
        <v>0</v>
      </c>
      <c r="M108" s="392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41">
        <f>VLOOKUP(AC109,$U$107:$AB$111,3)</f>
        <v>0</v>
      </c>
      <c r="G109" s="241"/>
      <c r="H109" s="242">
        <f>VLOOKUP(AC109,$U$107:$AB$111,4)</f>
        <v>0</v>
      </c>
      <c r="I109" s="242"/>
      <c r="J109" s="242">
        <f>VLOOKUP(AC109,$U$107:$AB$111,5)</f>
        <v>0</v>
      </c>
      <c r="K109" s="242"/>
      <c r="L109" s="242">
        <f>VLOOKUP(AC109,$U$107:$AB$111,6)</f>
        <v>0</v>
      </c>
      <c r="M109" s="392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38">
        <f>VLOOKUP(AC110,$U$107:$AB$111,3)</f>
        <v>0</v>
      </c>
      <c r="G110" s="238"/>
      <c r="H110" s="239">
        <f>VLOOKUP(AC110,$U$107:$AB$111,4)</f>
        <v>0</v>
      </c>
      <c r="I110" s="239"/>
      <c r="J110" s="239">
        <f>VLOOKUP(AC110,$U$107:$AB$111,5)</f>
        <v>0</v>
      </c>
      <c r="K110" s="239"/>
      <c r="L110" s="239">
        <f>VLOOKUP(AC110,$U$107:$AB$111,6)</f>
        <v>0</v>
      </c>
      <c r="M110" s="393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38">
        <f>VLOOKUP(AC111,$U$107:$AB$111,3)</f>
        <v>0</v>
      </c>
      <c r="G111" s="238"/>
      <c r="H111" s="239">
        <f>VLOOKUP(AC111,$U$107:$AB$111,4)</f>
        <v>0</v>
      </c>
      <c r="I111" s="239"/>
      <c r="J111" s="239">
        <f>VLOOKUP(AC111,$U$107:$AB$111,5)</f>
        <v>0</v>
      </c>
      <c r="K111" s="239"/>
      <c r="L111" s="239">
        <f>VLOOKUP(AC111,$U$107:$AB$111,6)</f>
        <v>0</v>
      </c>
      <c r="M111" s="393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32" t="s">
        <v>154</v>
      </c>
      <c r="E113" s="233"/>
      <c r="F113" s="233"/>
      <c r="G113" s="233"/>
      <c r="H113" s="233"/>
      <c r="I113" s="233"/>
      <c r="J113" s="233"/>
      <c r="K113" s="233"/>
      <c r="L113" s="233"/>
      <c r="M113" s="233"/>
      <c r="N113" s="233"/>
      <c r="O113" s="233"/>
      <c r="P113" s="234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35"/>
      <c r="E114" s="236"/>
      <c r="F114" s="236"/>
      <c r="G114" s="236"/>
      <c r="H114" s="236"/>
      <c r="I114" s="236"/>
      <c r="J114" s="236"/>
      <c r="K114" s="236"/>
      <c r="L114" s="236"/>
      <c r="M114" s="236"/>
      <c r="N114" s="236"/>
      <c r="O114" s="236"/>
      <c r="P114" s="237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22" t="str">
        <f>V111</f>
        <v/>
      </c>
      <c r="E116" s="222"/>
      <c r="F116" s="93"/>
      <c r="G116" s="65" t="s">
        <v>17</v>
      </c>
      <c r="H116" s="93"/>
      <c r="I116" s="222" t="str">
        <f>V108</f>
        <v/>
      </c>
      <c r="J116" s="222"/>
      <c r="K116" s="222"/>
      <c r="L116" s="222"/>
      <c r="M116" s="222"/>
      <c r="N116" s="222"/>
      <c r="O116" s="222"/>
      <c r="P116" s="222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22" t="str">
        <f>V110</f>
        <v/>
      </c>
      <c r="E117" s="222"/>
      <c r="F117" s="93"/>
      <c r="G117" s="65" t="s">
        <v>17</v>
      </c>
      <c r="H117" s="93"/>
      <c r="I117" s="222" t="str">
        <f>V109</f>
        <v/>
      </c>
      <c r="J117" s="222"/>
      <c r="K117" s="222"/>
      <c r="L117" s="222"/>
      <c r="M117" s="222"/>
      <c r="N117" s="222"/>
      <c r="O117" s="222"/>
      <c r="P117" s="222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23" t="s">
        <v>155</v>
      </c>
      <c r="E119" s="224"/>
      <c r="F119" s="224"/>
      <c r="G119" s="224"/>
      <c r="H119" s="224"/>
      <c r="I119" s="224"/>
      <c r="J119" s="224"/>
      <c r="K119" s="224"/>
      <c r="L119" s="224"/>
      <c r="M119" s="224"/>
      <c r="N119" s="224"/>
      <c r="O119" s="224"/>
      <c r="P119" s="225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26"/>
      <c r="E120" s="227"/>
      <c r="F120" s="227"/>
      <c r="G120" s="227"/>
      <c r="H120" s="227"/>
      <c r="I120" s="227"/>
      <c r="J120" s="227"/>
      <c r="K120" s="227"/>
      <c r="L120" s="227"/>
      <c r="M120" s="227"/>
      <c r="N120" s="227"/>
      <c r="O120" s="227"/>
      <c r="P120" s="228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22" t="str">
        <f>V111</f>
        <v/>
      </c>
      <c r="E122" s="222"/>
      <c r="F122" s="93"/>
      <c r="G122" s="58" t="s">
        <v>17</v>
      </c>
      <c r="H122" s="93"/>
      <c r="I122" s="222" t="str">
        <f>V109</f>
        <v/>
      </c>
      <c r="J122" s="222"/>
      <c r="K122" s="222"/>
      <c r="L122" s="222"/>
      <c r="M122" s="222"/>
      <c r="N122" s="222"/>
      <c r="O122" s="222"/>
      <c r="P122" s="222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22" t="str">
        <f>V110</f>
        <v/>
      </c>
      <c r="E123" s="222"/>
      <c r="F123" s="93"/>
      <c r="G123" s="58" t="s">
        <v>17</v>
      </c>
      <c r="H123" s="93"/>
      <c r="I123" s="222" t="str">
        <f>V108</f>
        <v/>
      </c>
      <c r="J123" s="222"/>
      <c r="K123" s="222"/>
      <c r="L123" s="222"/>
      <c r="M123" s="222"/>
      <c r="N123" s="222"/>
      <c r="O123" s="222"/>
      <c r="P123" s="222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23" t="s">
        <v>156</v>
      </c>
      <c r="E125" s="224"/>
      <c r="F125" s="224"/>
      <c r="G125" s="224"/>
      <c r="H125" s="224"/>
      <c r="I125" s="224"/>
      <c r="J125" s="224"/>
      <c r="K125" s="224"/>
      <c r="L125" s="224"/>
      <c r="M125" s="224"/>
      <c r="N125" s="224"/>
      <c r="O125" s="224"/>
      <c r="P125" s="225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26"/>
      <c r="E126" s="227"/>
      <c r="F126" s="227"/>
      <c r="G126" s="227"/>
      <c r="H126" s="227"/>
      <c r="I126" s="227"/>
      <c r="J126" s="227"/>
      <c r="K126" s="227"/>
      <c r="L126" s="227"/>
      <c r="M126" s="227"/>
      <c r="N126" s="227"/>
      <c r="O126" s="227"/>
      <c r="P126" s="228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22" t="str">
        <f>V111</f>
        <v/>
      </c>
      <c r="E128" s="222"/>
      <c r="F128" s="93"/>
      <c r="G128" s="65" t="s">
        <v>17</v>
      </c>
      <c r="H128" s="93"/>
      <c r="I128" s="222" t="str">
        <f>V110</f>
        <v/>
      </c>
      <c r="J128" s="222"/>
      <c r="K128" s="222"/>
      <c r="L128" s="222"/>
      <c r="M128" s="222"/>
      <c r="N128" s="222"/>
      <c r="O128" s="222"/>
      <c r="P128" s="222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22" t="str">
        <f>V109</f>
        <v/>
      </c>
      <c r="E129" s="222"/>
      <c r="F129" s="93"/>
      <c r="G129" s="65" t="s">
        <v>17</v>
      </c>
      <c r="H129" s="93"/>
      <c r="I129" s="222" t="str">
        <f>V108</f>
        <v/>
      </c>
      <c r="J129" s="222"/>
      <c r="K129" s="222"/>
      <c r="L129" s="222"/>
      <c r="M129" s="222"/>
      <c r="N129" s="222"/>
      <c r="O129" s="222"/>
      <c r="P129" s="222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23" t="s">
        <v>157</v>
      </c>
      <c r="E131" s="224"/>
      <c r="F131" s="224"/>
      <c r="G131" s="224"/>
      <c r="H131" s="224"/>
      <c r="I131" s="224"/>
      <c r="J131" s="224"/>
      <c r="K131" s="224"/>
      <c r="L131" s="224"/>
      <c r="M131" s="224"/>
      <c r="N131" s="224"/>
      <c r="O131" s="224"/>
      <c r="P131" s="225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26"/>
      <c r="E132" s="227"/>
      <c r="F132" s="227"/>
      <c r="G132" s="227"/>
      <c r="H132" s="227"/>
      <c r="I132" s="227"/>
      <c r="J132" s="227"/>
      <c r="K132" s="227"/>
      <c r="L132" s="227"/>
      <c r="M132" s="227"/>
      <c r="N132" s="227"/>
      <c r="O132" s="227"/>
      <c r="P132" s="228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22" t="str">
        <f>V111</f>
        <v/>
      </c>
      <c r="E134" s="222"/>
      <c r="F134" s="93"/>
      <c r="G134" s="65" t="s">
        <v>17</v>
      </c>
      <c r="H134" s="93"/>
      <c r="I134" s="222" t="str">
        <f>V108</f>
        <v/>
      </c>
      <c r="J134" s="222"/>
      <c r="K134" s="222"/>
      <c r="L134" s="222"/>
      <c r="M134" s="222"/>
      <c r="N134" s="222"/>
      <c r="O134" s="222"/>
      <c r="P134" s="222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22" t="str">
        <f>V110</f>
        <v/>
      </c>
      <c r="E135" s="222"/>
      <c r="F135" s="93"/>
      <c r="G135" s="65" t="s">
        <v>17</v>
      </c>
      <c r="H135" s="93"/>
      <c r="I135" s="222" t="str">
        <f>V109</f>
        <v/>
      </c>
      <c r="J135" s="222"/>
      <c r="K135" s="222"/>
      <c r="L135" s="222"/>
      <c r="M135" s="222"/>
      <c r="N135" s="222"/>
      <c r="O135" s="222"/>
      <c r="P135" s="222"/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23" t="s">
        <v>158</v>
      </c>
      <c r="E137" s="224"/>
      <c r="F137" s="224"/>
      <c r="G137" s="224"/>
      <c r="H137" s="224"/>
      <c r="I137" s="224"/>
      <c r="J137" s="224"/>
      <c r="K137" s="224"/>
      <c r="L137" s="224"/>
      <c r="M137" s="224"/>
      <c r="N137" s="224"/>
      <c r="O137" s="224"/>
      <c r="P137" s="225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26"/>
      <c r="E138" s="227"/>
      <c r="F138" s="227"/>
      <c r="G138" s="227"/>
      <c r="H138" s="227"/>
      <c r="I138" s="227"/>
      <c r="J138" s="227"/>
      <c r="K138" s="227"/>
      <c r="L138" s="227"/>
      <c r="M138" s="227"/>
      <c r="N138" s="227"/>
      <c r="O138" s="227"/>
      <c r="P138" s="228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22" t="str">
        <f>V111</f>
        <v/>
      </c>
      <c r="E140" s="222"/>
      <c r="F140" s="93"/>
      <c r="G140" s="65" t="s">
        <v>17</v>
      </c>
      <c r="H140" s="93"/>
      <c r="I140" s="222" t="str">
        <f>V109</f>
        <v/>
      </c>
      <c r="J140" s="222"/>
      <c r="K140" s="222"/>
      <c r="L140" s="222"/>
      <c r="M140" s="222"/>
      <c r="N140" s="222"/>
      <c r="O140" s="222"/>
      <c r="P140" s="222"/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22" t="str">
        <f>V110</f>
        <v/>
      </c>
      <c r="E141" s="222"/>
      <c r="F141" s="93"/>
      <c r="G141" s="65" t="s">
        <v>17</v>
      </c>
      <c r="H141" s="93"/>
      <c r="I141" s="222" t="str">
        <f>V108</f>
        <v/>
      </c>
      <c r="J141" s="222"/>
      <c r="K141" s="222"/>
      <c r="L141" s="222"/>
      <c r="M141" s="222"/>
      <c r="N141" s="222"/>
      <c r="O141" s="222"/>
      <c r="P141" s="222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23" t="s">
        <v>159</v>
      </c>
      <c r="E143" s="224"/>
      <c r="F143" s="224"/>
      <c r="G143" s="224"/>
      <c r="H143" s="224"/>
      <c r="I143" s="224"/>
      <c r="J143" s="224"/>
      <c r="K143" s="224"/>
      <c r="L143" s="224"/>
      <c r="M143" s="224"/>
      <c r="N143" s="224"/>
      <c r="O143" s="224"/>
      <c r="P143" s="225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26"/>
      <c r="E144" s="227"/>
      <c r="F144" s="227"/>
      <c r="G144" s="227"/>
      <c r="H144" s="227"/>
      <c r="I144" s="227"/>
      <c r="J144" s="227"/>
      <c r="K144" s="227"/>
      <c r="L144" s="227"/>
      <c r="M144" s="227"/>
      <c r="N144" s="227"/>
      <c r="O144" s="227"/>
      <c r="P144" s="228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22" t="str">
        <f>V111</f>
        <v/>
      </c>
      <c r="E146" s="222"/>
      <c r="F146" s="93"/>
      <c r="G146" s="65" t="s">
        <v>17</v>
      </c>
      <c r="H146" s="93"/>
      <c r="I146" s="222" t="str">
        <f>V110</f>
        <v/>
      </c>
      <c r="J146" s="222"/>
      <c r="K146" s="222"/>
      <c r="L146" s="222"/>
      <c r="M146" s="222"/>
      <c r="N146" s="222"/>
      <c r="O146" s="222"/>
      <c r="P146" s="222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22" t="str">
        <f>V109</f>
        <v/>
      </c>
      <c r="E147" s="222"/>
      <c r="F147" s="93"/>
      <c r="G147" s="65" t="s">
        <v>17</v>
      </c>
      <c r="H147" s="93"/>
      <c r="I147" s="222" t="str">
        <f>V108</f>
        <v/>
      </c>
      <c r="J147" s="222"/>
      <c r="K147" s="222"/>
      <c r="L147" s="222"/>
      <c r="M147" s="222"/>
      <c r="N147" s="222"/>
      <c r="O147" s="222"/>
      <c r="P147" s="222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83" t="s">
        <v>123</v>
      </c>
      <c r="E149" s="284"/>
      <c r="F149" s="284"/>
      <c r="G149" s="284"/>
      <c r="H149" s="284"/>
      <c r="I149" s="284"/>
      <c r="J149" s="284"/>
      <c r="K149" s="284"/>
      <c r="L149" s="284"/>
      <c r="M149" s="285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86"/>
      <c r="E150" s="287"/>
      <c r="F150" s="287"/>
      <c r="G150" s="287"/>
      <c r="H150" s="287"/>
      <c r="I150" s="287"/>
      <c r="J150" s="287"/>
      <c r="K150" s="287"/>
      <c r="L150" s="287"/>
      <c r="M150" s="288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4" t="s">
        <v>12</v>
      </c>
      <c r="G151" s="395"/>
      <c r="H151" s="394" t="s">
        <v>309</v>
      </c>
      <c r="I151" s="395"/>
      <c r="J151" s="394" t="s">
        <v>310</v>
      </c>
      <c r="K151" s="395"/>
      <c r="L151" s="394" t="s">
        <v>174</v>
      </c>
      <c r="M151" s="396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41">
        <f>VLOOKUP(AC152,$U$151:$AB$155,3)</f>
        <v>0</v>
      </c>
      <c r="G152" s="241"/>
      <c r="H152" s="242">
        <f>VLOOKUP(AC152,$U$151:$AB$155,4)</f>
        <v>0</v>
      </c>
      <c r="I152" s="242"/>
      <c r="J152" s="242">
        <f>VLOOKUP(AC152,$U$151:$AB$155,5)</f>
        <v>0</v>
      </c>
      <c r="K152" s="242"/>
      <c r="L152" s="242">
        <f>VLOOKUP(AC152,$U$151:$AB$155,6)</f>
        <v>0</v>
      </c>
      <c r="M152" s="392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41">
        <f>VLOOKUP(AC153,$U$151:$AB$155,3)</f>
        <v>0</v>
      </c>
      <c r="G153" s="241"/>
      <c r="H153" s="242">
        <f>VLOOKUP(AC153,$U$151:$AB$155,4)</f>
        <v>0</v>
      </c>
      <c r="I153" s="242"/>
      <c r="J153" s="242">
        <f>VLOOKUP(AC153,$U$151:$AB$155,5)</f>
        <v>0</v>
      </c>
      <c r="K153" s="242"/>
      <c r="L153" s="242">
        <f>VLOOKUP(AC153,$U$151:$AB$155,6)</f>
        <v>0</v>
      </c>
      <c r="M153" s="392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38">
        <f>VLOOKUP(AC154,$U$151:$AB$155,3)</f>
        <v>0</v>
      </c>
      <c r="G154" s="238"/>
      <c r="H154" s="239">
        <f>VLOOKUP(AC154,$U$151:$AB$155,4)</f>
        <v>0</v>
      </c>
      <c r="I154" s="239"/>
      <c r="J154" s="239">
        <f>VLOOKUP(AC154,$U$151:$AB$155,5)</f>
        <v>0</v>
      </c>
      <c r="K154" s="239"/>
      <c r="L154" s="239">
        <f>VLOOKUP(AC154,$U$151:$AB$155,6)</f>
        <v>0</v>
      </c>
      <c r="M154" s="393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38">
        <f>VLOOKUP(AC155,$U$151:$AB$155,3)</f>
        <v>0</v>
      </c>
      <c r="G155" s="238"/>
      <c r="H155" s="239">
        <f>VLOOKUP(AC155,$U$151:$AB$155,4)</f>
        <v>0</v>
      </c>
      <c r="I155" s="239"/>
      <c r="J155" s="239">
        <f>VLOOKUP(AC155,$U$151:$AB$155,5)</f>
        <v>0</v>
      </c>
      <c r="K155" s="239"/>
      <c r="L155" s="239">
        <f>VLOOKUP(AC155,$U$151:$AB$155,6)</f>
        <v>0</v>
      </c>
      <c r="M155" s="393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32" t="s">
        <v>154</v>
      </c>
      <c r="E157" s="233"/>
      <c r="F157" s="233"/>
      <c r="G157" s="233"/>
      <c r="H157" s="233"/>
      <c r="I157" s="233"/>
      <c r="J157" s="233"/>
      <c r="K157" s="233"/>
      <c r="L157" s="233"/>
      <c r="M157" s="233"/>
      <c r="N157" s="233"/>
      <c r="O157" s="233"/>
      <c r="P157" s="234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35"/>
      <c r="E158" s="236"/>
      <c r="F158" s="236"/>
      <c r="G158" s="236"/>
      <c r="H158" s="236"/>
      <c r="I158" s="236"/>
      <c r="J158" s="236"/>
      <c r="K158" s="236"/>
      <c r="L158" s="236"/>
      <c r="M158" s="236"/>
      <c r="N158" s="236"/>
      <c r="O158" s="236"/>
      <c r="P158" s="237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22" t="str">
        <f>V155</f>
        <v/>
      </c>
      <c r="E160" s="222"/>
      <c r="F160" s="93"/>
      <c r="G160" s="65" t="s">
        <v>17</v>
      </c>
      <c r="H160" s="93"/>
      <c r="I160" s="222" t="str">
        <f>V152</f>
        <v/>
      </c>
      <c r="J160" s="222"/>
      <c r="K160" s="222"/>
      <c r="L160" s="222"/>
      <c r="M160" s="222"/>
      <c r="N160" s="222"/>
      <c r="O160" s="222"/>
      <c r="P160" s="222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22" t="str">
        <f>V154</f>
        <v/>
      </c>
      <c r="E161" s="222"/>
      <c r="F161" s="93"/>
      <c r="G161" s="65" t="s">
        <v>17</v>
      </c>
      <c r="H161" s="93"/>
      <c r="I161" s="222" t="str">
        <f>V153</f>
        <v/>
      </c>
      <c r="J161" s="222"/>
      <c r="K161" s="222"/>
      <c r="L161" s="222"/>
      <c r="M161" s="222"/>
      <c r="N161" s="222"/>
      <c r="O161" s="222"/>
      <c r="P161" s="222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23" t="s">
        <v>155</v>
      </c>
      <c r="E163" s="224"/>
      <c r="F163" s="224"/>
      <c r="G163" s="224"/>
      <c r="H163" s="224"/>
      <c r="I163" s="224"/>
      <c r="J163" s="224"/>
      <c r="K163" s="224"/>
      <c r="L163" s="224"/>
      <c r="M163" s="224"/>
      <c r="N163" s="224"/>
      <c r="O163" s="224"/>
      <c r="P163" s="225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26"/>
      <c r="E164" s="227"/>
      <c r="F164" s="227"/>
      <c r="G164" s="227"/>
      <c r="H164" s="227"/>
      <c r="I164" s="227"/>
      <c r="J164" s="227"/>
      <c r="K164" s="227"/>
      <c r="L164" s="227"/>
      <c r="M164" s="227"/>
      <c r="N164" s="227"/>
      <c r="O164" s="227"/>
      <c r="P164" s="228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22" t="str">
        <f>V155</f>
        <v/>
      </c>
      <c r="E166" s="222"/>
      <c r="F166" s="93"/>
      <c r="G166" s="58" t="s">
        <v>17</v>
      </c>
      <c r="H166" s="93"/>
      <c r="I166" s="222" t="str">
        <f>V153</f>
        <v/>
      </c>
      <c r="J166" s="222"/>
      <c r="K166" s="222"/>
      <c r="L166" s="222"/>
      <c r="M166" s="222"/>
      <c r="N166" s="222"/>
      <c r="O166" s="222"/>
      <c r="P166" s="222"/>
      <c r="Q166" s="45" t="str">
        <f>IF(OR(H166="",F166=""),"",IF(H166=F166,1,IF(H166&lt;F166,0,IF(H166-F166&lt;10,2,IF(H166&gt;F166,3,SE)))))</f>
        <v/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22" t="str">
        <f>V154</f>
        <v/>
      </c>
      <c r="E167" s="222"/>
      <c r="F167" s="93"/>
      <c r="G167" s="58" t="s">
        <v>17</v>
      </c>
      <c r="H167" s="93"/>
      <c r="I167" s="222" t="str">
        <f>V152</f>
        <v/>
      </c>
      <c r="J167" s="222"/>
      <c r="K167" s="222"/>
      <c r="L167" s="222"/>
      <c r="M167" s="222"/>
      <c r="N167" s="222"/>
      <c r="O167" s="222"/>
      <c r="P167" s="222"/>
      <c r="Q167" s="45" t="str">
        <f>IF(OR(H167="",F167=""),"",IF(H167=F167,1,IF(H167&lt;F167,0,IF(H167-F167&lt;10,2,IF(H167&gt;F167,3,SE)))))</f>
        <v/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23" t="s">
        <v>156</v>
      </c>
      <c r="E169" s="224"/>
      <c r="F169" s="224"/>
      <c r="G169" s="224"/>
      <c r="H169" s="224"/>
      <c r="I169" s="224"/>
      <c r="J169" s="224"/>
      <c r="K169" s="224"/>
      <c r="L169" s="224"/>
      <c r="M169" s="224"/>
      <c r="N169" s="224"/>
      <c r="O169" s="224"/>
      <c r="P169" s="225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26"/>
      <c r="E170" s="227"/>
      <c r="F170" s="227"/>
      <c r="G170" s="227"/>
      <c r="H170" s="227"/>
      <c r="I170" s="227"/>
      <c r="J170" s="227"/>
      <c r="K170" s="227"/>
      <c r="L170" s="227"/>
      <c r="M170" s="227"/>
      <c r="N170" s="227"/>
      <c r="O170" s="227"/>
      <c r="P170" s="228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22" t="str">
        <f>V155</f>
        <v/>
      </c>
      <c r="E172" s="222"/>
      <c r="F172" s="93"/>
      <c r="G172" s="65" t="s">
        <v>17</v>
      </c>
      <c r="H172" s="93"/>
      <c r="I172" s="222" t="str">
        <f>V154</f>
        <v/>
      </c>
      <c r="J172" s="222"/>
      <c r="K172" s="222"/>
      <c r="L172" s="222"/>
      <c r="M172" s="222"/>
      <c r="N172" s="222"/>
      <c r="O172" s="222"/>
      <c r="P172" s="222"/>
      <c r="Q172" s="45" t="str">
        <f>IF(OR(H172="",F172=""),"",IF(H172=F172,1,IF(H172&lt;F172,0,IF(H172-F172&lt;10,2,IF(H172&gt;F172,3,SE)))))</f>
        <v/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22" t="str">
        <f>V153</f>
        <v/>
      </c>
      <c r="E173" s="222"/>
      <c r="F173" s="93"/>
      <c r="G173" s="65" t="s">
        <v>17</v>
      </c>
      <c r="H173" s="93"/>
      <c r="I173" s="222" t="str">
        <f>V152</f>
        <v/>
      </c>
      <c r="J173" s="222"/>
      <c r="K173" s="222"/>
      <c r="L173" s="222"/>
      <c r="M173" s="222"/>
      <c r="N173" s="222"/>
      <c r="O173" s="222"/>
      <c r="P173" s="222"/>
      <c r="Q173" s="45" t="str">
        <f>IF(OR(H173="",F173=""),"",IF(H173=F173,1,IF(H173&lt;F173,0,IF(H173-F173&lt;10,2,IF(H173&gt;F173,3,SE)))))</f>
        <v/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23" t="s">
        <v>157</v>
      </c>
      <c r="E175" s="224"/>
      <c r="F175" s="224"/>
      <c r="G175" s="224"/>
      <c r="H175" s="224"/>
      <c r="I175" s="224"/>
      <c r="J175" s="224"/>
      <c r="K175" s="224"/>
      <c r="L175" s="224"/>
      <c r="M175" s="224"/>
      <c r="N175" s="224"/>
      <c r="O175" s="224"/>
      <c r="P175" s="225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26"/>
      <c r="E176" s="227"/>
      <c r="F176" s="227"/>
      <c r="G176" s="227"/>
      <c r="H176" s="227"/>
      <c r="I176" s="227"/>
      <c r="J176" s="227"/>
      <c r="K176" s="227"/>
      <c r="L176" s="227"/>
      <c r="M176" s="227"/>
      <c r="N176" s="227"/>
      <c r="O176" s="227"/>
      <c r="P176" s="228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22" t="str">
        <f>V155</f>
        <v/>
      </c>
      <c r="E178" s="222"/>
      <c r="F178" s="93"/>
      <c r="G178" s="65" t="s">
        <v>17</v>
      </c>
      <c r="H178" s="93"/>
      <c r="I178" s="222" t="str">
        <f>V152</f>
        <v/>
      </c>
      <c r="J178" s="222"/>
      <c r="K178" s="222"/>
      <c r="L178" s="222"/>
      <c r="M178" s="222"/>
      <c r="N178" s="222"/>
      <c r="O178" s="222"/>
      <c r="P178" s="222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22" t="str">
        <f>V154</f>
        <v/>
      </c>
      <c r="E179" s="222"/>
      <c r="F179" s="93"/>
      <c r="G179" s="65" t="s">
        <v>17</v>
      </c>
      <c r="H179" s="93"/>
      <c r="I179" s="222" t="str">
        <f>V153</f>
        <v/>
      </c>
      <c r="J179" s="222"/>
      <c r="K179" s="222"/>
      <c r="L179" s="222"/>
      <c r="M179" s="222"/>
      <c r="N179" s="222"/>
      <c r="O179" s="222"/>
      <c r="P179" s="222"/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23" t="s">
        <v>158</v>
      </c>
      <c r="E181" s="224"/>
      <c r="F181" s="224"/>
      <c r="G181" s="224"/>
      <c r="H181" s="224"/>
      <c r="I181" s="224"/>
      <c r="J181" s="224"/>
      <c r="K181" s="224"/>
      <c r="L181" s="224"/>
      <c r="M181" s="224"/>
      <c r="N181" s="224"/>
      <c r="O181" s="224"/>
      <c r="P181" s="225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26"/>
      <c r="E182" s="227"/>
      <c r="F182" s="227"/>
      <c r="G182" s="227"/>
      <c r="H182" s="227"/>
      <c r="I182" s="227"/>
      <c r="J182" s="227"/>
      <c r="K182" s="227"/>
      <c r="L182" s="227"/>
      <c r="M182" s="227"/>
      <c r="N182" s="227"/>
      <c r="O182" s="227"/>
      <c r="P182" s="228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22" t="str">
        <f>V155</f>
        <v/>
      </c>
      <c r="E184" s="222"/>
      <c r="F184" s="93"/>
      <c r="G184" s="65" t="s">
        <v>17</v>
      </c>
      <c r="H184" s="93"/>
      <c r="I184" s="222" t="str">
        <f>V153</f>
        <v/>
      </c>
      <c r="J184" s="222"/>
      <c r="K184" s="222"/>
      <c r="L184" s="222"/>
      <c r="M184" s="222"/>
      <c r="N184" s="222"/>
      <c r="O184" s="222"/>
      <c r="P184" s="222"/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22" t="str">
        <f>V154</f>
        <v/>
      </c>
      <c r="E185" s="222"/>
      <c r="F185" s="93"/>
      <c r="G185" s="65" t="s">
        <v>17</v>
      </c>
      <c r="H185" s="93"/>
      <c r="I185" s="222" t="str">
        <f>V152</f>
        <v/>
      </c>
      <c r="J185" s="222"/>
      <c r="K185" s="222"/>
      <c r="L185" s="222"/>
      <c r="M185" s="222"/>
      <c r="N185" s="222"/>
      <c r="O185" s="222"/>
      <c r="P185" s="222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23" t="s">
        <v>159</v>
      </c>
      <c r="E187" s="224"/>
      <c r="F187" s="224"/>
      <c r="G187" s="224"/>
      <c r="H187" s="224"/>
      <c r="I187" s="224"/>
      <c r="J187" s="224"/>
      <c r="K187" s="224"/>
      <c r="L187" s="224"/>
      <c r="M187" s="224"/>
      <c r="N187" s="224"/>
      <c r="O187" s="224"/>
      <c r="P187" s="225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26"/>
      <c r="E188" s="227"/>
      <c r="F188" s="227"/>
      <c r="G188" s="227"/>
      <c r="H188" s="227"/>
      <c r="I188" s="227"/>
      <c r="J188" s="227"/>
      <c r="K188" s="227"/>
      <c r="L188" s="227"/>
      <c r="M188" s="227"/>
      <c r="N188" s="227"/>
      <c r="O188" s="227"/>
      <c r="P188" s="228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22" t="str">
        <f>V155</f>
        <v/>
      </c>
      <c r="E190" s="222"/>
      <c r="F190" s="93"/>
      <c r="G190" s="58" t="s">
        <v>17</v>
      </c>
      <c r="H190" s="93"/>
      <c r="I190" s="222" t="str">
        <f>V154</f>
        <v/>
      </c>
      <c r="J190" s="222"/>
      <c r="K190" s="222"/>
      <c r="L190" s="222"/>
      <c r="M190" s="222"/>
      <c r="N190" s="222"/>
      <c r="O190" s="222"/>
      <c r="P190" s="222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22" t="str">
        <f>V153</f>
        <v/>
      </c>
      <c r="E191" s="222"/>
      <c r="F191" s="93"/>
      <c r="G191" s="58" t="s">
        <v>17</v>
      </c>
      <c r="H191" s="93"/>
      <c r="I191" s="222" t="str">
        <f>V152</f>
        <v/>
      </c>
      <c r="J191" s="222"/>
      <c r="K191" s="222"/>
      <c r="L191" s="222"/>
      <c r="M191" s="222"/>
      <c r="N191" s="222"/>
      <c r="O191" s="222"/>
      <c r="P191" s="222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83" t="s">
        <v>124</v>
      </c>
      <c r="E193" s="284"/>
      <c r="F193" s="284"/>
      <c r="G193" s="284"/>
      <c r="H193" s="284"/>
      <c r="I193" s="284"/>
      <c r="J193" s="284"/>
      <c r="K193" s="284"/>
      <c r="L193" s="284"/>
      <c r="M193" s="285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86"/>
      <c r="E194" s="287"/>
      <c r="F194" s="287"/>
      <c r="G194" s="287"/>
      <c r="H194" s="287"/>
      <c r="I194" s="287"/>
      <c r="J194" s="287"/>
      <c r="K194" s="287"/>
      <c r="L194" s="287"/>
      <c r="M194" s="288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94" t="s">
        <v>12</v>
      </c>
      <c r="G195" s="395"/>
      <c r="H195" s="394" t="s">
        <v>309</v>
      </c>
      <c r="I195" s="395"/>
      <c r="J195" s="394" t="s">
        <v>310</v>
      </c>
      <c r="K195" s="395"/>
      <c r="L195" s="394" t="s">
        <v>174</v>
      </c>
      <c r="M195" s="396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1</v>
      </c>
      <c r="D196" s="62" t="s">
        <v>4</v>
      </c>
      <c r="E196" s="62" t="str">
        <f>VLOOKUP(AC196,$U$195:$AB$199,2)</f>
        <v/>
      </c>
      <c r="F196" s="241">
        <f>VLOOKUP(AC196,$U$195:$AB$199,3)</f>
        <v>0</v>
      </c>
      <c r="G196" s="241"/>
      <c r="H196" s="242">
        <f>VLOOKUP(AC196,$U$195:$AB$199,4)</f>
        <v>0</v>
      </c>
      <c r="I196" s="242"/>
      <c r="J196" s="242">
        <f>VLOOKUP(AC196,$U$195:$AB$199,5)</f>
        <v>0</v>
      </c>
      <c r="K196" s="242"/>
      <c r="L196" s="242">
        <f>VLOOKUP(AC196,$U$195:$AB$199,6)</f>
        <v>0</v>
      </c>
      <c r="M196" s="392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/>
      </c>
      <c r="W196" s="45">
        <f>SUM(Q204,Q211,Q217,Q222,Q229,Q235)</f>
        <v>0</v>
      </c>
      <c r="X196" s="45">
        <f>SUM(H204,H211,H217,H222,H229,H235)</f>
        <v>0</v>
      </c>
      <c r="Y196" s="45">
        <f>SUM(F204,F211,F217,F222,F229,F235)</f>
        <v>0</v>
      </c>
      <c r="Z196" s="45">
        <f>X196-Y196</f>
        <v>0</v>
      </c>
      <c r="AA196" s="45">
        <f>(W196*10^10)+((Z196+5000)*10^6)+(X196*10)+U196</f>
        <v>5000000001</v>
      </c>
      <c r="AB196" s="45">
        <f>LARGE($AA$196:$AA$199,U196)</f>
        <v>5000000004</v>
      </c>
      <c r="AC196" s="64">
        <f>MATCH(AB196,$AA$196:$AA$199,0)</f>
        <v>4</v>
      </c>
      <c r="AD196" s="45"/>
      <c r="AE196" s="45"/>
    </row>
    <row r="197" spans="3:31">
      <c r="C197" s="45">
        <f>IF(OR(F197="",H197=""),"",IF(F197=H197,1,IF(F197&lt;H197,0,IF(F197-H197&lt;10,2,IF(F197&gt;H197,3,SE)))))</f>
        <v>1</v>
      </c>
      <c r="D197" s="62" t="s">
        <v>5</v>
      </c>
      <c r="E197" s="62" t="str">
        <f>VLOOKUP(AC197,$U$195:$AB$199,2)</f>
        <v/>
      </c>
      <c r="F197" s="241">
        <f>VLOOKUP(AC197,$U$195:$AB$199,3)</f>
        <v>0</v>
      </c>
      <c r="G197" s="241"/>
      <c r="H197" s="242">
        <f>VLOOKUP(AC197,$U$195:$AB$199,4)</f>
        <v>0</v>
      </c>
      <c r="I197" s="242"/>
      <c r="J197" s="242">
        <f>VLOOKUP(AC197,$U$195:$AB$199,5)</f>
        <v>0</v>
      </c>
      <c r="K197" s="242"/>
      <c r="L197" s="242">
        <f>VLOOKUP(AC197,$U$195:$AB$199,6)</f>
        <v>0</v>
      </c>
      <c r="M197" s="392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/>
      </c>
      <c r="W197" s="45">
        <f>SUM(Q205,Q210,Q223,Q228,C217,C235)</f>
        <v>0</v>
      </c>
      <c r="X197" s="45">
        <f>SUM(H205,H210,F217,H223,H228,F235)</f>
        <v>0</v>
      </c>
      <c r="Y197" s="45">
        <f>SUM(F205,F210,H217,F223,F228,H235)</f>
        <v>0</v>
      </c>
      <c r="Z197" s="45">
        <f>X197-Y197</f>
        <v>0</v>
      </c>
      <c r="AA197" s="45">
        <f>(W197*10^10)+((Z197+5000)*10^6)+(X197*10)+U197</f>
        <v>5000000002</v>
      </c>
      <c r="AB197" s="45">
        <f>LARGE($AA$196:$AA$199,U197)</f>
        <v>5000000003</v>
      </c>
      <c r="AC197" s="64">
        <f>MATCH(AB197,$AA$196:$AA$199,0)</f>
        <v>3</v>
      </c>
      <c r="AD197" s="45"/>
      <c r="AE197" s="45"/>
    </row>
    <row r="198" spans="3:31">
      <c r="C198" s="45">
        <f>IF(OR(F198="",H198=""),"",IF(F198=H198,1,IF(F198&lt;H198,0,IF(F198-H198&lt;10,2,IF(F198&gt;H198,3,SE)))))</f>
        <v>1</v>
      </c>
      <c r="D198" s="63" t="s">
        <v>6</v>
      </c>
      <c r="E198" s="63" t="str">
        <f>VLOOKUP(AC198,$U$195:$AB$199,2)</f>
        <v/>
      </c>
      <c r="F198" s="238">
        <f>VLOOKUP(AC198,$U$195:$AB$199,3)</f>
        <v>0</v>
      </c>
      <c r="G198" s="238"/>
      <c r="H198" s="239">
        <f>VLOOKUP(AC198,$U$195:$AB$199,4)</f>
        <v>0</v>
      </c>
      <c r="I198" s="239"/>
      <c r="J198" s="239">
        <f>VLOOKUP(AC198,$U$195:$AB$199,5)</f>
        <v>0</v>
      </c>
      <c r="K198" s="239"/>
      <c r="L198" s="239">
        <f>VLOOKUP(AC198,$U$195:$AB$199,6)</f>
        <v>0</v>
      </c>
      <c r="M198" s="393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/>
      </c>
      <c r="W198" s="45">
        <f>SUM(C205,C211,Q216,C223,C229,Q234)</f>
        <v>0</v>
      </c>
      <c r="X198" s="45">
        <f>SUM(F205,F211,H216,F223,F229,H234)</f>
        <v>0</v>
      </c>
      <c r="Y198" s="45">
        <f>SUM(H205,H211,F216,H223,H229,F234)</f>
        <v>0</v>
      </c>
      <c r="Z198" s="45">
        <f>X198-Y198</f>
        <v>0</v>
      </c>
      <c r="AA198" s="45">
        <f>(W198*10^10)+((Z198+5000)*10^6)+(X198*10)+U198</f>
        <v>5000000003</v>
      </c>
      <c r="AB198" s="45">
        <f>LARGE($AA$196:$AA$199,U198)</f>
        <v>5000000002</v>
      </c>
      <c r="AC198" s="64">
        <f>MATCH(AB198,$AA$196:$AA$199,0)</f>
        <v>2</v>
      </c>
      <c r="AD198" s="45"/>
      <c r="AE198" s="45"/>
    </row>
    <row r="199" spans="3:31">
      <c r="C199" s="45">
        <f>IF(OR(F199="",H199=""),"",IF(F199=H199,1,IF(F199&lt;H199,0,IF(F199-H199&lt;10,2,IF(F199&gt;H199,3,SE)))))</f>
        <v>1</v>
      </c>
      <c r="D199" s="63" t="s">
        <v>7</v>
      </c>
      <c r="E199" s="63" t="str">
        <f>VLOOKUP(AC199,$U$195:$AB$199,2)</f>
        <v/>
      </c>
      <c r="F199" s="238">
        <f>VLOOKUP(AC199,$U$195:$AB$199,3)</f>
        <v>0</v>
      </c>
      <c r="G199" s="238"/>
      <c r="H199" s="239">
        <f>VLOOKUP(AC199,$U$195:$AB$199,4)</f>
        <v>0</v>
      </c>
      <c r="I199" s="239"/>
      <c r="J199" s="239">
        <f>VLOOKUP(AC199,$U$195:$AB$199,5)</f>
        <v>0</v>
      </c>
      <c r="K199" s="239"/>
      <c r="L199" s="239">
        <f>VLOOKUP(AC199,$U$195:$AB$199,6)</f>
        <v>0</v>
      </c>
      <c r="M199" s="393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/>
      </c>
      <c r="W199" s="45">
        <f>SUM(C204,C210,C216,C222,C228,C234)</f>
        <v>0</v>
      </c>
      <c r="X199" s="45">
        <f>SUM(F204,F210,F216,F222,F228,F234)</f>
        <v>0</v>
      </c>
      <c r="Y199" s="45">
        <f>SUM(H204,H210,H216,H222,H228,H234)</f>
        <v>0</v>
      </c>
      <c r="Z199" s="45">
        <f>X199-Y199</f>
        <v>0</v>
      </c>
      <c r="AA199" s="45">
        <f>(W199*10^10)+((Z199+5000)*10^6)+(X199*10)+U199</f>
        <v>5000000004</v>
      </c>
      <c r="AB199" s="45">
        <f>LARGE($AA$196:$AA$199,U199)</f>
        <v>5000000001</v>
      </c>
      <c r="AC199" s="64">
        <f>MATCH(AB199,$AA$196:$AA$199,0)</f>
        <v>1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32" t="s">
        <v>154</v>
      </c>
      <c r="E201" s="233"/>
      <c r="F201" s="233"/>
      <c r="G201" s="233"/>
      <c r="H201" s="233"/>
      <c r="I201" s="233"/>
      <c r="J201" s="233"/>
      <c r="K201" s="233"/>
      <c r="L201" s="233"/>
      <c r="M201" s="233"/>
      <c r="N201" s="233"/>
      <c r="O201" s="233"/>
      <c r="P201" s="234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35"/>
      <c r="E202" s="236"/>
      <c r="F202" s="236"/>
      <c r="G202" s="236"/>
      <c r="H202" s="236"/>
      <c r="I202" s="236"/>
      <c r="J202" s="236"/>
      <c r="K202" s="236"/>
      <c r="L202" s="236"/>
      <c r="M202" s="236"/>
      <c r="N202" s="236"/>
      <c r="O202" s="236"/>
      <c r="P202" s="237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 t="str">
        <f>IF(OR(F204="",H204=""),"",IF(F204=H204,1,IF(F204&lt;H204,0,IF(F204-H204&lt;10,2,IF(F204&gt;H204,3,SE)))))</f>
        <v/>
      </c>
      <c r="D204" s="222" t="str">
        <f>V199</f>
        <v/>
      </c>
      <c r="E204" s="222"/>
      <c r="F204" s="93"/>
      <c r="G204" s="65" t="s">
        <v>17</v>
      </c>
      <c r="H204" s="93"/>
      <c r="I204" s="222" t="str">
        <f>V196</f>
        <v/>
      </c>
      <c r="J204" s="222"/>
      <c r="K204" s="222"/>
      <c r="L204" s="222"/>
      <c r="M204" s="222"/>
      <c r="N204" s="222"/>
      <c r="O204" s="222"/>
      <c r="P204" s="222"/>
      <c r="Q204" s="45" t="str">
        <f>IF(OR(H204="",F204=""),"",IF(H204=F204,1,IF(H204&lt;F204,0,IF(H204-F204&lt;10,2,IF(H204&gt;F204,3,SE)))))</f>
        <v/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 t="str">
        <f>IF(OR(F205="",H205=""),"",IF(F205=H205,1,IF(F205&lt;H205,0,IF(F205-H205&lt;10,2,IF(F205&gt;H205,3,SE)))))</f>
        <v/>
      </c>
      <c r="D205" s="222" t="str">
        <f>V198</f>
        <v/>
      </c>
      <c r="E205" s="222"/>
      <c r="F205" s="93"/>
      <c r="G205" s="65" t="s">
        <v>17</v>
      </c>
      <c r="H205" s="93"/>
      <c r="I205" s="222" t="str">
        <f>V197</f>
        <v/>
      </c>
      <c r="J205" s="222"/>
      <c r="K205" s="222"/>
      <c r="L205" s="222"/>
      <c r="M205" s="222"/>
      <c r="N205" s="222"/>
      <c r="O205" s="222"/>
      <c r="P205" s="222"/>
      <c r="Q205" s="45" t="str">
        <f>IF(OR(H205="",F205=""),"",IF(H205=F205,1,IF(H205&lt;F205,0,IF(H205-F205&lt;10,2,IF(H205&gt;F205,3,SE)))))</f>
        <v/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23" t="s">
        <v>155</v>
      </c>
      <c r="E207" s="224"/>
      <c r="F207" s="224"/>
      <c r="G207" s="224"/>
      <c r="H207" s="224"/>
      <c r="I207" s="224"/>
      <c r="J207" s="224"/>
      <c r="K207" s="224"/>
      <c r="L207" s="224"/>
      <c r="M207" s="224"/>
      <c r="N207" s="224"/>
      <c r="O207" s="224"/>
      <c r="P207" s="225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26"/>
      <c r="E208" s="227"/>
      <c r="F208" s="227"/>
      <c r="G208" s="227"/>
      <c r="H208" s="227"/>
      <c r="I208" s="227"/>
      <c r="J208" s="227"/>
      <c r="K208" s="227"/>
      <c r="L208" s="227"/>
      <c r="M208" s="227"/>
      <c r="N208" s="227"/>
      <c r="O208" s="227"/>
      <c r="P208" s="228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 t="str">
        <f>IF(OR(F210="",H210=""),"",IF(F210=H210,1,IF(F210&lt;H210,0,IF(F210-H210&lt;10,2,IF(F210&gt;H210,3,SE)))))</f>
        <v/>
      </c>
      <c r="D210" s="222" t="str">
        <f>V199</f>
        <v/>
      </c>
      <c r="E210" s="222"/>
      <c r="F210" s="93"/>
      <c r="G210" s="58" t="s">
        <v>17</v>
      </c>
      <c r="H210" s="93"/>
      <c r="I210" s="222" t="str">
        <f>V197</f>
        <v/>
      </c>
      <c r="J210" s="222"/>
      <c r="K210" s="222"/>
      <c r="L210" s="222"/>
      <c r="M210" s="222"/>
      <c r="N210" s="222"/>
      <c r="O210" s="222"/>
      <c r="P210" s="222"/>
      <c r="Q210" s="45" t="str">
        <f>IF(OR(H210="",F210=""),"",IF(H210=F210,1,IF(H210&lt;F210,0,IF(H210-F210&lt;10,2,IF(H210&gt;F210,3,SE)))))</f>
        <v/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 t="str">
        <f>IF(OR(F211="",H211=""),"",IF(F211=H211,1,IF(F211&lt;H211,0,IF(F211-H211&lt;10,2,IF(F211&gt;H211,3,SE)))))</f>
        <v/>
      </c>
      <c r="D211" s="222" t="str">
        <f>V198</f>
        <v/>
      </c>
      <c r="E211" s="222"/>
      <c r="F211" s="93"/>
      <c r="G211" s="58" t="s">
        <v>17</v>
      </c>
      <c r="H211" s="93"/>
      <c r="I211" s="222" t="str">
        <f>V196</f>
        <v/>
      </c>
      <c r="J211" s="222"/>
      <c r="K211" s="222"/>
      <c r="L211" s="222"/>
      <c r="M211" s="222"/>
      <c r="N211" s="222"/>
      <c r="O211" s="222"/>
      <c r="P211" s="222"/>
      <c r="Q211" s="45" t="str">
        <f>IF(OR(H211="",F211=""),"",IF(H211=F211,1,IF(H211&lt;F211,0,IF(H211-F211&lt;10,2,IF(H211&gt;F211,3,SE)))))</f>
        <v/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23" t="s">
        <v>156</v>
      </c>
      <c r="E213" s="224"/>
      <c r="F213" s="224"/>
      <c r="G213" s="224"/>
      <c r="H213" s="224"/>
      <c r="I213" s="224"/>
      <c r="J213" s="224"/>
      <c r="K213" s="224"/>
      <c r="L213" s="224"/>
      <c r="M213" s="224"/>
      <c r="N213" s="224"/>
      <c r="O213" s="224"/>
      <c r="P213" s="225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26"/>
      <c r="E214" s="227"/>
      <c r="F214" s="227"/>
      <c r="G214" s="227"/>
      <c r="H214" s="227"/>
      <c r="I214" s="227"/>
      <c r="J214" s="227"/>
      <c r="K214" s="227"/>
      <c r="L214" s="227"/>
      <c r="M214" s="227"/>
      <c r="N214" s="227"/>
      <c r="O214" s="227"/>
      <c r="P214" s="228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 t="str">
        <f>IF(OR(F216="",H216=""),"",IF(F216=H216,1,IF(F216&lt;H216,0,IF(F216-H216&lt;10,2,IF(F216&gt;H216,3,SE)))))</f>
        <v/>
      </c>
      <c r="D216" s="222" t="str">
        <f>V199</f>
        <v/>
      </c>
      <c r="E216" s="222"/>
      <c r="F216" s="93"/>
      <c r="G216" s="65" t="s">
        <v>17</v>
      </c>
      <c r="H216" s="93"/>
      <c r="I216" s="222" t="str">
        <f>V198</f>
        <v/>
      </c>
      <c r="J216" s="222"/>
      <c r="K216" s="222"/>
      <c r="L216" s="222"/>
      <c r="M216" s="222"/>
      <c r="N216" s="222"/>
      <c r="O216" s="222"/>
      <c r="P216" s="222"/>
      <c r="Q216" s="45" t="str">
        <f>IF(OR(H216="",F216=""),"",IF(H216=F216,1,IF(H216&lt;F216,0,IF(H216-F216&lt;10,2,IF(H216&gt;F216,3,SE)))))</f>
        <v/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 t="str">
        <f>IF(OR(F217="",H217=""),"",IF(F217=H217,1,IF(F217&lt;H217,0,IF(F217-H217&lt;10,2,IF(F217&gt;H217,3,SE)))))</f>
        <v/>
      </c>
      <c r="D217" s="222" t="str">
        <f>V197</f>
        <v/>
      </c>
      <c r="E217" s="222"/>
      <c r="F217" s="93"/>
      <c r="G217" s="65" t="s">
        <v>17</v>
      </c>
      <c r="H217" s="93"/>
      <c r="I217" s="222" t="str">
        <f>V196</f>
        <v/>
      </c>
      <c r="J217" s="222"/>
      <c r="K217" s="222"/>
      <c r="L217" s="222"/>
      <c r="M217" s="222"/>
      <c r="N217" s="222"/>
      <c r="O217" s="222"/>
      <c r="P217" s="222"/>
      <c r="Q217" s="45" t="str">
        <f>IF(OR(H217="",F217=""),"",IF(H217=F217,1,IF(H217&lt;F217,0,IF(H217-F217&lt;10,2,IF(H217&gt;F217,3,SE)))))</f>
        <v/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23" t="s">
        <v>157</v>
      </c>
      <c r="E219" s="224"/>
      <c r="F219" s="224"/>
      <c r="G219" s="224"/>
      <c r="H219" s="224"/>
      <c r="I219" s="224"/>
      <c r="J219" s="224"/>
      <c r="K219" s="224"/>
      <c r="L219" s="224"/>
      <c r="M219" s="224"/>
      <c r="N219" s="224"/>
      <c r="O219" s="224"/>
      <c r="P219" s="225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26"/>
      <c r="E220" s="227"/>
      <c r="F220" s="227"/>
      <c r="G220" s="227"/>
      <c r="H220" s="227"/>
      <c r="I220" s="227"/>
      <c r="J220" s="227"/>
      <c r="K220" s="227"/>
      <c r="L220" s="227"/>
      <c r="M220" s="227"/>
      <c r="N220" s="227"/>
      <c r="O220" s="227"/>
      <c r="P220" s="228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 t="str">
        <f>IF(OR(F222="",H222=""),"",IF(F222=H222,1,IF(F222&lt;H222,0,IF(F222-H222&lt;10,2,IF(F222&gt;H222,3,SE)))))</f>
        <v/>
      </c>
      <c r="D222" s="222" t="str">
        <f>V199</f>
        <v/>
      </c>
      <c r="E222" s="222"/>
      <c r="F222" s="93"/>
      <c r="G222" s="65" t="s">
        <v>17</v>
      </c>
      <c r="H222" s="93"/>
      <c r="I222" s="222" t="str">
        <f>V196</f>
        <v/>
      </c>
      <c r="J222" s="222"/>
      <c r="K222" s="222"/>
      <c r="L222" s="222"/>
      <c r="M222" s="222"/>
      <c r="N222" s="222"/>
      <c r="O222" s="222"/>
      <c r="P222" s="222"/>
      <c r="Q222" s="45" t="str">
        <f>IF(OR(H222="",F222=""),"",IF(H222=F222,1,IF(H222&lt;F222,0,IF(H222-F222&lt;10,2,IF(H222&gt;F222,3,SE)))))</f>
        <v/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 t="str">
        <f>IF(OR(F223="",H223=""),"",IF(F223=H223,1,IF(F223&lt;H223,0,IF(F223-H223&lt;10,2,IF(F223&gt;H223,3,SE)))))</f>
        <v/>
      </c>
      <c r="D223" s="222" t="str">
        <f>V198</f>
        <v/>
      </c>
      <c r="E223" s="222"/>
      <c r="F223" s="93"/>
      <c r="G223" s="65" t="s">
        <v>17</v>
      </c>
      <c r="H223" s="93"/>
      <c r="I223" s="222" t="str">
        <f>V197</f>
        <v/>
      </c>
      <c r="J223" s="222"/>
      <c r="K223" s="222"/>
      <c r="L223" s="222"/>
      <c r="M223" s="222"/>
      <c r="N223" s="222"/>
      <c r="O223" s="222"/>
      <c r="P223" s="222"/>
      <c r="Q223" s="45" t="str">
        <f>IF(OR(H223="",F223=""),"",IF(H223=F223,1,IF(H223&lt;F223,0,IF(H223-F223&lt;10,2,IF(H223&gt;F223,3,SE)))))</f>
        <v/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23" t="s">
        <v>158</v>
      </c>
      <c r="E225" s="224"/>
      <c r="F225" s="224"/>
      <c r="G225" s="224"/>
      <c r="H225" s="224"/>
      <c r="I225" s="224"/>
      <c r="J225" s="224"/>
      <c r="K225" s="224"/>
      <c r="L225" s="224"/>
      <c r="M225" s="224"/>
      <c r="N225" s="224"/>
      <c r="O225" s="224"/>
      <c r="P225" s="225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26"/>
      <c r="E226" s="227"/>
      <c r="F226" s="227"/>
      <c r="G226" s="227"/>
      <c r="H226" s="227"/>
      <c r="I226" s="227"/>
      <c r="J226" s="227"/>
      <c r="K226" s="227"/>
      <c r="L226" s="227"/>
      <c r="M226" s="227"/>
      <c r="N226" s="227"/>
      <c r="O226" s="227"/>
      <c r="P226" s="228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 t="str">
        <f>IF(OR(F228="",H228=""),"",IF(F228=H228,1,IF(F228&lt;H228,0,IF(F228-H228&lt;10,2,IF(F228&gt;H228,3,SE)))))</f>
        <v/>
      </c>
      <c r="D228" s="222" t="str">
        <f>V199</f>
        <v/>
      </c>
      <c r="E228" s="222"/>
      <c r="F228" s="93"/>
      <c r="G228" s="65" t="s">
        <v>17</v>
      </c>
      <c r="H228" s="93"/>
      <c r="I228" s="222" t="str">
        <f>V197</f>
        <v/>
      </c>
      <c r="J228" s="222"/>
      <c r="K228" s="222"/>
      <c r="L228" s="222"/>
      <c r="M228" s="222"/>
      <c r="N228" s="222"/>
      <c r="O228" s="222"/>
      <c r="P228" s="222"/>
      <c r="Q228" s="45" t="str">
        <f>IF(OR(H228="",F228=""),"",IF(H228=F228,1,IF(H228&lt;F228,0,IF(H228-F228&lt;10,2,IF(H228&gt;F228,3,SE)))))</f>
        <v/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 t="str">
        <f>IF(OR(F229="",H229=""),"",IF(F229=H229,1,IF(F229&lt;H229,0,IF(F229-H229&lt;10,2,IF(F229&gt;H229,3,SE)))))</f>
        <v/>
      </c>
      <c r="D229" s="222" t="str">
        <f>V198</f>
        <v/>
      </c>
      <c r="E229" s="222"/>
      <c r="F229" s="93"/>
      <c r="G229" s="65" t="s">
        <v>17</v>
      </c>
      <c r="H229" s="93"/>
      <c r="I229" s="222" t="str">
        <f>V196</f>
        <v/>
      </c>
      <c r="J229" s="222"/>
      <c r="K229" s="222"/>
      <c r="L229" s="222"/>
      <c r="M229" s="222"/>
      <c r="N229" s="222"/>
      <c r="O229" s="222"/>
      <c r="P229" s="222"/>
      <c r="Q229" s="45" t="str">
        <f>IF(OR(H229="",F229=""),"",IF(H229=F229,1,IF(H229&lt;F229,0,IF(H229-F229&lt;10,2,IF(H229&gt;F229,3,SE)))))</f>
        <v/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23" t="s">
        <v>159</v>
      </c>
      <c r="E231" s="224"/>
      <c r="F231" s="224"/>
      <c r="G231" s="224"/>
      <c r="H231" s="224"/>
      <c r="I231" s="224"/>
      <c r="J231" s="224"/>
      <c r="K231" s="224"/>
      <c r="L231" s="224"/>
      <c r="M231" s="224"/>
      <c r="N231" s="224"/>
      <c r="O231" s="224"/>
      <c r="P231" s="225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26"/>
      <c r="E232" s="227"/>
      <c r="F232" s="227"/>
      <c r="G232" s="227"/>
      <c r="H232" s="227"/>
      <c r="I232" s="227"/>
      <c r="J232" s="227"/>
      <c r="K232" s="227"/>
      <c r="L232" s="227"/>
      <c r="M232" s="227"/>
      <c r="N232" s="227"/>
      <c r="O232" s="227"/>
      <c r="P232" s="228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 t="str">
        <f>IF(OR(F234="",H234=""),"",IF(F234=H234,1,IF(F234&lt;H234,0,IF(F234-H234&lt;10,2,IF(F234&gt;H234,3,SE)))))</f>
        <v/>
      </c>
      <c r="D234" s="222" t="str">
        <f>V199</f>
        <v/>
      </c>
      <c r="E234" s="222"/>
      <c r="F234" s="93"/>
      <c r="G234" s="65" t="s">
        <v>17</v>
      </c>
      <c r="H234" s="93"/>
      <c r="I234" s="222" t="str">
        <f>V198</f>
        <v/>
      </c>
      <c r="J234" s="222"/>
      <c r="K234" s="222"/>
      <c r="L234" s="222"/>
      <c r="M234" s="222"/>
      <c r="N234" s="222"/>
      <c r="O234" s="222"/>
      <c r="P234" s="222"/>
      <c r="Q234" s="45" t="str">
        <f>IF(OR(H234="",F234=""),"",IF(H234=F234,1,IF(H234&lt;F234,0,IF(H234-F234&lt;10,2,IF(H234&gt;F234,3,SE)))))</f>
        <v/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 t="str">
        <f>IF(OR(F235="",H235=""),"",IF(F235=H235,1,IF(F235&lt;H235,0,IF(F235-H235&lt;10,2,IF(F235&gt;H235,3,SE)))))</f>
        <v/>
      </c>
      <c r="D235" s="222" t="str">
        <f>V197</f>
        <v/>
      </c>
      <c r="E235" s="222"/>
      <c r="F235" s="93"/>
      <c r="G235" s="65" t="s">
        <v>17</v>
      </c>
      <c r="H235" s="93"/>
      <c r="I235" s="222" t="str">
        <f>V196</f>
        <v/>
      </c>
      <c r="J235" s="222"/>
      <c r="K235" s="222"/>
      <c r="L235" s="222"/>
      <c r="M235" s="222"/>
      <c r="N235" s="222"/>
      <c r="O235" s="222"/>
      <c r="P235" s="222"/>
      <c r="Q235" s="45" t="str">
        <f>IF(OR(H235="",F235=""),"",IF(H235=F235,1,IF(H235&lt;F235,0,IF(H235-F235&lt;10,2,IF(H235&gt;F235,3,SE)))))</f>
        <v/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83" t="s">
        <v>125</v>
      </c>
      <c r="E237" s="284"/>
      <c r="F237" s="284"/>
      <c r="G237" s="284"/>
      <c r="H237" s="284"/>
      <c r="I237" s="284"/>
      <c r="J237" s="284"/>
      <c r="K237" s="284"/>
      <c r="L237" s="284"/>
      <c r="M237" s="285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86"/>
      <c r="E238" s="287"/>
      <c r="F238" s="287"/>
      <c r="G238" s="287"/>
      <c r="H238" s="287"/>
      <c r="I238" s="287"/>
      <c r="J238" s="287"/>
      <c r="K238" s="287"/>
      <c r="L238" s="287"/>
      <c r="M238" s="288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394" t="s">
        <v>12</v>
      </c>
      <c r="G239" s="395"/>
      <c r="H239" s="394" t="s">
        <v>172</v>
      </c>
      <c r="I239" s="395"/>
      <c r="J239" s="394" t="s">
        <v>173</v>
      </c>
      <c r="K239" s="395"/>
      <c r="L239" s="394" t="s">
        <v>174</v>
      </c>
      <c r="M239" s="396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/>
      </c>
      <c r="F240" s="241">
        <f>VLOOKUP(AC240,$U$239:$AB$243,3)</f>
        <v>0</v>
      </c>
      <c r="G240" s="241"/>
      <c r="H240" s="242">
        <f>VLOOKUP(AC240,$U$239:$AB$243,4)</f>
        <v>0</v>
      </c>
      <c r="I240" s="242"/>
      <c r="J240" s="242">
        <f>VLOOKUP(AC240,$U$239:$AB$243,5)</f>
        <v>0</v>
      </c>
      <c r="K240" s="242"/>
      <c r="L240" s="242">
        <f>VLOOKUP(AC240,$U$239:$AB$243,6)</f>
        <v>0</v>
      </c>
      <c r="M240" s="392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/>
      </c>
      <c r="W240" s="45">
        <f>SUM(Q248,Q255,Q261,Q266,Q272,Q279)</f>
        <v>0</v>
      </c>
      <c r="X240" s="45">
        <f>SUM(H248,H255,H261,H266,H273,H279)</f>
        <v>0</v>
      </c>
      <c r="Y240" s="45">
        <f>SUM(F248,F255,F261,F266,F273,F279)</f>
        <v>0</v>
      </c>
      <c r="Z240" s="45">
        <f>X240-Y240</f>
        <v>0</v>
      </c>
      <c r="AA240" s="45">
        <f>(W240*10^10)+((Z240+5000)*10^6)+(X240*10)+U240</f>
        <v>5000000001</v>
      </c>
      <c r="AB240" s="45">
        <f>LARGE($AA$240:$AA$243,U240)</f>
        <v>5000000004</v>
      </c>
      <c r="AC240" s="64">
        <f>MATCH(AB240,$AA$240:$AA$243,0)</f>
        <v>4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/>
      </c>
      <c r="F241" s="241">
        <f>VLOOKUP(AC241,$U$239:$AB$243,3)</f>
        <v>0</v>
      </c>
      <c r="G241" s="241"/>
      <c r="H241" s="242">
        <f>VLOOKUP(AC241,$U$239:$AB$243,4)</f>
        <v>0</v>
      </c>
      <c r="I241" s="242"/>
      <c r="J241" s="242">
        <f>VLOOKUP(AC241,$U$239:$AB$243,5)</f>
        <v>0</v>
      </c>
      <c r="K241" s="242"/>
      <c r="L241" s="242">
        <f>VLOOKUP(AC241,$U$239:$AB$243,6)</f>
        <v>0</v>
      </c>
      <c r="M241" s="392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/>
      </c>
      <c r="W241" s="45">
        <f>SUM(Q249,Q254,Q267,Q272,C261,C279)</f>
        <v>0</v>
      </c>
      <c r="X241" s="45">
        <f>SUM(H249,H254,F261,H267,H272,F279)</f>
        <v>0</v>
      </c>
      <c r="Y241" s="45">
        <f>SUM(F249,F254,H261,F267,F272,H279)</f>
        <v>0</v>
      </c>
      <c r="Z241" s="45">
        <f>X241-Y241</f>
        <v>0</v>
      </c>
      <c r="AA241" s="45">
        <f>(W241*10^10)+((Z241+5000)*10^6)+(X241*10)+U241</f>
        <v>5000000002</v>
      </c>
      <c r="AB241" s="45">
        <f>LARGE($AA$240:$AA$243,U241)</f>
        <v>5000000003</v>
      </c>
      <c r="AC241" s="64">
        <f>MATCH(AB241,$AA$240:$AA$243,0)</f>
        <v>3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/>
      </c>
      <c r="F242" s="238">
        <f>VLOOKUP(AC242,$U$239:$AB$243,3)</f>
        <v>0</v>
      </c>
      <c r="G242" s="238"/>
      <c r="H242" s="239">
        <f>VLOOKUP(AC242,$U$239:$AB$243,4)</f>
        <v>0</v>
      </c>
      <c r="I242" s="239"/>
      <c r="J242" s="239">
        <f>VLOOKUP(AC242,$U$239:$AB$243,5)</f>
        <v>0</v>
      </c>
      <c r="K242" s="239"/>
      <c r="L242" s="239">
        <f>VLOOKUP(AC242,$U$239:$AB$243,6)</f>
        <v>0</v>
      </c>
      <c r="M242" s="393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/>
      </c>
      <c r="W242" s="45">
        <f>SUM(C249,C255,Q260,C267,C273,Q278)</f>
        <v>0</v>
      </c>
      <c r="X242" s="45">
        <f>SUM(F249,F255,H260,F267,F273,H278)</f>
        <v>0</v>
      </c>
      <c r="Y242" s="45">
        <f>SUM(H249,H255,F260,H267,H273,F278)</f>
        <v>0</v>
      </c>
      <c r="Z242" s="45">
        <f>X242-Y242</f>
        <v>0</v>
      </c>
      <c r="AA242" s="45">
        <f>(W242*10^10)+((Z242+5000)*10^6)+(X242*10)+U242</f>
        <v>5000000003</v>
      </c>
      <c r="AB242" s="45">
        <f>LARGE($AA$240:$AA$243,U242)</f>
        <v>5000000002</v>
      </c>
      <c r="AC242" s="64">
        <f>MATCH(AB242,$AA$240:$AA$243,0)</f>
        <v>2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/>
      </c>
      <c r="F243" s="238">
        <f>VLOOKUP(AC243,$U$239:$AB$243,3)</f>
        <v>0</v>
      </c>
      <c r="G243" s="238"/>
      <c r="H243" s="239">
        <f>VLOOKUP(AC243,$U$239:$AB$243,4)</f>
        <v>0</v>
      </c>
      <c r="I243" s="239"/>
      <c r="J243" s="239">
        <f>VLOOKUP(AC243,$U$239:$AB$243,5)</f>
        <v>0</v>
      </c>
      <c r="K243" s="239"/>
      <c r="L243" s="239">
        <f>VLOOKUP(AC243,$U$239:$AB$243,6)</f>
        <v>0</v>
      </c>
      <c r="M243" s="393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/>
      </c>
      <c r="W243" s="45">
        <f>SUM(C248,C254,C260,C266,C272,C278)</f>
        <v>0</v>
      </c>
      <c r="X243" s="45">
        <f>SUM(F248,F254,F260,F266,F272,F278)</f>
        <v>0</v>
      </c>
      <c r="Y243" s="45">
        <f>SUM(H248,H254,H260,H266,H272,H278)</f>
        <v>0</v>
      </c>
      <c r="Z243" s="45">
        <f>X243-Y243</f>
        <v>0</v>
      </c>
      <c r="AA243" s="45">
        <f>(W243*10^10)+((Z243+5000)*10^6)+(X243*10)+U243</f>
        <v>5000000004</v>
      </c>
      <c r="AB243" s="45">
        <f>LARGE($AA$240:$AA$243,U243)</f>
        <v>5000000001</v>
      </c>
      <c r="AC243" s="64">
        <f>MATCH(AB243,$AA$240:$AA$243,0)</f>
        <v>1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32" t="s">
        <v>154</v>
      </c>
      <c r="E245" s="233"/>
      <c r="F245" s="233"/>
      <c r="G245" s="233"/>
      <c r="H245" s="233"/>
      <c r="I245" s="233"/>
      <c r="J245" s="233"/>
      <c r="K245" s="233"/>
      <c r="L245" s="233"/>
      <c r="M245" s="233"/>
      <c r="N245" s="233"/>
      <c r="O245" s="233"/>
      <c r="P245" s="234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35"/>
      <c r="E246" s="236"/>
      <c r="F246" s="236"/>
      <c r="G246" s="236"/>
      <c r="H246" s="236"/>
      <c r="I246" s="236"/>
      <c r="J246" s="236"/>
      <c r="K246" s="236"/>
      <c r="L246" s="236"/>
      <c r="M246" s="236"/>
      <c r="N246" s="236"/>
      <c r="O246" s="236"/>
      <c r="P246" s="237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 t="str">
        <f>IF(OR(F248="",H248=""),"",IF(F248=H248,1,IF(F248&lt;H248,0,IF(F248-H248&lt;10,2,IF(F248&gt;H248,3,SE)))))</f>
        <v/>
      </c>
      <c r="D248" s="222" t="str">
        <f>V243</f>
        <v/>
      </c>
      <c r="E248" s="222"/>
      <c r="F248" s="93"/>
      <c r="G248" s="65" t="s">
        <v>17</v>
      </c>
      <c r="H248" s="93"/>
      <c r="I248" s="222" t="str">
        <f>V240</f>
        <v/>
      </c>
      <c r="J248" s="222"/>
      <c r="K248" s="222"/>
      <c r="L248" s="222"/>
      <c r="M248" s="222"/>
      <c r="N248" s="222"/>
      <c r="O248" s="222"/>
      <c r="P248" s="222"/>
      <c r="Q248" s="45" t="str">
        <f>IF(OR(H248="",F248=""),"",IF(H248=F248,1,IF(H248&lt;F248,0,IF(H248-F248&lt;10,2,IF(H248&gt;F248,3,SE)))))</f>
        <v/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 t="str">
        <f>IF(OR(F249="",H249=""),"",IF(F249=H249,1,IF(F249&lt;H249,0,IF(F249-H249&lt;10,2,IF(F249&gt;H249,3,SE)))))</f>
        <v/>
      </c>
      <c r="D249" s="222" t="str">
        <f>V242</f>
        <v/>
      </c>
      <c r="E249" s="222"/>
      <c r="F249" s="93"/>
      <c r="G249" s="65" t="s">
        <v>17</v>
      </c>
      <c r="H249" s="93"/>
      <c r="I249" s="222" t="str">
        <f>V241</f>
        <v/>
      </c>
      <c r="J249" s="222"/>
      <c r="K249" s="222"/>
      <c r="L249" s="222"/>
      <c r="M249" s="222"/>
      <c r="N249" s="222"/>
      <c r="O249" s="222"/>
      <c r="P249" s="222"/>
      <c r="Q249" s="45" t="str">
        <f>IF(OR(H249="",F249=""),"",IF(H249=F249,1,IF(H249&lt;F249,0,IF(H249-F249&lt;10,2,IF(H249&gt;F249,3,SE)))))</f>
        <v/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23" t="s">
        <v>155</v>
      </c>
      <c r="E251" s="224"/>
      <c r="F251" s="224"/>
      <c r="G251" s="224"/>
      <c r="H251" s="224"/>
      <c r="I251" s="224"/>
      <c r="J251" s="224"/>
      <c r="K251" s="224"/>
      <c r="L251" s="224"/>
      <c r="M251" s="224"/>
      <c r="N251" s="224"/>
      <c r="O251" s="224"/>
      <c r="P251" s="225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26"/>
      <c r="E252" s="227"/>
      <c r="F252" s="227"/>
      <c r="G252" s="227"/>
      <c r="H252" s="227"/>
      <c r="I252" s="227"/>
      <c r="J252" s="227"/>
      <c r="K252" s="227"/>
      <c r="L252" s="227"/>
      <c r="M252" s="227"/>
      <c r="N252" s="227"/>
      <c r="O252" s="227"/>
      <c r="P252" s="228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 t="str">
        <f>IF(OR(F254="",H254=""),"",IF(F254=H254,1,IF(F254&lt;H254,0,IF(F254-H254&lt;10,2,IF(F254&gt;H254,3,SE)))))</f>
        <v/>
      </c>
      <c r="D254" s="222" t="str">
        <f>V243</f>
        <v/>
      </c>
      <c r="E254" s="222"/>
      <c r="F254" s="93"/>
      <c r="G254" s="58" t="s">
        <v>17</v>
      </c>
      <c r="H254" s="93"/>
      <c r="I254" s="222" t="str">
        <f>V241</f>
        <v/>
      </c>
      <c r="J254" s="222"/>
      <c r="K254" s="222"/>
      <c r="L254" s="222"/>
      <c r="M254" s="222"/>
      <c r="N254" s="222"/>
      <c r="O254" s="222"/>
      <c r="P254" s="222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 t="str">
        <f>IF(OR(F255="",H255=""),"",IF(F255=H255,1,IF(F255&lt;H255,0,IF(F255-H255&lt;10,2,IF(F255&gt;H255,3,SE)))))</f>
        <v/>
      </c>
      <c r="D255" s="222" t="str">
        <f>V242</f>
        <v/>
      </c>
      <c r="E255" s="222"/>
      <c r="F255" s="93"/>
      <c r="G255" s="58" t="s">
        <v>17</v>
      </c>
      <c r="H255" s="93"/>
      <c r="I255" s="222" t="str">
        <f>V240</f>
        <v/>
      </c>
      <c r="J255" s="222"/>
      <c r="K255" s="222"/>
      <c r="L255" s="222"/>
      <c r="M255" s="222"/>
      <c r="N255" s="222"/>
      <c r="O255" s="222"/>
      <c r="P255" s="222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57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23" t="s">
        <v>156</v>
      </c>
      <c r="E257" s="224"/>
      <c r="F257" s="224"/>
      <c r="G257" s="224"/>
      <c r="H257" s="224"/>
      <c r="I257" s="224"/>
      <c r="J257" s="224"/>
      <c r="K257" s="224"/>
      <c r="L257" s="224"/>
      <c r="M257" s="224"/>
      <c r="N257" s="224"/>
      <c r="O257" s="224"/>
      <c r="P257" s="225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26"/>
      <c r="E258" s="227"/>
      <c r="F258" s="227"/>
      <c r="G258" s="227"/>
      <c r="H258" s="227"/>
      <c r="I258" s="227"/>
      <c r="J258" s="227"/>
      <c r="K258" s="227"/>
      <c r="L258" s="227"/>
      <c r="M258" s="227"/>
      <c r="N258" s="227"/>
      <c r="O258" s="227"/>
      <c r="P258" s="228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 t="str">
        <f>IF(OR(F260="",H260=""),"",IF(F260=H260,1,IF(F260&lt;H260,0,IF(F260-H260&lt;10,2,IF(F260&gt;H260,3,SE)))))</f>
        <v/>
      </c>
      <c r="D260" s="222" t="str">
        <f>V243</f>
        <v/>
      </c>
      <c r="E260" s="222"/>
      <c r="F260" s="93"/>
      <c r="G260" s="65" t="s">
        <v>17</v>
      </c>
      <c r="H260" s="93"/>
      <c r="I260" s="222" t="str">
        <f>V242</f>
        <v/>
      </c>
      <c r="J260" s="222"/>
      <c r="K260" s="222"/>
      <c r="L260" s="222"/>
      <c r="M260" s="222"/>
      <c r="N260" s="222"/>
      <c r="O260" s="222"/>
      <c r="P260" s="222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 t="str">
        <f>IF(OR(F261="",H261=""),"",IF(F261=H261,1,IF(F261&lt;H261,0,IF(F261-H261&lt;10,2,IF(F261&gt;H261,3,SE)))))</f>
        <v/>
      </c>
      <c r="D261" s="222" t="str">
        <f>V241</f>
        <v/>
      </c>
      <c r="E261" s="222"/>
      <c r="F261" s="93"/>
      <c r="G261" s="65" t="s">
        <v>17</v>
      </c>
      <c r="H261" s="93"/>
      <c r="I261" s="222" t="str">
        <f>V240</f>
        <v/>
      </c>
      <c r="J261" s="222"/>
      <c r="K261" s="222"/>
      <c r="L261" s="222"/>
      <c r="M261" s="222"/>
      <c r="N261" s="222"/>
      <c r="O261" s="222"/>
      <c r="P261" s="222"/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23" t="s">
        <v>157</v>
      </c>
      <c r="E263" s="224"/>
      <c r="F263" s="224"/>
      <c r="G263" s="224"/>
      <c r="H263" s="224"/>
      <c r="I263" s="224"/>
      <c r="J263" s="224"/>
      <c r="K263" s="224"/>
      <c r="L263" s="224"/>
      <c r="M263" s="224"/>
      <c r="N263" s="224"/>
      <c r="O263" s="224"/>
      <c r="P263" s="225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26"/>
      <c r="E264" s="227"/>
      <c r="F264" s="227"/>
      <c r="G264" s="227"/>
      <c r="H264" s="227"/>
      <c r="I264" s="227"/>
      <c r="J264" s="227"/>
      <c r="K264" s="227"/>
      <c r="L264" s="227"/>
      <c r="M264" s="227"/>
      <c r="N264" s="227"/>
      <c r="O264" s="227"/>
      <c r="P264" s="228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 t="str">
        <f>IF(OR(F266="",H266=""),"",IF(F266=H266,1,IF(F266&lt;H266,0,IF(F266-H266&lt;10,2,IF(F266&gt;H266,3,SE)))))</f>
        <v/>
      </c>
      <c r="D266" s="222" t="str">
        <f>V243</f>
        <v/>
      </c>
      <c r="E266" s="222"/>
      <c r="F266" s="93"/>
      <c r="G266" s="65" t="s">
        <v>17</v>
      </c>
      <c r="H266" s="93"/>
      <c r="I266" s="222" t="str">
        <f>V240</f>
        <v/>
      </c>
      <c r="J266" s="222"/>
      <c r="K266" s="222"/>
      <c r="L266" s="222"/>
      <c r="M266" s="222"/>
      <c r="N266" s="222"/>
      <c r="O266" s="222"/>
      <c r="P266" s="222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 t="str">
        <f>IF(OR(F267="",H267=""),"",IF(F267=H267,1,IF(F267&lt;H267,0,IF(F267-H267&lt;10,2,IF(F267&gt;H267,3,SE)))))</f>
        <v/>
      </c>
      <c r="D267" s="222" t="str">
        <f>V242</f>
        <v/>
      </c>
      <c r="E267" s="222"/>
      <c r="F267" s="93"/>
      <c r="G267" s="65" t="s">
        <v>17</v>
      </c>
      <c r="H267" s="93"/>
      <c r="I267" s="222" t="str">
        <f>V241</f>
        <v/>
      </c>
      <c r="J267" s="222"/>
      <c r="K267" s="222"/>
      <c r="L267" s="222"/>
      <c r="M267" s="222"/>
      <c r="N267" s="222"/>
      <c r="O267" s="222"/>
      <c r="P267" s="222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23" t="s">
        <v>158</v>
      </c>
      <c r="E269" s="224"/>
      <c r="F269" s="224"/>
      <c r="G269" s="224"/>
      <c r="H269" s="224"/>
      <c r="I269" s="224"/>
      <c r="J269" s="224"/>
      <c r="K269" s="224"/>
      <c r="L269" s="224"/>
      <c r="M269" s="224"/>
      <c r="N269" s="224"/>
      <c r="O269" s="224"/>
      <c r="P269" s="225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26"/>
      <c r="E270" s="227"/>
      <c r="F270" s="227"/>
      <c r="G270" s="227"/>
      <c r="H270" s="227"/>
      <c r="I270" s="227"/>
      <c r="J270" s="227"/>
      <c r="K270" s="227"/>
      <c r="L270" s="227"/>
      <c r="M270" s="227"/>
      <c r="N270" s="227"/>
      <c r="O270" s="227"/>
      <c r="P270" s="228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 t="str">
        <f>IF(OR(F272="",H272=""),"",IF(F272=H272,1,IF(F272&lt;H272,0,IF(F272-H272&lt;10,2,IF(F272&gt;H272,3,SE)))))</f>
        <v/>
      </c>
      <c r="D272" s="222" t="str">
        <f>V243</f>
        <v/>
      </c>
      <c r="E272" s="222"/>
      <c r="F272" s="93"/>
      <c r="G272" s="65" t="s">
        <v>17</v>
      </c>
      <c r="H272" s="93"/>
      <c r="I272" s="222" t="str">
        <f>V241</f>
        <v/>
      </c>
      <c r="J272" s="222"/>
      <c r="K272" s="222"/>
      <c r="L272" s="222"/>
      <c r="M272" s="222"/>
      <c r="N272" s="222"/>
      <c r="O272" s="222"/>
      <c r="P272" s="222"/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 t="str">
        <f>IF(OR(F273="",H273=""),"",IF(F273=H273,1,IF(F273&lt;H273,0,IF(F273-H273&lt;10,2,IF(F273&gt;H273,3,SE)))))</f>
        <v/>
      </c>
      <c r="D273" s="222" t="str">
        <f>V242</f>
        <v/>
      </c>
      <c r="E273" s="222"/>
      <c r="F273" s="93"/>
      <c r="G273" s="65" t="s">
        <v>17</v>
      </c>
      <c r="H273" s="93"/>
      <c r="I273" s="222" t="str">
        <f>V240</f>
        <v/>
      </c>
      <c r="J273" s="222"/>
      <c r="K273" s="222"/>
      <c r="L273" s="222"/>
      <c r="M273" s="222"/>
      <c r="N273" s="222"/>
      <c r="O273" s="222"/>
      <c r="P273" s="222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23" t="s">
        <v>159</v>
      </c>
      <c r="E275" s="224"/>
      <c r="F275" s="224"/>
      <c r="G275" s="224"/>
      <c r="H275" s="224"/>
      <c r="I275" s="224"/>
      <c r="J275" s="224"/>
      <c r="K275" s="224"/>
      <c r="L275" s="224"/>
      <c r="M275" s="224"/>
      <c r="N275" s="224"/>
      <c r="O275" s="224"/>
      <c r="P275" s="225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26"/>
      <c r="E276" s="227"/>
      <c r="F276" s="227"/>
      <c r="G276" s="227"/>
      <c r="H276" s="227"/>
      <c r="I276" s="227"/>
      <c r="J276" s="227"/>
      <c r="K276" s="227"/>
      <c r="L276" s="227"/>
      <c r="M276" s="227"/>
      <c r="N276" s="227"/>
      <c r="O276" s="227"/>
      <c r="P276" s="228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 t="str">
        <f>IF(OR(F278="",H278=""),"",IF(F278=H278,1,IF(F278&lt;H278,0,IF(F278-H278&lt;10,2,IF(F278&gt;H278,3,SE)))))</f>
        <v/>
      </c>
      <c r="D278" s="222" t="str">
        <f>V243</f>
        <v/>
      </c>
      <c r="E278" s="222"/>
      <c r="F278" s="93"/>
      <c r="G278" s="58" t="s">
        <v>17</v>
      </c>
      <c r="H278" s="93"/>
      <c r="I278" s="222" t="str">
        <f>V242</f>
        <v/>
      </c>
      <c r="J278" s="222"/>
      <c r="K278" s="222"/>
      <c r="L278" s="222"/>
      <c r="M278" s="222"/>
      <c r="N278" s="222"/>
      <c r="O278" s="222"/>
      <c r="P278" s="222"/>
      <c r="Q278" s="45" t="str">
        <f>IF(OR(H278="",F278=""),"",IF(H278=F278,1,IF(H278&lt;F278,0,IF(H278-F278&lt;10,2,IF(H278&gt;F278,3,SE)))))</f>
        <v/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 t="str">
        <f>IF(OR(F279="",H279=""),"",IF(F279=H279,1,IF(F279&lt;H279,0,IF(F279-H279&lt;10,2,IF(F279&gt;H279,3,SE)))))</f>
        <v/>
      </c>
      <c r="D279" s="222" t="str">
        <f>V241</f>
        <v/>
      </c>
      <c r="E279" s="222"/>
      <c r="F279" s="93"/>
      <c r="G279" s="58" t="s">
        <v>17</v>
      </c>
      <c r="H279" s="93"/>
      <c r="I279" s="222" t="str">
        <f>V240</f>
        <v/>
      </c>
      <c r="J279" s="222"/>
      <c r="K279" s="222"/>
      <c r="L279" s="222"/>
      <c r="M279" s="222"/>
      <c r="N279" s="222"/>
      <c r="O279" s="222"/>
      <c r="P279" s="222"/>
      <c r="Q279" s="45" t="str">
        <f>IF(OR(H279="",F279=""),"",IF(H279=F279,1,IF(H279&lt;F279,0,IF(H279-F279&lt;10,2,IF(H279&gt;F279,3,SE)))))</f>
        <v/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83" t="s">
        <v>126</v>
      </c>
      <c r="E281" s="284"/>
      <c r="F281" s="284"/>
      <c r="G281" s="284"/>
      <c r="H281" s="284"/>
      <c r="I281" s="284"/>
      <c r="J281" s="284"/>
      <c r="K281" s="284"/>
      <c r="L281" s="284"/>
      <c r="M281" s="285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86"/>
      <c r="E282" s="287"/>
      <c r="F282" s="287"/>
      <c r="G282" s="287"/>
      <c r="H282" s="287"/>
      <c r="I282" s="287"/>
      <c r="J282" s="287"/>
      <c r="K282" s="287"/>
      <c r="L282" s="287"/>
      <c r="M282" s="288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394" t="s">
        <v>12</v>
      </c>
      <c r="G283" s="395"/>
      <c r="H283" s="394" t="s">
        <v>309</v>
      </c>
      <c r="I283" s="395"/>
      <c r="J283" s="394" t="s">
        <v>310</v>
      </c>
      <c r="K283" s="395"/>
      <c r="L283" s="394" t="s">
        <v>174</v>
      </c>
      <c r="M283" s="396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/>
      </c>
      <c r="F284" s="241">
        <f>VLOOKUP(AC284,$U$283:$AB$287,3)</f>
        <v>0</v>
      </c>
      <c r="G284" s="241"/>
      <c r="H284" s="242">
        <f>VLOOKUP(AC284,$U$283:$AB$287,4)</f>
        <v>0</v>
      </c>
      <c r="I284" s="242"/>
      <c r="J284" s="242">
        <f>VLOOKUP(AC284,$U$283:$AB$287,5)</f>
        <v>0</v>
      </c>
      <c r="K284" s="242"/>
      <c r="L284" s="242">
        <f>VLOOKUP(AC284,$U$283:$AB$287,6)</f>
        <v>0</v>
      </c>
      <c r="M284" s="392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/>
      </c>
      <c r="W284" s="45">
        <f>SUM(Q292,Q299,Q305,Q310,Q317,Q323)</f>
        <v>0</v>
      </c>
      <c r="X284" s="45">
        <f>SUM(H292,H299,H305,H310,H317,H323)</f>
        <v>0</v>
      </c>
      <c r="Y284" s="45">
        <f>SUM(F292,F299,F305,F310,F317,F323)</f>
        <v>0</v>
      </c>
      <c r="Z284" s="45">
        <f>X284-Y284</f>
        <v>0</v>
      </c>
      <c r="AA284" s="45">
        <f>(W284*10^10)+((Z284+5000)*10^6)+(X284*10)+U284</f>
        <v>5000000001</v>
      </c>
      <c r="AB284" s="45">
        <f>LARGE($AA$284:$AA$287,U284)</f>
        <v>5000000004</v>
      </c>
      <c r="AC284" s="64">
        <f>MATCH(AB284,$AA$284:$AA$287,0)</f>
        <v>4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/>
      </c>
      <c r="F285" s="241">
        <f>VLOOKUP(AC285,$U$283:$AB$287,3)</f>
        <v>0</v>
      </c>
      <c r="G285" s="241"/>
      <c r="H285" s="242">
        <f>VLOOKUP(AC285,$U$283:$AB$287,4)</f>
        <v>0</v>
      </c>
      <c r="I285" s="242"/>
      <c r="J285" s="242">
        <f>VLOOKUP(AC285,$U$283:$AB$287,5)</f>
        <v>0</v>
      </c>
      <c r="K285" s="242"/>
      <c r="L285" s="242">
        <f>VLOOKUP(AC285,$U$283:$AB$287,6)</f>
        <v>0</v>
      </c>
      <c r="M285" s="392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/>
      </c>
      <c r="W285" s="45">
        <f>SUM(Q293,Q298,Q311,Q316,C305,C323)</f>
        <v>0</v>
      </c>
      <c r="X285" s="45">
        <f>SUM(H293,H298,F305,H311,H316,F323)</f>
        <v>0</v>
      </c>
      <c r="Y285" s="45">
        <f>SUM(F293,F298,H305,F311,F316,H323)</f>
        <v>0</v>
      </c>
      <c r="Z285" s="45">
        <f>X285-Y285</f>
        <v>0</v>
      </c>
      <c r="AA285" s="45">
        <f>(W285*10^10)+((Z285+5000)*10^6)+(X285*10)+U285</f>
        <v>5000000002</v>
      </c>
      <c r="AB285" s="45">
        <f>LARGE($AA$284:$AA$287,U285)</f>
        <v>5000000003</v>
      </c>
      <c r="AC285" s="64">
        <f>MATCH(AB285,$AA$284:$AA$287,0)</f>
        <v>3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/>
      </c>
      <c r="F286" s="238">
        <f>VLOOKUP(AC286,$U$283:$AB$287,3)</f>
        <v>0</v>
      </c>
      <c r="G286" s="238"/>
      <c r="H286" s="239">
        <f>VLOOKUP(AC286,$U$283:$AB$287,4)</f>
        <v>0</v>
      </c>
      <c r="I286" s="239"/>
      <c r="J286" s="239">
        <f>VLOOKUP(AC286,$U$283:$AB$287,5)</f>
        <v>0</v>
      </c>
      <c r="K286" s="239"/>
      <c r="L286" s="239">
        <f>VLOOKUP(AC286,$U$283:$AB$287,6)</f>
        <v>0</v>
      </c>
      <c r="M286" s="393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/>
      </c>
      <c r="W286" s="45">
        <f>SUM(C293,C299,Q304,C311,C317,Q322)</f>
        <v>0</v>
      </c>
      <c r="X286" s="45">
        <f>SUM(F293,F299,H304,F311,F317,H322)</f>
        <v>0</v>
      </c>
      <c r="Y286" s="45">
        <f>SUM(H293,H299,F304,H311,H317,F322)</f>
        <v>0</v>
      </c>
      <c r="Z286" s="45">
        <f>X286-Y286</f>
        <v>0</v>
      </c>
      <c r="AA286" s="45">
        <f>(W286*10^10)+((Z286+5000)*10^6)+(X286*10)+U286</f>
        <v>5000000003</v>
      </c>
      <c r="AB286" s="45">
        <f>LARGE($AA$284:$AA$287,U286)</f>
        <v>5000000002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/>
      </c>
      <c r="F287" s="238">
        <f>VLOOKUP(AC287,$U$283:$AB$287,3)</f>
        <v>0</v>
      </c>
      <c r="G287" s="238"/>
      <c r="H287" s="239">
        <f>VLOOKUP(AC287,$U$283:$AB$287,4)</f>
        <v>0</v>
      </c>
      <c r="I287" s="239"/>
      <c r="J287" s="239">
        <f>VLOOKUP(AC287,$U$283:$AB$287,5)</f>
        <v>0</v>
      </c>
      <c r="K287" s="239"/>
      <c r="L287" s="239">
        <f>VLOOKUP(AC287,$U$283:$AB$287,6)</f>
        <v>0</v>
      </c>
      <c r="M287" s="393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/>
      </c>
      <c r="W287" s="45">
        <f>SUM(C292,C298,C304,C310,C316,C322)</f>
        <v>0</v>
      </c>
      <c r="X287" s="45">
        <f>SUM(F292,F298,F304,F310,F316,F322)</f>
        <v>0</v>
      </c>
      <c r="Y287" s="45">
        <f>SUM(H292,H298,H304,H310,H316,H322)</f>
        <v>0</v>
      </c>
      <c r="Z287" s="45">
        <f>X287-Y287</f>
        <v>0</v>
      </c>
      <c r="AA287" s="45">
        <f>(W287*10^10)+((Z287+5000)*10^6)+(X287*10)+U287</f>
        <v>5000000004</v>
      </c>
      <c r="AB287" s="45">
        <f>LARGE($AA$284:$AA$287,U287)</f>
        <v>5000000001</v>
      </c>
      <c r="AC287" s="64">
        <f>MATCH(AB287,$AA$284:$AA$287,0)</f>
        <v>1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32" t="s">
        <v>154</v>
      </c>
      <c r="E289" s="233"/>
      <c r="F289" s="233"/>
      <c r="G289" s="233"/>
      <c r="H289" s="233"/>
      <c r="I289" s="233"/>
      <c r="J289" s="233"/>
      <c r="K289" s="233"/>
      <c r="L289" s="233"/>
      <c r="M289" s="233"/>
      <c r="N289" s="233"/>
      <c r="O289" s="233"/>
      <c r="P289" s="234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35"/>
      <c r="E290" s="236"/>
      <c r="F290" s="236"/>
      <c r="G290" s="236"/>
      <c r="H290" s="236"/>
      <c r="I290" s="236"/>
      <c r="J290" s="236"/>
      <c r="K290" s="236"/>
      <c r="L290" s="236"/>
      <c r="M290" s="236"/>
      <c r="N290" s="236"/>
      <c r="O290" s="236"/>
      <c r="P290" s="237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1" t="str">
        <f>IF(OR(F292="",H292=""),"",IF(F292=H292,1,IF(F292&lt;H292,0,IF(F292-H292&lt;10,2,IF(F292&gt;H292,3,SE)))))</f>
        <v/>
      </c>
      <c r="D292" s="222" t="str">
        <f>V287</f>
        <v/>
      </c>
      <c r="E292" s="222"/>
      <c r="F292" s="93"/>
      <c r="G292" s="65" t="s">
        <v>17</v>
      </c>
      <c r="H292" s="93"/>
      <c r="I292" s="222" t="str">
        <f>V284</f>
        <v/>
      </c>
      <c r="J292" s="222"/>
      <c r="K292" s="222"/>
      <c r="L292" s="222"/>
      <c r="M292" s="222"/>
      <c r="N292" s="222"/>
      <c r="O292" s="222"/>
      <c r="P292" s="222"/>
      <c r="Q292" s="45" t="str">
        <f>IF(OR(H292="",F292=""),"",IF(H292=F292,1,IF(H292&lt;F292,0,IF(H292-F292&lt;10,2,IF(H292&gt;F292,3,SE)))))</f>
        <v/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1" t="str">
        <f>IF(OR(F293="",H293=""),"",IF(F293=H293,1,IF(F293&lt;H293,0,IF(F293-H293&lt;10,2,IF(F293&gt;H293,3,SE)))))</f>
        <v/>
      </c>
      <c r="D293" s="222" t="str">
        <f>V286</f>
        <v/>
      </c>
      <c r="E293" s="222"/>
      <c r="F293" s="93"/>
      <c r="G293" s="65" t="s">
        <v>17</v>
      </c>
      <c r="H293" s="93"/>
      <c r="I293" s="222" t="str">
        <f>V285</f>
        <v/>
      </c>
      <c r="J293" s="222"/>
      <c r="K293" s="222"/>
      <c r="L293" s="222"/>
      <c r="M293" s="222"/>
      <c r="N293" s="222"/>
      <c r="O293" s="222"/>
      <c r="P293" s="222"/>
      <c r="Q293" s="45" t="str">
        <f>IF(OR(H293="",F293=""),"",IF(H293=F293,1,IF(H293&lt;F293,0,IF(H293-F293&lt;10,2,IF(H293&gt;F293,3,SE)))))</f>
        <v/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1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1" t="str">
        <f>IF(OR(F295="",H295=""),"",IF(F295=H295,1,IF(F295&lt;H295,0,IF(F295-H295&lt;10,2,IF(F295&gt;H295,3,SE)))))</f>
        <v/>
      </c>
      <c r="D295" s="223" t="s">
        <v>155</v>
      </c>
      <c r="E295" s="224"/>
      <c r="F295" s="224"/>
      <c r="G295" s="224"/>
      <c r="H295" s="224"/>
      <c r="I295" s="224"/>
      <c r="J295" s="224"/>
      <c r="K295" s="224"/>
      <c r="L295" s="224"/>
      <c r="M295" s="224"/>
      <c r="N295" s="224"/>
      <c r="O295" s="224"/>
      <c r="P295" s="225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1" t="str">
        <f>IF(OR(F296="",H296=""),"",IF(F296=H296,1,IF(F296&lt;H296,0,IF(F296-H296&lt;10,2,IF(F296&gt;H296,3,SE)))))</f>
        <v/>
      </c>
      <c r="D296" s="226"/>
      <c r="E296" s="227"/>
      <c r="F296" s="227"/>
      <c r="G296" s="227"/>
      <c r="H296" s="227"/>
      <c r="I296" s="227"/>
      <c r="J296" s="227"/>
      <c r="K296" s="227"/>
      <c r="L296" s="227"/>
      <c r="M296" s="227"/>
      <c r="N296" s="227"/>
      <c r="O296" s="227"/>
      <c r="P296" s="228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1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1" t="str">
        <f>IF(OR(F298="",H298=""),"",IF(F298=H298,1,IF(F298&lt;H298,0,IF(F298-H298&lt;10,2,IF(F298&gt;H298,3,SE)))))</f>
        <v/>
      </c>
      <c r="D298" s="222" t="str">
        <f>V287</f>
        <v/>
      </c>
      <c r="E298" s="222"/>
      <c r="F298" s="93"/>
      <c r="G298" s="65" t="s">
        <v>17</v>
      </c>
      <c r="H298" s="93"/>
      <c r="I298" s="222" t="str">
        <f>V285</f>
        <v/>
      </c>
      <c r="J298" s="222"/>
      <c r="K298" s="222"/>
      <c r="L298" s="222"/>
      <c r="M298" s="222"/>
      <c r="N298" s="222"/>
      <c r="O298" s="222"/>
      <c r="P298" s="222"/>
      <c r="Q298" s="45" t="str">
        <f>IF(OR(H298="",F298=""),"",IF(H298=F298,1,IF(H298&lt;F298,0,IF(H298-F298&lt;10,2,IF(H298&gt;F298,3,SE)))))</f>
        <v/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1" t="str">
        <f>IF(OR(F299="",H299=""),"",IF(F299=H299,1,IF(F299&lt;H299,0,IF(F299-H299&lt;10,2,IF(F299&gt;H299,3,SE)))))</f>
        <v/>
      </c>
      <c r="D299" s="222" t="str">
        <f>V286</f>
        <v/>
      </c>
      <c r="E299" s="222"/>
      <c r="F299" s="93"/>
      <c r="G299" s="65" t="s">
        <v>17</v>
      </c>
      <c r="H299" s="93"/>
      <c r="I299" s="222" t="str">
        <f>V284</f>
        <v/>
      </c>
      <c r="J299" s="222"/>
      <c r="K299" s="222"/>
      <c r="L299" s="222"/>
      <c r="M299" s="222"/>
      <c r="N299" s="222"/>
      <c r="O299" s="222"/>
      <c r="P299" s="222"/>
      <c r="Q299" s="45" t="str">
        <f>IF(OR(H299="",F299=""),"",IF(H299=F299,1,IF(H299&lt;F299,0,IF(H299-F299&lt;10,2,IF(H299&gt;F299,3,SE)))))</f>
        <v/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1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1" t="str">
        <f>IF(OR(F301="",H301=""),"",IF(F301=H301,1,IF(F301&lt;H301,0,IF(F301-H301&lt;10,2,IF(F301&gt;H301,3,SE)))))</f>
        <v/>
      </c>
      <c r="D301" s="223" t="s">
        <v>156</v>
      </c>
      <c r="E301" s="224"/>
      <c r="F301" s="224"/>
      <c r="G301" s="224"/>
      <c r="H301" s="224"/>
      <c r="I301" s="224"/>
      <c r="J301" s="224"/>
      <c r="K301" s="224"/>
      <c r="L301" s="224"/>
      <c r="M301" s="224"/>
      <c r="N301" s="224"/>
      <c r="O301" s="224"/>
      <c r="P301" s="225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1" t="str">
        <f>IF(OR(F302="",H302=""),"",IF(F302=H302,1,IF(F302&lt;H302,0,IF(F302-H302&lt;10,2,IF(F302&gt;H302,3,SE)))))</f>
        <v/>
      </c>
      <c r="D302" s="226"/>
      <c r="E302" s="227"/>
      <c r="F302" s="227"/>
      <c r="G302" s="227"/>
      <c r="H302" s="227"/>
      <c r="I302" s="227"/>
      <c r="J302" s="227"/>
      <c r="K302" s="227"/>
      <c r="L302" s="227"/>
      <c r="M302" s="227"/>
      <c r="N302" s="227"/>
      <c r="O302" s="227"/>
      <c r="P302" s="228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1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1" t="str">
        <f>IF(OR(F304="",H304=""),"",IF(F304=H304,1,IF(F304&lt;H304,0,IF(F304-H304&lt;10,2,IF(F304&gt;H304,3,SE)))))</f>
        <v/>
      </c>
      <c r="D304" s="222" t="str">
        <f>V287</f>
        <v/>
      </c>
      <c r="E304" s="222"/>
      <c r="F304" s="93"/>
      <c r="G304" s="65" t="s">
        <v>17</v>
      </c>
      <c r="H304" s="93"/>
      <c r="I304" s="222" t="str">
        <f>V286</f>
        <v/>
      </c>
      <c r="J304" s="222"/>
      <c r="K304" s="222"/>
      <c r="L304" s="222"/>
      <c r="M304" s="222"/>
      <c r="N304" s="222"/>
      <c r="O304" s="222"/>
      <c r="P304" s="222"/>
      <c r="Q304" s="45" t="str">
        <f>IF(OR(H304="",F304=""),"",IF(H304=F304,1,IF(H304&lt;F304,0,IF(H304-F304&lt;10,2,IF(H304&gt;F304,3,SE)))))</f>
        <v/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1" t="str">
        <f>IF(OR(F305="",H305=""),"",IF(F305=H305,1,IF(F305&lt;H305,0,IF(F305-H305&lt;10,2,IF(F305&gt;H305,3,SE)))))</f>
        <v/>
      </c>
      <c r="D305" s="222" t="str">
        <f>V285</f>
        <v/>
      </c>
      <c r="E305" s="222"/>
      <c r="F305" s="93"/>
      <c r="G305" s="65" t="s">
        <v>17</v>
      </c>
      <c r="H305" s="93"/>
      <c r="I305" s="222" t="str">
        <f>V284</f>
        <v/>
      </c>
      <c r="J305" s="222"/>
      <c r="K305" s="222"/>
      <c r="L305" s="222"/>
      <c r="M305" s="222"/>
      <c r="N305" s="222"/>
      <c r="O305" s="222"/>
      <c r="P305" s="222"/>
      <c r="Q305" s="45" t="str">
        <f>IF(OR(H305="",F305=""),"",IF(H305=F305,1,IF(H305&lt;F305,0,IF(H305-F305&lt;10,2,IF(H305&gt;F305,3,SE)))))</f>
        <v/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1" t="str">
        <f>IF(OR(F307="",H307=""),"",IF(F307=H307,1,IF(F307&lt;H307,0,IF(F307-H307&lt;10,2,IF(F307&gt;H307,3,SE)))))</f>
        <v/>
      </c>
      <c r="D307" s="223" t="s">
        <v>157</v>
      </c>
      <c r="E307" s="224"/>
      <c r="F307" s="224"/>
      <c r="G307" s="224"/>
      <c r="H307" s="224"/>
      <c r="I307" s="224"/>
      <c r="J307" s="224"/>
      <c r="K307" s="224"/>
      <c r="L307" s="224"/>
      <c r="M307" s="224"/>
      <c r="N307" s="224"/>
      <c r="O307" s="224"/>
      <c r="P307" s="225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1" t="str">
        <f>IF(OR(F308="",H308=""),"",IF(F308=H308,1,IF(F308&lt;H308,0,IF(F308-H308&lt;10,2,IF(F308&gt;H308,3,SE)))))</f>
        <v/>
      </c>
      <c r="D308" s="226"/>
      <c r="E308" s="227"/>
      <c r="F308" s="227"/>
      <c r="G308" s="227"/>
      <c r="H308" s="227"/>
      <c r="I308" s="227"/>
      <c r="J308" s="227"/>
      <c r="K308" s="227"/>
      <c r="L308" s="227"/>
      <c r="M308" s="227"/>
      <c r="N308" s="227"/>
      <c r="O308" s="227"/>
      <c r="P308" s="228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1" t="str">
        <f>IF(OR(F310="",H310=""),"",IF(F310=H310,1,IF(F310&lt;H310,0,IF(F310-H310&lt;10,2,IF(F310&gt;H310,3,SE)))))</f>
        <v/>
      </c>
      <c r="D310" s="222" t="str">
        <f>V287</f>
        <v/>
      </c>
      <c r="E310" s="222"/>
      <c r="F310" s="93"/>
      <c r="G310" s="65" t="s">
        <v>17</v>
      </c>
      <c r="H310" s="93"/>
      <c r="I310" s="222" t="str">
        <f>V284</f>
        <v/>
      </c>
      <c r="J310" s="222"/>
      <c r="K310" s="222"/>
      <c r="L310" s="222"/>
      <c r="M310" s="222"/>
      <c r="N310" s="222"/>
      <c r="O310" s="222"/>
      <c r="P310" s="222"/>
      <c r="Q310" s="45" t="str">
        <f>IF(OR(H310="",F310=""),"",IF(H310=F310,1,IF(H310&lt;F310,0,IF(H310-F310&lt;10,2,IF(H310&gt;F310,3,SE)))))</f>
        <v/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1" t="str">
        <f>IF(OR(F311="",H311=""),"",IF(F311=H311,1,IF(F311&lt;H311,0,IF(F311-H311&lt;10,2,IF(F311&gt;H311,3,SE)))))</f>
        <v/>
      </c>
      <c r="D311" s="222" t="str">
        <f>V286</f>
        <v/>
      </c>
      <c r="E311" s="222"/>
      <c r="F311" s="93"/>
      <c r="G311" s="65" t="s">
        <v>17</v>
      </c>
      <c r="H311" s="93"/>
      <c r="I311" s="222" t="str">
        <f>V285</f>
        <v/>
      </c>
      <c r="J311" s="222"/>
      <c r="K311" s="222"/>
      <c r="L311" s="222"/>
      <c r="M311" s="222"/>
      <c r="N311" s="222"/>
      <c r="O311" s="222"/>
      <c r="P311" s="222"/>
      <c r="Q311" s="45" t="str">
        <f>IF(OR(H311="",F311=""),"",IF(H311=F311,1,IF(H311&lt;F311,0,IF(H311-F311&lt;10,2,IF(H311&gt;F311,3,SE)))))</f>
        <v/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1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1" t="str">
        <f>IF(OR(F313="",H313=""),"",IF(F313=H313,1,IF(F313&lt;H313,0,IF(F313-H313&lt;10,2,IF(F313&gt;H313,3,SE)))))</f>
        <v/>
      </c>
      <c r="D313" s="223" t="s">
        <v>158</v>
      </c>
      <c r="E313" s="224"/>
      <c r="F313" s="224"/>
      <c r="G313" s="224"/>
      <c r="H313" s="224"/>
      <c r="I313" s="224"/>
      <c r="J313" s="224"/>
      <c r="K313" s="224"/>
      <c r="L313" s="224"/>
      <c r="M313" s="224"/>
      <c r="N313" s="224"/>
      <c r="O313" s="224"/>
      <c r="P313" s="225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1" t="str">
        <f>IF(OR(F314="",H314=""),"",IF(F314=H314,1,IF(F314&lt;H314,0,IF(F314-H314&lt;10,2,IF(F314&gt;H314,3,SE)))))</f>
        <v/>
      </c>
      <c r="D314" s="226"/>
      <c r="E314" s="227"/>
      <c r="F314" s="227"/>
      <c r="G314" s="227"/>
      <c r="H314" s="227"/>
      <c r="I314" s="227"/>
      <c r="J314" s="227"/>
      <c r="K314" s="227"/>
      <c r="L314" s="227"/>
      <c r="M314" s="227"/>
      <c r="N314" s="227"/>
      <c r="O314" s="227"/>
      <c r="P314" s="228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1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1" t="str">
        <f>IF(OR(F316="",H316=""),"",IF(F316=H316,1,IF(F316&lt;H316,0,IF(F316-H316&lt;10,2,IF(F316&gt;H316,3,SE)))))</f>
        <v/>
      </c>
      <c r="D316" s="222" t="str">
        <f>V287</f>
        <v/>
      </c>
      <c r="E316" s="222"/>
      <c r="F316" s="93"/>
      <c r="G316" s="65" t="s">
        <v>17</v>
      </c>
      <c r="H316" s="93"/>
      <c r="I316" s="222" t="str">
        <f>V285</f>
        <v/>
      </c>
      <c r="J316" s="222"/>
      <c r="K316" s="222"/>
      <c r="L316" s="222"/>
      <c r="M316" s="222"/>
      <c r="N316" s="222"/>
      <c r="O316" s="222"/>
      <c r="P316" s="222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1" t="str">
        <f>IF(OR(F317="",H317=""),"",IF(F317=H317,1,IF(F317&lt;H317,0,IF(F317-H317&lt;10,2,IF(F317&gt;H317,3,SE)))))</f>
        <v/>
      </c>
      <c r="D317" s="222" t="str">
        <f>V286</f>
        <v/>
      </c>
      <c r="E317" s="222"/>
      <c r="F317" s="93"/>
      <c r="G317" s="65" t="s">
        <v>17</v>
      </c>
      <c r="H317" s="93"/>
      <c r="I317" s="222" t="str">
        <f>V284</f>
        <v/>
      </c>
      <c r="J317" s="222"/>
      <c r="K317" s="222"/>
      <c r="L317" s="222"/>
      <c r="M317" s="222"/>
      <c r="N317" s="222"/>
      <c r="O317" s="222"/>
      <c r="P317" s="222"/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1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1" t="str">
        <f>IF(OR(F319="",H319=""),"",IF(F319=H319,1,IF(F319&lt;H319,0,IF(F319-H319&lt;10,2,IF(F319&gt;H319,3,SE)))))</f>
        <v/>
      </c>
      <c r="D319" s="223" t="s">
        <v>159</v>
      </c>
      <c r="E319" s="224"/>
      <c r="F319" s="224"/>
      <c r="G319" s="224"/>
      <c r="H319" s="224"/>
      <c r="I319" s="224"/>
      <c r="J319" s="224"/>
      <c r="K319" s="224"/>
      <c r="L319" s="224"/>
      <c r="M319" s="224"/>
      <c r="N319" s="224"/>
      <c r="O319" s="224"/>
      <c r="P319" s="225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1" t="str">
        <f>IF(OR(F320="",H320=""),"",IF(F320=H320,1,IF(F320&lt;H320,0,IF(F320-H320&lt;10,2,IF(F320&gt;H320,3,SE)))))</f>
        <v/>
      </c>
      <c r="D320" s="226"/>
      <c r="E320" s="227"/>
      <c r="F320" s="227"/>
      <c r="G320" s="227"/>
      <c r="H320" s="227"/>
      <c r="I320" s="227"/>
      <c r="J320" s="227"/>
      <c r="K320" s="227"/>
      <c r="L320" s="227"/>
      <c r="M320" s="227"/>
      <c r="N320" s="227"/>
      <c r="O320" s="227"/>
      <c r="P320" s="228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1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1" t="str">
        <f>IF(OR(F322="",H322=""),"",IF(F322=H322,1,IF(F322&lt;H322,0,IF(F322-H322&lt;10,2,IF(F322&gt;H322,3,SE)))))</f>
        <v/>
      </c>
      <c r="D322" s="222" t="str">
        <f>V287</f>
        <v/>
      </c>
      <c r="E322" s="222"/>
      <c r="F322" s="93"/>
      <c r="G322" s="65" t="s">
        <v>17</v>
      </c>
      <c r="H322" s="93"/>
      <c r="I322" s="222" t="str">
        <f>V286</f>
        <v/>
      </c>
      <c r="J322" s="222"/>
      <c r="K322" s="222"/>
      <c r="L322" s="222"/>
      <c r="M322" s="222"/>
      <c r="N322" s="222"/>
      <c r="O322" s="222"/>
      <c r="P322" s="222"/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1" t="str">
        <f>IF(OR(F323="",H323=""),"",IF(F323=H323,1,IF(F323&lt;H323,0,IF(F323-H323&lt;10,2,IF(F323&gt;H323,3,SE)))))</f>
        <v/>
      </c>
      <c r="D323" s="222" t="str">
        <f>V285</f>
        <v/>
      </c>
      <c r="E323" s="222"/>
      <c r="F323" s="93"/>
      <c r="G323" s="65" t="s">
        <v>17</v>
      </c>
      <c r="H323" s="93"/>
      <c r="I323" s="222" t="str">
        <f>V284</f>
        <v/>
      </c>
      <c r="J323" s="222"/>
      <c r="K323" s="222"/>
      <c r="L323" s="222"/>
      <c r="M323" s="222"/>
      <c r="N323" s="222"/>
      <c r="O323" s="222"/>
      <c r="P323" s="222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83" t="s">
        <v>127</v>
      </c>
      <c r="E325" s="284"/>
      <c r="F325" s="284"/>
      <c r="G325" s="284"/>
      <c r="H325" s="284"/>
      <c r="I325" s="284"/>
      <c r="J325" s="284"/>
      <c r="K325" s="284"/>
      <c r="L325" s="284"/>
      <c r="M325" s="285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86"/>
      <c r="E326" s="287"/>
      <c r="F326" s="287"/>
      <c r="G326" s="287"/>
      <c r="H326" s="287"/>
      <c r="I326" s="287"/>
      <c r="J326" s="287"/>
      <c r="K326" s="287"/>
      <c r="L326" s="287"/>
      <c r="M326" s="288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94" t="s">
        <v>12</v>
      </c>
      <c r="G327" s="395"/>
      <c r="H327" s="394" t="s">
        <v>309</v>
      </c>
      <c r="I327" s="395"/>
      <c r="J327" s="394" t="s">
        <v>310</v>
      </c>
      <c r="K327" s="395"/>
      <c r="L327" s="394" t="s">
        <v>174</v>
      </c>
      <c r="M327" s="396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1</v>
      </c>
      <c r="D328" s="62" t="s">
        <v>4</v>
      </c>
      <c r="E328" s="62" t="str">
        <f>VLOOKUP(AC328,$U$327:$AB$331,2)</f>
        <v/>
      </c>
      <c r="F328" s="241">
        <f>VLOOKUP(AC328,$U$327:$AB$331,3)</f>
        <v>0</v>
      </c>
      <c r="G328" s="241"/>
      <c r="H328" s="242">
        <f>VLOOKUP(AC328,$U$327:$AB$331,4)</f>
        <v>0</v>
      </c>
      <c r="I328" s="242"/>
      <c r="J328" s="242">
        <f>VLOOKUP(AC328,$U$327:$AB$331,5)</f>
        <v>0</v>
      </c>
      <c r="K328" s="242"/>
      <c r="L328" s="242">
        <f>VLOOKUP(AC328,$U$327:$AB$331,6)</f>
        <v>0</v>
      </c>
      <c r="M328" s="392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/>
      </c>
      <c r="W328" s="45">
        <f>SUM(Q336,Q343,Q349,Q354,Q360,Q367)</f>
        <v>0</v>
      </c>
      <c r="X328" s="45">
        <f>SUM(H336,H343,H349,H354,H361,H367)</f>
        <v>0</v>
      </c>
      <c r="Y328" s="45">
        <f>SUM(F336,F343,F349,F354,F361,F367)</f>
        <v>0</v>
      </c>
      <c r="Z328" s="45">
        <f>X328-Y328</f>
        <v>0</v>
      </c>
      <c r="AA328" s="45">
        <f>(W328*10^10)+((Z328+5000)*10^6)+(X328*10)+U328</f>
        <v>5000000001</v>
      </c>
      <c r="AB328" s="45">
        <f>LARGE($AA$328:$AA$331,U328)</f>
        <v>5000000004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1</v>
      </c>
      <c r="D329" s="62" t="s">
        <v>5</v>
      </c>
      <c r="E329" s="62" t="str">
        <f>VLOOKUP(AC329,$U$327:$AB$331,2)</f>
        <v/>
      </c>
      <c r="F329" s="241">
        <f>VLOOKUP(AC329,$U$327:$AB$331,3)</f>
        <v>0</v>
      </c>
      <c r="G329" s="241"/>
      <c r="H329" s="242">
        <f>VLOOKUP(AC329,$U$327:$AB$331,4)</f>
        <v>0</v>
      </c>
      <c r="I329" s="242"/>
      <c r="J329" s="242">
        <f>VLOOKUP(AC329,$U$327:$AB$331,5)</f>
        <v>0</v>
      </c>
      <c r="K329" s="242"/>
      <c r="L329" s="242">
        <f>VLOOKUP(AC329,$U$327:$AB$331,6)</f>
        <v>0</v>
      </c>
      <c r="M329" s="392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/>
      </c>
      <c r="W329" s="45">
        <f>SUM(Q337,Q342,Q355,Q360,C349,C367)</f>
        <v>0</v>
      </c>
      <c r="X329" s="45">
        <f>SUM(H337,H342,F349,H355,H360,F367)</f>
        <v>0</v>
      </c>
      <c r="Y329" s="45">
        <f>SUM(F337,F342,H349,F355,F360,H367)</f>
        <v>0</v>
      </c>
      <c r="Z329" s="45">
        <f>X329-Y329</f>
        <v>0</v>
      </c>
      <c r="AA329" s="45">
        <f>(W329*10^10)+((Z329+5000)*10^6)+(X329*10)+U329</f>
        <v>5000000002</v>
      </c>
      <c r="AB329" s="45">
        <f>LARGE($AA$328:$AA$331,U329)</f>
        <v>5000000003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1</v>
      </c>
      <c r="D330" s="63" t="s">
        <v>6</v>
      </c>
      <c r="E330" s="63" t="str">
        <f>VLOOKUP(AC330,$U$327:$AB$331,2)</f>
        <v/>
      </c>
      <c r="F330" s="238">
        <f>VLOOKUP(AC330,$U$327:$AB$331,3)</f>
        <v>0</v>
      </c>
      <c r="G330" s="238"/>
      <c r="H330" s="239">
        <f>VLOOKUP(AC330,$U$327:$AB$331,4)</f>
        <v>0</v>
      </c>
      <c r="I330" s="239"/>
      <c r="J330" s="398"/>
      <c r="K330" s="398"/>
      <c r="L330" s="239">
        <f>VLOOKUP(AC330,$U$327:$AB$331,6)</f>
        <v>0</v>
      </c>
      <c r="M330" s="393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/>
      </c>
      <c r="W330" s="45">
        <f>SUM(C337,C343,Q348,C355,C361,Q366)</f>
        <v>0</v>
      </c>
      <c r="X330" s="45">
        <f>SUM(F337,F343,H348,F355,F361,H366)</f>
        <v>0</v>
      </c>
      <c r="Y330" s="45">
        <f>SUM(H337,H343,F348,H355,H361,F366)</f>
        <v>0</v>
      </c>
      <c r="Z330" s="45">
        <f>X330-Y330</f>
        <v>0</v>
      </c>
      <c r="AA330" s="45">
        <f>(W330*10^10)+((Z330+5000)*10^6)+(X330*10)+U330</f>
        <v>5000000003</v>
      </c>
      <c r="AB330" s="45">
        <f>LARGE($AA$328:$AA$331,U330)</f>
        <v>5000000002</v>
      </c>
      <c r="AC330" s="64">
        <f>MATCH(AB330,$AA$328:$AA$331,0)</f>
        <v>2</v>
      </c>
      <c r="AD330" s="45"/>
      <c r="AE330" s="45"/>
    </row>
    <row r="331" spans="3:31">
      <c r="C331" s="45">
        <f>IF(OR(F331="",H331=""),"",IF(F331=H331,1,IF(F331&lt;H331,0,IF(F331-H331&lt;10,2,IF(F331&gt;H331,3,SE)))))</f>
        <v>1</v>
      </c>
      <c r="D331" s="63" t="s">
        <v>7</v>
      </c>
      <c r="E331" s="63" t="str">
        <f>VLOOKUP(AC331,$U$327:$AB$331,2)</f>
        <v/>
      </c>
      <c r="F331" s="238">
        <f>VLOOKUP(AC331,$U$327:$AB$331,3)</f>
        <v>0</v>
      </c>
      <c r="G331" s="238"/>
      <c r="H331" s="239">
        <f>VLOOKUP(AC331,$U$327:$AB$331,4)</f>
        <v>0</v>
      </c>
      <c r="I331" s="239"/>
      <c r="J331" s="239">
        <f>VLOOKUP(AC331,$U$327:$AB$331,5)</f>
        <v>0</v>
      </c>
      <c r="K331" s="239"/>
      <c r="L331" s="239">
        <f>VLOOKUP(AC331,$U$327:$AB$331,6)</f>
        <v>0</v>
      </c>
      <c r="M331" s="393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/>
      </c>
      <c r="W331" s="45">
        <f>SUM(C336,C342,C348,C354,C360,C366)</f>
        <v>0</v>
      </c>
      <c r="X331" s="45">
        <f>SUM(F336,F342,F348,F354,F360,F366)</f>
        <v>0</v>
      </c>
      <c r="Y331" s="45">
        <f>SUM(H336,H342,H348,H354,H360,H366)</f>
        <v>0</v>
      </c>
      <c r="Z331" s="45">
        <f>X331-Y331</f>
        <v>0</v>
      </c>
      <c r="AA331" s="45">
        <f>(W331*10^10)+((Z331+5000)*10^6)+(X331*10)+U331</f>
        <v>5000000004</v>
      </c>
      <c r="AB331" s="45">
        <f>LARGE($AA$328:$AA$331,U331)</f>
        <v>5000000001</v>
      </c>
      <c r="AC331" s="64">
        <f>MATCH(AB331,$AA$328:$AA$331,0)</f>
        <v>1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32" t="s">
        <v>154</v>
      </c>
      <c r="E333" s="233"/>
      <c r="F333" s="233"/>
      <c r="G333" s="233"/>
      <c r="H333" s="233"/>
      <c r="I333" s="233"/>
      <c r="J333" s="233"/>
      <c r="K333" s="233"/>
      <c r="L333" s="233"/>
      <c r="M333" s="233"/>
      <c r="N333" s="233"/>
      <c r="O333" s="233"/>
      <c r="P333" s="234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35"/>
      <c r="E334" s="236"/>
      <c r="F334" s="236"/>
      <c r="G334" s="236"/>
      <c r="H334" s="236"/>
      <c r="I334" s="236"/>
      <c r="J334" s="236"/>
      <c r="K334" s="236"/>
      <c r="L334" s="236"/>
      <c r="M334" s="236"/>
      <c r="N334" s="236"/>
      <c r="O334" s="236"/>
      <c r="P334" s="237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 t="str">
        <f>IF(OR(F336="",H336=""),"",IF(F336=H336,1,IF(F336&lt;H336,0,IF(F336-H336&lt;10,2,IF(F336&gt;H336,3,SE)))))</f>
        <v/>
      </c>
      <c r="D336" s="222" t="str">
        <f>V331</f>
        <v/>
      </c>
      <c r="E336" s="222"/>
      <c r="F336" s="93"/>
      <c r="G336" s="65" t="s">
        <v>17</v>
      </c>
      <c r="H336" s="93"/>
      <c r="I336" s="222" t="str">
        <f>V328</f>
        <v/>
      </c>
      <c r="J336" s="222"/>
      <c r="K336" s="222"/>
      <c r="L336" s="222"/>
      <c r="M336" s="222"/>
      <c r="N336" s="222"/>
      <c r="O336" s="222"/>
      <c r="P336" s="222"/>
      <c r="Q336" s="45" t="str">
        <f>IF(OR(H336="",F336=""),"",IF(H336=F336,1,IF(H336&lt;F336,0,IF(H336-F336&lt;10,2,IF(H336&gt;F336,3,SE)))))</f>
        <v/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 t="str">
        <f>IF(OR(F337="",H337=""),"",IF(F337=H337,1,IF(F337&lt;H337,0,IF(F337-H337&lt;10,2,IF(F337&gt;H337,3,SE)))))</f>
        <v/>
      </c>
      <c r="D337" s="222" t="str">
        <f>V330</f>
        <v/>
      </c>
      <c r="E337" s="222"/>
      <c r="F337" s="93"/>
      <c r="G337" s="65" t="s">
        <v>17</v>
      </c>
      <c r="H337" s="93"/>
      <c r="I337" s="222" t="str">
        <f>V329</f>
        <v/>
      </c>
      <c r="J337" s="222"/>
      <c r="K337" s="222"/>
      <c r="L337" s="222"/>
      <c r="M337" s="222"/>
      <c r="N337" s="222"/>
      <c r="O337" s="222"/>
      <c r="P337" s="222"/>
      <c r="Q337" s="45" t="str">
        <f>IF(OR(H337="",F337=""),"",IF(H337=F337,1,IF(H337&lt;F337,0,IF(H337-F337&lt;10,2,IF(H337&gt;F337,3,SE)))))</f>
        <v/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23" t="s">
        <v>155</v>
      </c>
      <c r="E339" s="224"/>
      <c r="F339" s="224"/>
      <c r="G339" s="224"/>
      <c r="H339" s="224"/>
      <c r="I339" s="224"/>
      <c r="J339" s="224"/>
      <c r="K339" s="224"/>
      <c r="L339" s="224"/>
      <c r="M339" s="224"/>
      <c r="N339" s="224"/>
      <c r="O339" s="224"/>
      <c r="P339" s="225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26"/>
      <c r="E340" s="227"/>
      <c r="F340" s="227"/>
      <c r="G340" s="227"/>
      <c r="H340" s="227"/>
      <c r="I340" s="227"/>
      <c r="J340" s="227"/>
      <c r="K340" s="227"/>
      <c r="L340" s="227"/>
      <c r="M340" s="227"/>
      <c r="N340" s="227"/>
      <c r="O340" s="227"/>
      <c r="P340" s="228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 t="str">
        <f>IF(OR(F342="",H342=""),"",IF(F342=H342,1,IF(F342&lt;H342,0,IF(F342-H342&lt;10,2,IF(F342&gt;H342,3,SE)))))</f>
        <v/>
      </c>
      <c r="D342" s="222" t="str">
        <f>V331</f>
        <v/>
      </c>
      <c r="E342" s="222"/>
      <c r="F342" s="93"/>
      <c r="G342" s="58" t="s">
        <v>17</v>
      </c>
      <c r="H342" s="93"/>
      <c r="I342" s="222" t="str">
        <f>V329</f>
        <v/>
      </c>
      <c r="J342" s="222"/>
      <c r="K342" s="222"/>
      <c r="L342" s="222"/>
      <c r="M342" s="222"/>
      <c r="N342" s="222"/>
      <c r="O342" s="222"/>
      <c r="P342" s="222"/>
      <c r="Q342" s="45" t="str">
        <f>IF(OR(H342="",F342=""),"",IF(H342=F342,1,IF(H342&lt;F342,0,IF(H342-F342&lt;10,2,IF(H342&gt;F342,3,SE)))))</f>
        <v/>
      </c>
    </row>
    <row r="343" spans="3:29">
      <c r="C343" s="45" t="str">
        <f>IF(OR(F343="",H343=""),"",IF(F343=H343,1,IF(F343&lt;H343,0,IF(F343-H343&lt;10,2,IF(F343&gt;H343,3,SE)))))</f>
        <v/>
      </c>
      <c r="D343" s="222" t="str">
        <f>V330</f>
        <v/>
      </c>
      <c r="E343" s="222"/>
      <c r="F343" s="93"/>
      <c r="G343" s="58" t="s">
        <v>17</v>
      </c>
      <c r="H343" s="93"/>
      <c r="I343" s="222" t="str">
        <f>V328</f>
        <v/>
      </c>
      <c r="J343" s="222"/>
      <c r="K343" s="222"/>
      <c r="L343" s="222"/>
      <c r="M343" s="222"/>
      <c r="N343" s="222"/>
      <c r="O343" s="222"/>
      <c r="P343" s="222"/>
      <c r="Q343" s="45" t="str">
        <f>IF(OR(H343="",F343=""),"",IF(H343=F343,1,IF(H343&lt;F343,0,IF(H343-F343&lt;10,2,IF(H343&gt;F343,3,SE)))))</f>
        <v/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23" t="s">
        <v>156</v>
      </c>
      <c r="E345" s="224"/>
      <c r="F345" s="224"/>
      <c r="G345" s="224"/>
      <c r="H345" s="224"/>
      <c r="I345" s="224"/>
      <c r="J345" s="224"/>
      <c r="K345" s="224"/>
      <c r="L345" s="224"/>
      <c r="M345" s="224"/>
      <c r="N345" s="224"/>
      <c r="O345" s="224"/>
      <c r="P345" s="225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26"/>
      <c r="E346" s="227"/>
      <c r="F346" s="227"/>
      <c r="G346" s="227"/>
      <c r="H346" s="227"/>
      <c r="I346" s="227"/>
      <c r="J346" s="227"/>
      <c r="K346" s="227"/>
      <c r="L346" s="227"/>
      <c r="M346" s="227"/>
      <c r="N346" s="227"/>
      <c r="O346" s="227"/>
      <c r="P346" s="228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 t="str">
        <f>IF(OR(F348="",H348=""),"",IF(F348=H348,1,IF(F348&lt;H348,0,IF(F348-H348&lt;10,2,IF(F348&gt;H348,3,SE)))))</f>
        <v/>
      </c>
      <c r="D348" s="222" t="str">
        <f>V331</f>
        <v/>
      </c>
      <c r="E348" s="222"/>
      <c r="F348" s="93"/>
      <c r="G348" s="65" t="s">
        <v>17</v>
      </c>
      <c r="H348" s="93"/>
      <c r="I348" s="222" t="str">
        <f>V330</f>
        <v/>
      </c>
      <c r="J348" s="222"/>
      <c r="K348" s="222"/>
      <c r="L348" s="222"/>
      <c r="M348" s="222"/>
      <c r="N348" s="222"/>
      <c r="O348" s="222"/>
      <c r="P348" s="222"/>
      <c r="Q348" s="45" t="str">
        <f>IF(OR(H348="",F348=""),"",IF(H348=F348,1,IF(H348&lt;F348,0,IF(H348-F348&lt;10,2,IF(H348&gt;F348,3,SE)))))</f>
        <v/>
      </c>
    </row>
    <row r="349" spans="3:29">
      <c r="C349" s="45" t="str">
        <f>IF(OR(F349="",H349=""),"",IF(F349=H349,1,IF(F349&lt;H349,0,IF(F349-H349&lt;10,2,IF(F349&gt;H349,3,SE)))))</f>
        <v/>
      </c>
      <c r="D349" s="222" t="str">
        <f>V329</f>
        <v/>
      </c>
      <c r="E349" s="222"/>
      <c r="F349" s="93"/>
      <c r="G349" s="65" t="s">
        <v>17</v>
      </c>
      <c r="H349" s="93"/>
      <c r="I349" s="222" t="str">
        <f>V328</f>
        <v/>
      </c>
      <c r="J349" s="222"/>
      <c r="K349" s="222"/>
      <c r="L349" s="222"/>
      <c r="M349" s="222"/>
      <c r="N349" s="222"/>
      <c r="O349" s="222"/>
      <c r="P349" s="222"/>
      <c r="Q349" s="45" t="str">
        <f>IF(OR(H349="",F349=""),"",IF(H349=F349,1,IF(H349&lt;F349,0,IF(H349-F349&lt;10,2,IF(H349&gt;F349,3,SE)))))</f>
        <v/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23" t="s">
        <v>157</v>
      </c>
      <c r="E351" s="224"/>
      <c r="F351" s="224"/>
      <c r="G351" s="224"/>
      <c r="H351" s="224"/>
      <c r="I351" s="224"/>
      <c r="J351" s="224"/>
      <c r="K351" s="224"/>
      <c r="L351" s="224"/>
      <c r="M351" s="224"/>
      <c r="N351" s="224"/>
      <c r="O351" s="224"/>
      <c r="P351" s="225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26"/>
      <c r="E352" s="227"/>
      <c r="F352" s="227"/>
      <c r="G352" s="227"/>
      <c r="H352" s="227"/>
      <c r="I352" s="227"/>
      <c r="J352" s="227"/>
      <c r="K352" s="227"/>
      <c r="L352" s="227"/>
      <c r="M352" s="227"/>
      <c r="N352" s="227"/>
      <c r="O352" s="227"/>
      <c r="P352" s="228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 t="str">
        <f>IF(OR(F354="",H354=""),"",IF(F354=H354,1,IF(F354&lt;H354,0,IF(F354-H354&lt;10,2,IF(F354&gt;H354,3,SE)))))</f>
        <v/>
      </c>
      <c r="D354" s="222" t="str">
        <f>V331</f>
        <v/>
      </c>
      <c r="E354" s="222"/>
      <c r="F354" s="93"/>
      <c r="G354" s="65" t="s">
        <v>17</v>
      </c>
      <c r="H354" s="93"/>
      <c r="I354" s="222" t="str">
        <f>V328</f>
        <v/>
      </c>
      <c r="J354" s="222"/>
      <c r="K354" s="222"/>
      <c r="L354" s="222"/>
      <c r="M354" s="222"/>
      <c r="N354" s="222"/>
      <c r="O354" s="222"/>
      <c r="P354" s="222"/>
      <c r="Q354" s="45" t="str">
        <f>IF(OR(H354="",F354=""),"",IF(H354=F354,1,IF(H354&lt;F354,0,IF(H354-F354&lt;10,2,IF(H354&gt;F354,3,SE)))))</f>
        <v/>
      </c>
    </row>
    <row r="355" spans="3:17">
      <c r="C355" s="45" t="str">
        <f>IF(OR(F355="",H355=""),"",IF(F355=H355,1,IF(F355&lt;H355,0,IF(F355-H355&lt;10,2,IF(F355&gt;H355,3,SE)))))</f>
        <v/>
      </c>
      <c r="D355" s="222" t="str">
        <f>V330</f>
        <v/>
      </c>
      <c r="E355" s="222"/>
      <c r="F355" s="93"/>
      <c r="G355" s="65" t="s">
        <v>17</v>
      </c>
      <c r="H355" s="93"/>
      <c r="I355" s="222" t="str">
        <f>V329</f>
        <v/>
      </c>
      <c r="J355" s="222"/>
      <c r="K355" s="222"/>
      <c r="L355" s="222"/>
      <c r="M355" s="222"/>
      <c r="N355" s="222"/>
      <c r="O355" s="222"/>
      <c r="P355" s="222"/>
      <c r="Q355" s="45" t="str">
        <f>IF(OR(H355="",F355=""),"",IF(H355=F355,1,IF(H355&lt;F355,0,IF(H355-F355&lt;10,2,IF(H355&gt;F355,3,SE)))))</f>
        <v/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23" t="s">
        <v>158</v>
      </c>
      <c r="E357" s="224"/>
      <c r="F357" s="224"/>
      <c r="G357" s="224"/>
      <c r="H357" s="224"/>
      <c r="I357" s="224"/>
      <c r="J357" s="224"/>
      <c r="K357" s="224"/>
      <c r="L357" s="224"/>
      <c r="M357" s="224"/>
      <c r="N357" s="224"/>
      <c r="O357" s="224"/>
      <c r="P357" s="225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26"/>
      <c r="E358" s="227"/>
      <c r="F358" s="227"/>
      <c r="G358" s="227"/>
      <c r="H358" s="227"/>
      <c r="I358" s="227"/>
      <c r="J358" s="227"/>
      <c r="K358" s="227"/>
      <c r="L358" s="227"/>
      <c r="M358" s="227"/>
      <c r="N358" s="227"/>
      <c r="O358" s="227"/>
      <c r="P358" s="228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 t="str">
        <f>IF(OR(F360="",H360=""),"",IF(F360=H360,1,IF(F360&lt;H360,0,IF(F360-H360&lt;10,2,IF(F360&gt;H360,3,SE)))))</f>
        <v/>
      </c>
      <c r="D360" s="222" t="str">
        <f>V331</f>
        <v/>
      </c>
      <c r="E360" s="222"/>
      <c r="F360" s="93"/>
      <c r="G360" s="65" t="s">
        <v>17</v>
      </c>
      <c r="H360" s="93"/>
      <c r="I360" s="222" t="str">
        <f>V329</f>
        <v/>
      </c>
      <c r="J360" s="222"/>
      <c r="K360" s="222"/>
      <c r="L360" s="222"/>
      <c r="M360" s="222"/>
      <c r="N360" s="222"/>
      <c r="O360" s="222"/>
      <c r="P360" s="222"/>
      <c r="Q360" s="45" t="str">
        <f>IF(OR(H360="",F360=""),"",IF(H360=F360,1,IF(H360&lt;F360,0,IF(H360-F360&lt;10,2,IF(H360&gt;F360,3,SE)))))</f>
        <v/>
      </c>
    </row>
    <row r="361" spans="3:17">
      <c r="C361" s="45" t="str">
        <f>IF(OR(F361="",H361=""),"",IF(F361=H361,1,IF(F361&lt;H361,0,IF(F361-H361&lt;10,2,IF(F361&gt;H361,3,SE)))))</f>
        <v/>
      </c>
      <c r="D361" s="222" t="str">
        <f>V330</f>
        <v/>
      </c>
      <c r="E361" s="222"/>
      <c r="F361" s="93"/>
      <c r="G361" s="65" t="s">
        <v>17</v>
      </c>
      <c r="H361" s="93"/>
      <c r="I361" s="222" t="str">
        <f>V328</f>
        <v/>
      </c>
      <c r="J361" s="222"/>
      <c r="K361" s="222"/>
      <c r="L361" s="222"/>
      <c r="M361" s="222"/>
      <c r="N361" s="222"/>
      <c r="O361" s="222"/>
      <c r="P361" s="222"/>
      <c r="Q361" s="45" t="str">
        <f>IF(OR(H361="",F361=""),"",IF(H361=F361,1,IF(H361&lt;F361,0,IF(H361-F361&lt;10,2,IF(H361&gt;F361,3,SE)))))</f>
        <v/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23" t="s">
        <v>159</v>
      </c>
      <c r="E363" s="224"/>
      <c r="F363" s="224"/>
      <c r="G363" s="224"/>
      <c r="H363" s="224"/>
      <c r="I363" s="224"/>
      <c r="J363" s="224"/>
      <c r="K363" s="224"/>
      <c r="L363" s="224"/>
      <c r="M363" s="224"/>
      <c r="N363" s="224"/>
      <c r="O363" s="224"/>
      <c r="P363" s="225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26"/>
      <c r="E364" s="227"/>
      <c r="F364" s="227"/>
      <c r="G364" s="227"/>
      <c r="H364" s="227"/>
      <c r="I364" s="227"/>
      <c r="J364" s="227"/>
      <c r="K364" s="227"/>
      <c r="L364" s="227"/>
      <c r="M364" s="227"/>
      <c r="N364" s="227"/>
      <c r="O364" s="227"/>
      <c r="P364" s="228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 t="str">
        <f>IF(OR(F366="",H366=""),"",IF(F366=H366,1,IF(F366&lt;H366,0,IF(F366-H366&lt;10,2,IF(F366&gt;H366,3,SE)))))</f>
        <v/>
      </c>
      <c r="D366" s="222" t="str">
        <f>V331</f>
        <v/>
      </c>
      <c r="E366" s="222"/>
      <c r="F366" s="93"/>
      <c r="G366" s="58" t="s">
        <v>17</v>
      </c>
      <c r="H366" s="93"/>
      <c r="I366" s="222" t="str">
        <f>V330</f>
        <v/>
      </c>
      <c r="J366" s="222"/>
      <c r="K366" s="222"/>
      <c r="L366" s="222"/>
      <c r="M366" s="222"/>
      <c r="N366" s="222"/>
      <c r="O366" s="222"/>
      <c r="P366" s="222"/>
      <c r="Q366" s="45" t="str">
        <f>IF(OR(H366="",F366=""),"",IF(H366=F366,1,IF(H366&lt;F366,0,IF(H366-F366&lt;10,2,IF(H366&gt;F366,3,SE)))))</f>
        <v/>
      </c>
    </row>
    <row r="367" spans="3:17">
      <c r="C367" s="45" t="str">
        <f>IF(OR(F367="",H367=""),"",IF(F367=H367,1,IF(F367&lt;H367,0,IF(F367-H367&lt;10,2,IF(F367&gt;H367,3,SE)))))</f>
        <v/>
      </c>
      <c r="D367" s="222" t="str">
        <f>V329</f>
        <v/>
      </c>
      <c r="E367" s="222"/>
      <c r="F367" s="93"/>
      <c r="G367" s="58" t="s">
        <v>17</v>
      </c>
      <c r="H367" s="93"/>
      <c r="I367" s="222" t="str">
        <f>V328</f>
        <v/>
      </c>
      <c r="J367" s="222"/>
      <c r="K367" s="222"/>
      <c r="L367" s="222"/>
      <c r="M367" s="222"/>
      <c r="N367" s="222"/>
      <c r="O367" s="222"/>
      <c r="P367" s="222"/>
      <c r="Q367" s="45" t="str">
        <f>IF(OR(H367="",F367=""),"",IF(H367=F367,1,IF(H367&lt;F367,0,IF(H367-F367&lt;10,2,IF(H367&gt;F367,3,SE)))))</f>
        <v/>
      </c>
    </row>
  </sheetData>
  <sheetProtection password="D90E" sheet="1" objects="1" scenarios="1"/>
  <mergeCells count="413"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zoomScale="70" zoomScaleNormal="70" zoomScaleSheetLayoutView="100" workbookViewId="0">
      <selection activeCell="AI36" sqref="AI36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68"/>
    </row>
    <row r="3" spans="2:33" ht="15" customHeight="1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69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70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2" t="s">
        <v>145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68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69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70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18" t="s">
        <v>0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73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74"/>
      <c r="E11" s="275"/>
      <c r="F11" s="275"/>
      <c r="G11" s="275"/>
      <c r="H11" s="275"/>
      <c r="I11" s="275"/>
      <c r="J11" s="275"/>
      <c r="K11" s="275"/>
      <c r="L11" s="275"/>
      <c r="M11" s="275"/>
      <c r="N11" s="275"/>
      <c r="O11" s="275"/>
      <c r="P11" s="276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74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276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0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77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2"/>
      <c r="W16" s="82"/>
      <c r="X16" s="82"/>
      <c r="Y16" s="82"/>
      <c r="Z16" s="82"/>
      <c r="AA16" s="82"/>
      <c r="AB16" s="82"/>
      <c r="AC16" s="71"/>
      <c r="AD16" s="71"/>
      <c r="AE16" s="71"/>
      <c r="AF16" s="82"/>
      <c r="AG16" s="82"/>
    </row>
    <row r="17" spans="3:34">
      <c r="D17" s="283" t="s">
        <v>129</v>
      </c>
      <c r="E17" s="284"/>
      <c r="F17" s="284"/>
      <c r="G17" s="284"/>
      <c r="H17" s="284"/>
      <c r="I17" s="284"/>
      <c r="J17" s="284"/>
      <c r="K17" s="284"/>
      <c r="L17" s="284"/>
      <c r="M17" s="285"/>
      <c r="S17" s="45"/>
      <c r="T17" s="45"/>
      <c r="U17" s="45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45"/>
    </row>
    <row r="18" spans="3:34" ht="15.75" thickBot="1">
      <c r="D18" s="286"/>
      <c r="E18" s="287"/>
      <c r="F18" s="287"/>
      <c r="G18" s="287"/>
      <c r="H18" s="287"/>
      <c r="I18" s="287"/>
      <c r="J18" s="287"/>
      <c r="K18" s="287"/>
      <c r="L18" s="287"/>
      <c r="M18" s="288"/>
      <c r="S18" s="45"/>
      <c r="T18" s="45"/>
      <c r="U18" s="45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45"/>
    </row>
    <row r="19" spans="3:34" ht="15.75" thickBot="1">
      <c r="D19" s="50" t="s">
        <v>3</v>
      </c>
      <c r="E19" s="51" t="s">
        <v>21</v>
      </c>
      <c r="F19" s="259" t="s">
        <v>12</v>
      </c>
      <c r="G19" s="291"/>
      <c r="H19" s="259" t="s">
        <v>172</v>
      </c>
      <c r="I19" s="291"/>
      <c r="J19" s="259" t="s">
        <v>173</v>
      </c>
      <c r="K19" s="291"/>
      <c r="L19" s="259" t="s">
        <v>174</v>
      </c>
      <c r="M19" s="260"/>
      <c r="O19" s="44" t="s">
        <v>179</v>
      </c>
      <c r="S19" s="45"/>
      <c r="T19" s="45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399"/>
      <c r="AE19" s="399"/>
      <c r="AF19" s="399"/>
      <c r="AG19" s="399"/>
      <c r="AH19" s="45"/>
    </row>
    <row r="20" spans="3:34">
      <c r="D20" s="52" t="s">
        <v>4</v>
      </c>
      <c r="E20" s="68" t="str">
        <f>VLOOKUP(AC20,$U$20:$AB$23,2)</f>
        <v/>
      </c>
      <c r="F20" s="264">
        <f>VLOOKUP(AC20,$U$20:$AB$23,3)</f>
        <v>0</v>
      </c>
      <c r="G20" s="265"/>
      <c r="H20" s="278">
        <f>VLOOKUP(AC20,$U$20:$AB$23,4)</f>
        <v>0</v>
      </c>
      <c r="I20" s="290"/>
      <c r="J20" s="278">
        <f>VLOOKUP(AC20,$U$20:$AB$23,5)</f>
        <v>0</v>
      </c>
      <c r="K20" s="290"/>
      <c r="L20" s="278">
        <f>VLOOKUP(AC20,$U$20:$AB$23,6)</f>
        <v>0</v>
      </c>
      <c r="M20" s="279"/>
      <c r="O20" s="44" t="s">
        <v>175</v>
      </c>
      <c r="S20" s="45"/>
      <c r="T20" s="45"/>
      <c r="U20" s="47">
        <v>1</v>
      </c>
      <c r="V20" s="71" t="str">
        <f>IF(OR('4ª FASE - GRUPOS 1 a 8'!F367="",'4ª FASE - GRUPOS 1 a 8'!F367=""),"",'4ª FASE - GRUPOS 1 a 8'!E329)</f>
        <v/>
      </c>
      <c r="W20" s="71">
        <f>SUM(Q28,Q35,Q41,Q46,Q53,Q59)</f>
        <v>0</v>
      </c>
      <c r="X20" s="71">
        <f>SUM(H28,H35,H41,H46,H53,H59)</f>
        <v>0</v>
      </c>
      <c r="Y20" s="71">
        <f>SUM(F28,F35,F41,F46,F53,F59)</f>
        <v>0</v>
      </c>
      <c r="Z20" s="71">
        <f>X20-Y20</f>
        <v>0</v>
      </c>
      <c r="AA20" s="71">
        <f>(W20*10^10)+((Z20+5000)*10^6)+(X20*10)+U20</f>
        <v>5000000001</v>
      </c>
      <c r="AB20" s="71">
        <f>LARGE($AA$20:$AA$23,U20)</f>
        <v>5000000004</v>
      </c>
      <c r="AC20" s="73">
        <f>MATCH(AB20,$AA$20:$AA$23,0)</f>
        <v>4</v>
      </c>
      <c r="AD20" s="71"/>
      <c r="AE20" s="71"/>
      <c r="AF20" s="71"/>
      <c r="AG20" s="71"/>
      <c r="AH20" s="45"/>
    </row>
    <row r="21" spans="3:34">
      <c r="D21" s="53" t="s">
        <v>5</v>
      </c>
      <c r="E21" s="69" t="str">
        <f>VLOOKUP(AC21,$U$20:$AB$23,2)</f>
        <v/>
      </c>
      <c r="F21" s="266">
        <f>VLOOKUP(AC21,$U$20:$AB$23,3)</f>
        <v>0</v>
      </c>
      <c r="G21" s="267"/>
      <c r="H21" s="280">
        <f>VLOOKUP(AC21,$U$20:$AB$23,4)</f>
        <v>0</v>
      </c>
      <c r="I21" s="282"/>
      <c r="J21" s="280">
        <f>VLOOKUP(AC21,$U$20:$AB$23,5)</f>
        <v>0</v>
      </c>
      <c r="K21" s="282"/>
      <c r="L21" s="280">
        <f>VLOOKUP(AC21,$U$20:$AB$23,6)</f>
        <v>0</v>
      </c>
      <c r="M21" s="281"/>
      <c r="O21" s="44" t="s">
        <v>307</v>
      </c>
      <c r="S21" s="45"/>
      <c r="T21" s="45"/>
      <c r="U21" s="47">
        <v>2</v>
      </c>
      <c r="V21" s="71" t="str">
        <f>IF(OR('4ª FASE - GRUPOS 1 a 8'!F59="",'4ª FASE - GRUPOS 1 a 8'!F59=""),"",'4ª FASE - GRUPOS 1 a 8'!E21)</f>
        <v/>
      </c>
      <c r="W21" s="71">
        <f>SUM(Q29,Q34,Q47,Q52,C41,C59)</f>
        <v>0</v>
      </c>
      <c r="X21" s="71">
        <f>SUM(H29,H34,F41,H47,H52,F59)</f>
        <v>0</v>
      </c>
      <c r="Y21" s="71">
        <f>SUM(F29,F34,H41,F47,F52,H59)</f>
        <v>0</v>
      </c>
      <c r="Z21" s="71">
        <f>X21-Y21</f>
        <v>0</v>
      </c>
      <c r="AA21" s="71">
        <f>(W21*10^10)+((Z21+5000)*10^6)+(X21*10)+U21</f>
        <v>5000000002</v>
      </c>
      <c r="AB21" s="71">
        <f>LARGE($AA$20:$AA$23,U21)</f>
        <v>5000000003</v>
      </c>
      <c r="AC21" s="73">
        <f>MATCH(AB21,$AA$20:$AA$23,0)</f>
        <v>3</v>
      </c>
      <c r="AD21" s="71"/>
      <c r="AE21" s="71"/>
      <c r="AF21" s="71"/>
      <c r="AG21" s="71"/>
      <c r="AH21" s="45"/>
    </row>
    <row r="22" spans="3:34">
      <c r="D22" s="54" t="s">
        <v>6</v>
      </c>
      <c r="E22" s="66" t="str">
        <f>VLOOKUP(AC22,$U$20:$AB$23,2)</f>
        <v/>
      </c>
      <c r="F22" s="294">
        <f>VLOOKUP(AC22,$U$20:$AB$23,3)</f>
        <v>0</v>
      </c>
      <c r="G22" s="295"/>
      <c r="H22" s="296">
        <f>VLOOKUP(AC22,$U$20:$AB$23,4)</f>
        <v>0</v>
      </c>
      <c r="I22" s="297"/>
      <c r="J22" s="296">
        <f>VLOOKUP(AC22,$U$20:$AB$23,5)</f>
        <v>0</v>
      </c>
      <c r="K22" s="297"/>
      <c r="L22" s="296">
        <f>VLOOKUP(AC22,$U$20:$AB$23,6)</f>
        <v>0</v>
      </c>
      <c r="M22" s="391"/>
      <c r="O22" s="44" t="s">
        <v>308</v>
      </c>
      <c r="S22" s="45"/>
      <c r="T22" s="45"/>
      <c r="U22" s="47">
        <v>3</v>
      </c>
      <c r="V22" s="71" t="str">
        <f>IF(OR('4ª FASE - GRUPOS 1 a 8'!F367="",'4ª FASE - GRUPOS 1 a 8'!F367=""),"",'4ª FASE - GRUPOS 1 a 8'!E328)</f>
        <v/>
      </c>
      <c r="W22" s="71">
        <f>SUM(C29,C35,Q40,C47,C53,Q58)</f>
        <v>0</v>
      </c>
      <c r="X22" s="71">
        <f>SUM(F29,F35,H40,F47,F53,H58)</f>
        <v>0</v>
      </c>
      <c r="Y22" s="71">
        <f>SUM(H29,H35,F40,H47,H53,F58)</f>
        <v>0</v>
      </c>
      <c r="Z22" s="71">
        <f>X22-Y22</f>
        <v>0</v>
      </c>
      <c r="AA22" s="71">
        <f>(W22*10^10)+((Z22+5000)*10^6)+(X22*10)+U22</f>
        <v>5000000003</v>
      </c>
      <c r="AB22" s="71">
        <f>LARGE($AA$20:$AA$23,U22)</f>
        <v>5000000002</v>
      </c>
      <c r="AC22" s="73">
        <f>MATCH(AB22,$AA$20:$AA$23,0)</f>
        <v>2</v>
      </c>
      <c r="AD22" s="71"/>
      <c r="AE22" s="71"/>
      <c r="AF22" s="71"/>
      <c r="AG22" s="71"/>
      <c r="AH22" s="45"/>
    </row>
    <row r="23" spans="3:34">
      <c r="D23" s="54" t="s">
        <v>7</v>
      </c>
      <c r="E23" s="66" t="str">
        <f>VLOOKUP(AC23,$U$20:$AB$23,2)</f>
        <v/>
      </c>
      <c r="F23" s="294">
        <f>VLOOKUP(AC23,$U$20:$AB$23,3)</f>
        <v>0</v>
      </c>
      <c r="G23" s="295"/>
      <c r="H23" s="296">
        <f>VLOOKUP(AC23,$U$20:$AB$23,4)</f>
        <v>0</v>
      </c>
      <c r="I23" s="297"/>
      <c r="J23" s="296">
        <f>VLOOKUP(AC23,$U$20:$AB$23,5)</f>
        <v>0</v>
      </c>
      <c r="K23" s="297"/>
      <c r="L23" s="296">
        <f>VLOOKUP(AC23,$U$20:$AB$23,6)</f>
        <v>0</v>
      </c>
      <c r="M23" s="391"/>
      <c r="O23" s="44" t="s">
        <v>178</v>
      </c>
      <c r="S23" s="45"/>
      <c r="T23" s="45"/>
      <c r="U23" s="47">
        <v>4</v>
      </c>
      <c r="V23" s="71" t="str">
        <f>IF(OR('4ª FASE - GRUPOS 1 a 8'!F59="",'4ª FASE - GRUPOS 1 a 8'!F59=""),"",'4ª FASE - GRUPOS 1 a 8'!E20)</f>
        <v/>
      </c>
      <c r="W23" s="71">
        <f>SUM(C28,C34,C40,C46,C52,C58)</f>
        <v>0</v>
      </c>
      <c r="X23" s="71">
        <f>SUM(F28,F34,F40,F46,F52,F58)</f>
        <v>0</v>
      </c>
      <c r="Y23" s="71">
        <f>SUM(H28,H34,H40,H46,H52,H58)</f>
        <v>0</v>
      </c>
      <c r="Z23" s="71">
        <f>X23-Y23</f>
        <v>0</v>
      </c>
      <c r="AA23" s="71">
        <f>(W23*10^10)+((Z23+5000)*10^6)+(X23*10)+U23</f>
        <v>5000000004</v>
      </c>
      <c r="AB23" s="71">
        <f>LARGE($AA$20:$AA$23,U23)</f>
        <v>5000000001</v>
      </c>
      <c r="AC23" s="73">
        <f>MATCH(AB23,$AA$20:$AA$23,0)</f>
        <v>1</v>
      </c>
      <c r="AD23" s="71"/>
      <c r="AE23" s="71"/>
      <c r="AF23" s="71"/>
      <c r="AG23" s="71"/>
      <c r="AH23" s="45"/>
    </row>
    <row r="24" spans="3:34" ht="15.75" thickBot="1">
      <c r="S24" s="45"/>
      <c r="T24" s="45"/>
      <c r="U24" s="45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45"/>
    </row>
    <row r="25" spans="3:34">
      <c r="D25" s="232" t="s">
        <v>160</v>
      </c>
      <c r="E25" s="233"/>
      <c r="F25" s="233"/>
      <c r="G25" s="233"/>
      <c r="H25" s="233"/>
      <c r="I25" s="233"/>
      <c r="J25" s="233"/>
      <c r="K25" s="233"/>
      <c r="L25" s="233"/>
      <c r="M25" s="233"/>
      <c r="N25" s="233"/>
      <c r="O25" s="233"/>
      <c r="P25" s="234"/>
      <c r="S25" s="45"/>
      <c r="T25" s="45"/>
      <c r="U25" s="45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</row>
    <row r="26" spans="3:34" ht="15.75" thickBot="1">
      <c r="D26" s="235"/>
      <c r="E26" s="236"/>
      <c r="F26" s="236"/>
      <c r="G26" s="236"/>
      <c r="H26" s="236"/>
      <c r="I26" s="236"/>
      <c r="J26" s="236"/>
      <c r="K26" s="236"/>
      <c r="L26" s="236"/>
      <c r="M26" s="236"/>
      <c r="N26" s="236"/>
      <c r="O26" s="236"/>
      <c r="P26" s="237"/>
      <c r="T26" s="45"/>
      <c r="U26" s="45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 t="str">
        <f>IF(OR(F28="",H28=""),"",IF(F28=H28,1,IF(F28&lt;H28,0,IF(F28-H28&lt;10,2,IF(F28&gt;H28,3,SE)))))</f>
        <v/>
      </c>
      <c r="D28" s="222" t="str">
        <f>V23</f>
        <v/>
      </c>
      <c r="E28" s="222"/>
      <c r="F28" s="77"/>
      <c r="G28" s="58" t="s">
        <v>17</v>
      </c>
      <c r="H28" s="76"/>
      <c r="I28" s="222" t="str">
        <f>V20</f>
        <v/>
      </c>
      <c r="J28" s="222"/>
      <c r="K28" s="222"/>
      <c r="L28" s="222"/>
      <c r="M28" s="222"/>
      <c r="N28" s="222"/>
      <c r="O28" s="222"/>
      <c r="P28" s="222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 t="str">
        <f>IF(OR(F29="",H29=""),"",IF(F29=H29,1,IF(F29&lt;H29,0,IF(F29-H29&lt;10,2,IF(F29&gt;H29,3,SE)))))</f>
        <v/>
      </c>
      <c r="D29" s="222" t="str">
        <f>V22</f>
        <v/>
      </c>
      <c r="E29" s="222"/>
      <c r="F29" s="77"/>
      <c r="G29" s="58" t="s">
        <v>17</v>
      </c>
      <c r="H29" s="76"/>
      <c r="I29" s="222" t="str">
        <f>V21</f>
        <v/>
      </c>
      <c r="J29" s="222"/>
      <c r="K29" s="222"/>
      <c r="L29" s="222"/>
      <c r="M29" s="222"/>
      <c r="N29" s="222"/>
      <c r="O29" s="222"/>
      <c r="P29" s="222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23" t="s">
        <v>161</v>
      </c>
      <c r="E31" s="224"/>
      <c r="F31" s="224"/>
      <c r="G31" s="224"/>
      <c r="H31" s="224"/>
      <c r="I31" s="224"/>
      <c r="J31" s="224"/>
      <c r="K31" s="224"/>
      <c r="L31" s="224"/>
      <c r="M31" s="224"/>
      <c r="N31" s="224"/>
      <c r="O31" s="224"/>
      <c r="P31" s="225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26"/>
      <c r="E32" s="227"/>
      <c r="F32" s="227"/>
      <c r="G32" s="227"/>
      <c r="H32" s="227"/>
      <c r="I32" s="227"/>
      <c r="J32" s="227"/>
      <c r="K32" s="227"/>
      <c r="L32" s="227"/>
      <c r="M32" s="227"/>
      <c r="N32" s="227"/>
      <c r="O32" s="227"/>
      <c r="P32" s="228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22" t="str">
        <f>V23</f>
        <v/>
      </c>
      <c r="E34" s="222"/>
      <c r="F34" s="77"/>
      <c r="G34" s="65" t="s">
        <v>17</v>
      </c>
      <c r="H34" s="76"/>
      <c r="I34" s="222" t="str">
        <f>V21</f>
        <v/>
      </c>
      <c r="J34" s="222"/>
      <c r="K34" s="222"/>
      <c r="L34" s="222"/>
      <c r="M34" s="222"/>
      <c r="N34" s="222"/>
      <c r="O34" s="222"/>
      <c r="P34" s="222"/>
      <c r="Q34" s="45" t="str">
        <f>IF(OR(H34="",F34=""),"",IF(H34=F34,1,IF(H34&lt;F34,0,IF(H34-F34&lt;10,2,IF(H34&gt;F34,3,SE)))))</f>
        <v/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22" t="str">
        <f>V22</f>
        <v/>
      </c>
      <c r="E35" s="222"/>
      <c r="F35" s="76"/>
      <c r="G35" s="65" t="s">
        <v>17</v>
      </c>
      <c r="H35" s="77"/>
      <c r="I35" s="222" t="str">
        <f>V20</f>
        <v/>
      </c>
      <c r="J35" s="222"/>
      <c r="K35" s="222"/>
      <c r="L35" s="222"/>
      <c r="M35" s="222"/>
      <c r="N35" s="222"/>
      <c r="O35" s="222"/>
      <c r="P35" s="222"/>
      <c r="Q35" s="45" t="str">
        <f>IF(OR(H35="",F35=""),"",IF(H35=F35,1,IF(H35&lt;F35,0,IF(H35-F35&lt;10,2,IF(H35&gt;F35,3,SE)))))</f>
        <v/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23" t="s">
        <v>162</v>
      </c>
      <c r="E37" s="224"/>
      <c r="F37" s="224"/>
      <c r="G37" s="224"/>
      <c r="H37" s="224"/>
      <c r="I37" s="224"/>
      <c r="J37" s="224"/>
      <c r="K37" s="224"/>
      <c r="L37" s="224"/>
      <c r="M37" s="224"/>
      <c r="N37" s="224"/>
      <c r="O37" s="224"/>
      <c r="P37" s="225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26"/>
      <c r="E38" s="227"/>
      <c r="F38" s="227"/>
      <c r="G38" s="227"/>
      <c r="H38" s="227"/>
      <c r="I38" s="227"/>
      <c r="J38" s="227"/>
      <c r="K38" s="227"/>
      <c r="L38" s="227"/>
      <c r="M38" s="227"/>
      <c r="N38" s="227"/>
      <c r="O38" s="227"/>
      <c r="P38" s="228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22" t="str">
        <f>V23</f>
        <v/>
      </c>
      <c r="E40" s="222"/>
      <c r="F40" s="77"/>
      <c r="G40" s="65" t="s">
        <v>17</v>
      </c>
      <c r="H40" s="76"/>
      <c r="I40" s="222" t="str">
        <f>V22</f>
        <v/>
      </c>
      <c r="J40" s="222"/>
      <c r="K40" s="222"/>
      <c r="L40" s="222"/>
      <c r="M40" s="222"/>
      <c r="N40" s="222"/>
      <c r="O40" s="222"/>
      <c r="P40" s="222"/>
      <c r="Q40" s="45" t="str">
        <f>IF(OR(H40="",F40=""),"",IF(H40=F40,1,IF(H40&lt;F40,0,IF(H40-F40&lt;10,2,IF(H40&gt;F40,3,SE)))))</f>
        <v/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22" t="str">
        <f>V21</f>
        <v/>
      </c>
      <c r="E41" s="222"/>
      <c r="F41" s="76"/>
      <c r="G41" s="65" t="s">
        <v>17</v>
      </c>
      <c r="H41" s="77"/>
      <c r="I41" s="222" t="str">
        <f>V20</f>
        <v/>
      </c>
      <c r="J41" s="222"/>
      <c r="K41" s="222"/>
      <c r="L41" s="222"/>
      <c r="M41" s="222"/>
      <c r="N41" s="222"/>
      <c r="O41" s="222"/>
      <c r="P41" s="222"/>
      <c r="Q41" s="45" t="str">
        <f>IF(OR(H41="",F41=""),"",IF(H41=F41,1,IF(H41&lt;F41,0,IF(H41-F41&lt;10,2,IF(H41&gt;F41,3,SE)))))</f>
        <v/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23" t="s">
        <v>163</v>
      </c>
      <c r="E43" s="224"/>
      <c r="F43" s="224"/>
      <c r="G43" s="224"/>
      <c r="H43" s="224"/>
      <c r="I43" s="224"/>
      <c r="J43" s="224"/>
      <c r="K43" s="224"/>
      <c r="L43" s="224"/>
      <c r="M43" s="224"/>
      <c r="N43" s="224"/>
      <c r="O43" s="224"/>
      <c r="P43" s="225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26"/>
      <c r="E44" s="227"/>
      <c r="F44" s="227"/>
      <c r="G44" s="227"/>
      <c r="H44" s="227"/>
      <c r="I44" s="227"/>
      <c r="J44" s="227"/>
      <c r="K44" s="227"/>
      <c r="L44" s="227"/>
      <c r="M44" s="227"/>
      <c r="N44" s="227"/>
      <c r="O44" s="227"/>
      <c r="P44" s="228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22" t="str">
        <f>V23</f>
        <v/>
      </c>
      <c r="E46" s="222"/>
      <c r="F46" s="77"/>
      <c r="G46" s="65" t="s">
        <v>17</v>
      </c>
      <c r="H46" s="76"/>
      <c r="I46" s="222" t="str">
        <f>V20</f>
        <v/>
      </c>
      <c r="J46" s="222"/>
      <c r="K46" s="222"/>
      <c r="L46" s="222"/>
      <c r="M46" s="222"/>
      <c r="N46" s="222"/>
      <c r="O46" s="222"/>
      <c r="P46" s="222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22" t="str">
        <f>V22</f>
        <v/>
      </c>
      <c r="E47" s="222"/>
      <c r="F47" s="76"/>
      <c r="G47" s="65" t="s">
        <v>17</v>
      </c>
      <c r="H47" s="77"/>
      <c r="I47" s="222" t="str">
        <f>V21</f>
        <v/>
      </c>
      <c r="J47" s="222"/>
      <c r="K47" s="222"/>
      <c r="L47" s="222"/>
      <c r="M47" s="222"/>
      <c r="N47" s="222"/>
      <c r="O47" s="222"/>
      <c r="P47" s="222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23" t="s">
        <v>164</v>
      </c>
      <c r="E49" s="224"/>
      <c r="F49" s="224"/>
      <c r="G49" s="224"/>
      <c r="H49" s="224"/>
      <c r="I49" s="224"/>
      <c r="J49" s="224"/>
      <c r="K49" s="224"/>
      <c r="L49" s="224"/>
      <c r="M49" s="224"/>
      <c r="N49" s="224"/>
      <c r="O49" s="224"/>
      <c r="P49" s="225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26"/>
      <c r="E50" s="227"/>
      <c r="F50" s="227"/>
      <c r="G50" s="227"/>
      <c r="H50" s="227"/>
      <c r="I50" s="227"/>
      <c r="J50" s="227"/>
      <c r="K50" s="227"/>
      <c r="L50" s="227"/>
      <c r="M50" s="227"/>
      <c r="N50" s="227"/>
      <c r="O50" s="227"/>
      <c r="P50" s="228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 t="str">
        <f>IF(OR(F52="",H52=""),"",IF(F52=H52,1,IF(F52&lt;H52,0,IF(F52-H52&lt;10,2,IF(F52&gt;H52,3,SE)))))</f>
        <v/>
      </c>
      <c r="D52" s="222" t="str">
        <f>V23</f>
        <v/>
      </c>
      <c r="E52" s="222"/>
      <c r="F52" s="77"/>
      <c r="G52" s="65" t="s">
        <v>17</v>
      </c>
      <c r="H52" s="76"/>
      <c r="I52" s="222" t="str">
        <f>V21</f>
        <v/>
      </c>
      <c r="J52" s="222"/>
      <c r="K52" s="222"/>
      <c r="L52" s="222"/>
      <c r="M52" s="222"/>
      <c r="N52" s="222"/>
      <c r="O52" s="222"/>
      <c r="P52" s="222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 t="str">
        <f>IF(OR(F53="",H53=""),"",IF(F53=H53,1,IF(F53&lt;H53,0,IF(F53-H53&lt;10,2,IF(F53&gt;H53,3,SE)))))</f>
        <v/>
      </c>
      <c r="D53" s="222" t="str">
        <f>V22</f>
        <v/>
      </c>
      <c r="E53" s="222"/>
      <c r="F53" s="76"/>
      <c r="G53" s="65" t="s">
        <v>17</v>
      </c>
      <c r="H53" s="77"/>
      <c r="I53" s="222" t="str">
        <f>V20</f>
        <v/>
      </c>
      <c r="J53" s="222"/>
      <c r="K53" s="222"/>
      <c r="L53" s="222"/>
      <c r="M53" s="222"/>
      <c r="N53" s="222"/>
      <c r="O53" s="222"/>
      <c r="P53" s="222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23" t="s">
        <v>165</v>
      </c>
      <c r="E55" s="224"/>
      <c r="F55" s="224"/>
      <c r="G55" s="224"/>
      <c r="H55" s="224"/>
      <c r="I55" s="224"/>
      <c r="J55" s="224"/>
      <c r="K55" s="224"/>
      <c r="L55" s="224"/>
      <c r="M55" s="224"/>
      <c r="N55" s="224"/>
      <c r="O55" s="224"/>
      <c r="P55" s="225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26"/>
      <c r="E56" s="227"/>
      <c r="F56" s="227"/>
      <c r="G56" s="227"/>
      <c r="H56" s="227"/>
      <c r="I56" s="227"/>
      <c r="J56" s="227"/>
      <c r="K56" s="227"/>
      <c r="L56" s="227"/>
      <c r="M56" s="227"/>
      <c r="N56" s="227"/>
      <c r="O56" s="227"/>
      <c r="P56" s="228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22" t="str">
        <f>V23</f>
        <v/>
      </c>
      <c r="E58" s="222"/>
      <c r="F58" s="77"/>
      <c r="G58" s="58" t="s">
        <v>17</v>
      </c>
      <c r="H58" s="76"/>
      <c r="I58" s="222" t="str">
        <f>V22</f>
        <v/>
      </c>
      <c r="J58" s="222"/>
      <c r="K58" s="222"/>
      <c r="L58" s="222"/>
      <c r="M58" s="222"/>
      <c r="N58" s="222"/>
      <c r="O58" s="222"/>
      <c r="P58" s="222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22" t="str">
        <f>V21</f>
        <v/>
      </c>
      <c r="E59" s="222"/>
      <c r="F59" s="77"/>
      <c r="G59" s="58" t="s">
        <v>17</v>
      </c>
      <c r="H59" s="76"/>
      <c r="I59" s="222" t="str">
        <f>V20</f>
        <v/>
      </c>
      <c r="J59" s="222"/>
      <c r="K59" s="222"/>
      <c r="L59" s="222"/>
      <c r="M59" s="222"/>
      <c r="N59" s="222"/>
      <c r="O59" s="222"/>
      <c r="P59" s="222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83" t="s">
        <v>128</v>
      </c>
      <c r="E61" s="284"/>
      <c r="F61" s="284"/>
      <c r="G61" s="284"/>
      <c r="H61" s="284"/>
      <c r="I61" s="284"/>
      <c r="J61" s="284"/>
      <c r="K61" s="284"/>
      <c r="L61" s="284"/>
      <c r="M61" s="285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86"/>
      <c r="E62" s="287"/>
      <c r="F62" s="287"/>
      <c r="G62" s="287"/>
      <c r="H62" s="287"/>
      <c r="I62" s="287"/>
      <c r="J62" s="287"/>
      <c r="K62" s="287"/>
      <c r="L62" s="287"/>
      <c r="M62" s="288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4" t="s">
        <v>12</v>
      </c>
      <c r="G63" s="395"/>
      <c r="H63" s="394" t="s">
        <v>172</v>
      </c>
      <c r="I63" s="395"/>
      <c r="J63" s="394" t="s">
        <v>173</v>
      </c>
      <c r="K63" s="395"/>
      <c r="L63" s="394" t="s">
        <v>174</v>
      </c>
      <c r="M63" s="396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41">
        <f>VLOOKUP(AC64,$U$63:$AB$67,3)</f>
        <v>0</v>
      </c>
      <c r="G64" s="241"/>
      <c r="H64" s="242">
        <f>VLOOKUP(AC64,$U$63:$AB$67,4)</f>
        <v>0</v>
      </c>
      <c r="I64" s="242"/>
      <c r="J64" s="242">
        <f>VLOOKUP(AC64,$U$63:$AB$67,5)</f>
        <v>0</v>
      </c>
      <c r="K64" s="242"/>
      <c r="L64" s="242">
        <f>VLOOKUP(AC64,$U$63:$AB$67,6)</f>
        <v>0</v>
      </c>
      <c r="M64" s="392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5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41">
        <f>VLOOKUP(AC65,$U$63:$AB$67,3)</f>
        <v>0</v>
      </c>
      <c r="G65" s="241"/>
      <c r="H65" s="242">
        <f>VLOOKUP(AC65,$U$63:$AB$67,4)</f>
        <v>0</v>
      </c>
      <c r="I65" s="242"/>
      <c r="J65" s="242">
        <f>VLOOKUP(AC65,$U$63:$AB$67,5)</f>
        <v>0</v>
      </c>
      <c r="K65" s="242"/>
      <c r="L65" s="242">
        <f>VLOOKUP(AC65,$U$63:$AB$67,6)</f>
        <v>0</v>
      </c>
      <c r="M65" s="392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5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38">
        <f>VLOOKUP(AC66,$U$63:$AB$67,3)</f>
        <v>0</v>
      </c>
      <c r="G66" s="238"/>
      <c r="H66" s="239">
        <f>VLOOKUP(AC66,$U$63:$AB$67,4)</f>
        <v>0</v>
      </c>
      <c r="I66" s="239"/>
      <c r="J66" s="239">
        <f>VLOOKUP(AC66,$U$63:$AB$67,5)</f>
        <v>0</v>
      </c>
      <c r="K66" s="239"/>
      <c r="L66" s="239">
        <f>VLOOKUP(AC66,$U$63:$AB$67,6)</f>
        <v>0</v>
      </c>
      <c r="M66" s="393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5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38">
        <f>VLOOKUP(AC67,$U$63:$AB$67,3)</f>
        <v>0</v>
      </c>
      <c r="G67" s="238"/>
      <c r="H67" s="239">
        <f>VLOOKUP(AC67,$U$63:$AB$67,4)</f>
        <v>0</v>
      </c>
      <c r="I67" s="239"/>
      <c r="J67" s="239">
        <f>VLOOKUP(AC67,$U$63:$AB$67,5)</f>
        <v>0</v>
      </c>
      <c r="K67" s="239"/>
      <c r="L67" s="239">
        <f>VLOOKUP(AC67,$U$63:$AB$67,6)</f>
        <v>0</v>
      </c>
      <c r="M67" s="393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32" t="s">
        <v>160</v>
      </c>
      <c r="E69" s="233"/>
      <c r="F69" s="233"/>
      <c r="G69" s="233"/>
      <c r="H69" s="233"/>
      <c r="I69" s="233"/>
      <c r="J69" s="233"/>
      <c r="K69" s="233"/>
      <c r="L69" s="233"/>
      <c r="M69" s="233"/>
      <c r="N69" s="233"/>
      <c r="O69" s="233"/>
      <c r="P69" s="234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35"/>
      <c r="E70" s="236"/>
      <c r="F70" s="236"/>
      <c r="G70" s="236"/>
      <c r="H70" s="236"/>
      <c r="I70" s="236"/>
      <c r="J70" s="236"/>
      <c r="K70" s="236"/>
      <c r="L70" s="236"/>
      <c r="M70" s="236"/>
      <c r="N70" s="236"/>
      <c r="O70" s="236"/>
      <c r="P70" s="237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 t="str">
        <f>IF(OR(F72="",H72=""),"",IF(F72=H72,1,IF(F72&lt;H72,0,IF(F72-H72&lt;10,2,IF(F72&gt;H72,3,SE)))))</f>
        <v/>
      </c>
      <c r="D72" s="222" t="str">
        <f>V67</f>
        <v/>
      </c>
      <c r="E72" s="222"/>
      <c r="F72" s="76"/>
      <c r="G72" s="65" t="s">
        <v>17</v>
      </c>
      <c r="H72" s="77"/>
      <c r="I72" s="222" t="str">
        <f>V64</f>
        <v/>
      </c>
      <c r="J72" s="222"/>
      <c r="K72" s="222"/>
      <c r="L72" s="222"/>
      <c r="M72" s="222"/>
      <c r="N72" s="222"/>
      <c r="O72" s="222"/>
      <c r="P72" s="222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 t="str">
        <f>IF(OR(F73="",H73=""),"",IF(F73=H73,1,IF(F73&lt;H73,0,IF(F73-H73&lt;10,2,IF(F73&gt;H73,3,SE)))))</f>
        <v/>
      </c>
      <c r="D73" s="222" t="str">
        <f>V66</f>
        <v/>
      </c>
      <c r="E73" s="222"/>
      <c r="F73" s="76"/>
      <c r="G73" s="65" t="s">
        <v>17</v>
      </c>
      <c r="H73" s="77"/>
      <c r="I73" s="222" t="str">
        <f>V65</f>
        <v/>
      </c>
      <c r="J73" s="222"/>
      <c r="K73" s="222"/>
      <c r="L73" s="222"/>
      <c r="M73" s="222"/>
      <c r="N73" s="222"/>
      <c r="O73" s="222"/>
      <c r="P73" s="222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23" t="s">
        <v>161</v>
      </c>
      <c r="E75" s="224"/>
      <c r="F75" s="224"/>
      <c r="G75" s="224"/>
      <c r="H75" s="224"/>
      <c r="I75" s="224"/>
      <c r="J75" s="224"/>
      <c r="K75" s="224"/>
      <c r="L75" s="224"/>
      <c r="M75" s="224"/>
      <c r="N75" s="224"/>
      <c r="O75" s="224"/>
      <c r="P75" s="225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26"/>
      <c r="E76" s="227"/>
      <c r="F76" s="227"/>
      <c r="G76" s="227"/>
      <c r="H76" s="227"/>
      <c r="I76" s="227"/>
      <c r="J76" s="227"/>
      <c r="K76" s="227"/>
      <c r="L76" s="227"/>
      <c r="M76" s="227"/>
      <c r="N76" s="227"/>
      <c r="O76" s="227"/>
      <c r="P76" s="228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 t="str">
        <f>IF(OR(F78="",H78=""),"",IF(F78=H78,1,IF(F78&lt;H78,0,IF(F78-H78&lt;10,2,IF(F78&gt;H78,3,SE)))))</f>
        <v/>
      </c>
      <c r="D78" s="222" t="str">
        <f>V67</f>
        <v/>
      </c>
      <c r="E78" s="222"/>
      <c r="F78" s="76"/>
      <c r="G78" s="65" t="s">
        <v>17</v>
      </c>
      <c r="H78" s="77"/>
      <c r="I78" s="222" t="str">
        <f>V65</f>
        <v/>
      </c>
      <c r="J78" s="222"/>
      <c r="K78" s="222"/>
      <c r="L78" s="222"/>
      <c r="M78" s="222"/>
      <c r="N78" s="222"/>
      <c r="O78" s="222"/>
      <c r="P78" s="222"/>
      <c r="Q78" s="45" t="str">
        <f>IF(OR(H78="",F78=""),"",IF(H78=F78,1,IF(H78&lt;F78,0,IF(H78-F78&lt;10,2,IF(H78&gt;F78,3,SE)))))</f>
        <v/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 t="str">
        <f>IF(OR(F79="",H79=""),"",IF(F79=H79,1,IF(F79&lt;H79,0,IF(F79-H79&lt;10,2,IF(F79&gt;H79,3,SE)))))</f>
        <v/>
      </c>
      <c r="D79" s="222" t="str">
        <f>V66</f>
        <v/>
      </c>
      <c r="E79" s="222"/>
      <c r="F79" s="77"/>
      <c r="G79" s="65" t="s">
        <v>17</v>
      </c>
      <c r="H79" s="76"/>
      <c r="I79" s="222" t="str">
        <f>V64</f>
        <v/>
      </c>
      <c r="J79" s="222"/>
      <c r="K79" s="222"/>
      <c r="L79" s="222"/>
      <c r="M79" s="222"/>
      <c r="N79" s="222"/>
      <c r="O79" s="222"/>
      <c r="P79" s="222"/>
      <c r="Q79" s="45" t="str">
        <f>IF(OR(H79="",F79=""),"",IF(H79=F79,1,IF(H79&lt;F79,0,IF(H79-F79&lt;10,2,IF(H79&gt;F79,3,SE)))))</f>
        <v/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23" t="s">
        <v>162</v>
      </c>
      <c r="E81" s="224"/>
      <c r="F81" s="224"/>
      <c r="G81" s="224"/>
      <c r="H81" s="224"/>
      <c r="I81" s="224"/>
      <c r="J81" s="224"/>
      <c r="K81" s="224"/>
      <c r="L81" s="224"/>
      <c r="M81" s="224"/>
      <c r="N81" s="224"/>
      <c r="O81" s="224"/>
      <c r="P81" s="225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26"/>
      <c r="E82" s="227"/>
      <c r="F82" s="227"/>
      <c r="G82" s="227"/>
      <c r="H82" s="227"/>
      <c r="I82" s="227"/>
      <c r="J82" s="227"/>
      <c r="K82" s="227"/>
      <c r="L82" s="227"/>
      <c r="M82" s="227"/>
      <c r="N82" s="227"/>
      <c r="O82" s="227"/>
      <c r="P82" s="228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 t="str">
        <f>IF(OR(F84="",H84=""),"",IF(F84=H84,1,IF(F84&lt;H84,0,IF(F84-H84&lt;10,2,IF(F84&gt;H84,3,SE)))))</f>
        <v/>
      </c>
      <c r="D84" s="222" t="str">
        <f>V67</f>
        <v/>
      </c>
      <c r="E84" s="222"/>
      <c r="F84" s="77"/>
      <c r="G84" s="65" t="s">
        <v>17</v>
      </c>
      <c r="H84" s="76"/>
      <c r="I84" s="222" t="str">
        <f>V66</f>
        <v/>
      </c>
      <c r="J84" s="222"/>
      <c r="K84" s="222"/>
      <c r="L84" s="222"/>
      <c r="M84" s="222"/>
      <c r="N84" s="222"/>
      <c r="O84" s="222"/>
      <c r="P84" s="222"/>
      <c r="Q84" s="45" t="str">
        <f>IF(OR(H84="",F84=""),"",IF(H84=F84,1,IF(H84&lt;F84,0,IF(H84-F84&lt;10,2,IF(H84&gt;F84,3,SE)))))</f>
        <v/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 t="str">
        <f>IF(OR(F85="",H85=""),"",IF(F85=H85,1,IF(F85&lt;H85,0,IF(F85-H85&lt;10,2,IF(F85&gt;H85,3,SE)))))</f>
        <v/>
      </c>
      <c r="D85" s="222" t="str">
        <f>V65</f>
        <v/>
      </c>
      <c r="E85" s="222"/>
      <c r="F85" s="76"/>
      <c r="G85" s="65" t="s">
        <v>17</v>
      </c>
      <c r="H85" s="77"/>
      <c r="I85" s="222" t="str">
        <f>V64</f>
        <v/>
      </c>
      <c r="J85" s="222"/>
      <c r="K85" s="222"/>
      <c r="L85" s="222"/>
      <c r="M85" s="222"/>
      <c r="N85" s="222"/>
      <c r="O85" s="222"/>
      <c r="P85" s="222"/>
      <c r="Q85" s="45" t="str">
        <f>IF(OR(H85="",F85=""),"",IF(H85=F85,1,IF(H85&lt;F85,0,IF(H85-F85&lt;10,2,IF(H85&gt;F85,3,SE)))))</f>
        <v/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23" t="s">
        <v>163</v>
      </c>
      <c r="E87" s="224"/>
      <c r="F87" s="224"/>
      <c r="G87" s="224"/>
      <c r="H87" s="224"/>
      <c r="I87" s="224"/>
      <c r="J87" s="224"/>
      <c r="K87" s="224"/>
      <c r="L87" s="224"/>
      <c r="M87" s="224"/>
      <c r="N87" s="224"/>
      <c r="O87" s="224"/>
      <c r="P87" s="225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26"/>
      <c r="E88" s="227"/>
      <c r="F88" s="227"/>
      <c r="G88" s="227"/>
      <c r="H88" s="227"/>
      <c r="I88" s="227"/>
      <c r="J88" s="227"/>
      <c r="K88" s="227"/>
      <c r="L88" s="227"/>
      <c r="M88" s="227"/>
      <c r="N88" s="227"/>
      <c r="O88" s="227"/>
      <c r="P88" s="228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 t="str">
        <f>IF(OR(F90="",H90=""),"",IF(F90=H90,1,IF(F90&lt;H90,0,IF(F90-H90&lt;10,2,IF(F90&gt;H90,3,SE)))))</f>
        <v/>
      </c>
      <c r="D90" s="222" t="str">
        <f>V67</f>
        <v/>
      </c>
      <c r="E90" s="222"/>
      <c r="F90" s="77"/>
      <c r="G90" s="65" t="s">
        <v>17</v>
      </c>
      <c r="H90" s="76"/>
      <c r="I90" s="222" t="str">
        <f>V64</f>
        <v/>
      </c>
      <c r="J90" s="222"/>
      <c r="K90" s="222"/>
      <c r="L90" s="222"/>
      <c r="M90" s="222"/>
      <c r="N90" s="222"/>
      <c r="O90" s="222"/>
      <c r="P90" s="222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 t="str">
        <f>IF(OR(F91="",H91=""),"",IF(F91=H91,1,IF(F91&lt;H91,0,IF(F91-H91&lt;10,2,IF(F91&gt;H91,3,SE)))))</f>
        <v/>
      </c>
      <c r="D91" s="222" t="str">
        <f>V66</f>
        <v/>
      </c>
      <c r="E91" s="222"/>
      <c r="F91" s="77"/>
      <c r="G91" s="65" t="s">
        <v>17</v>
      </c>
      <c r="H91" s="76"/>
      <c r="I91" s="222" t="str">
        <f>V65</f>
        <v/>
      </c>
      <c r="J91" s="222"/>
      <c r="K91" s="222"/>
      <c r="L91" s="222"/>
      <c r="M91" s="222"/>
      <c r="N91" s="222"/>
      <c r="O91" s="222"/>
      <c r="P91" s="222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23" t="s">
        <v>164</v>
      </c>
      <c r="E93" s="224"/>
      <c r="F93" s="224"/>
      <c r="G93" s="224"/>
      <c r="H93" s="224"/>
      <c r="I93" s="224"/>
      <c r="J93" s="224"/>
      <c r="K93" s="224"/>
      <c r="L93" s="224"/>
      <c r="M93" s="224"/>
      <c r="N93" s="224"/>
      <c r="O93" s="224"/>
      <c r="P93" s="225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26"/>
      <c r="E94" s="227"/>
      <c r="F94" s="227"/>
      <c r="G94" s="227"/>
      <c r="H94" s="227"/>
      <c r="I94" s="227"/>
      <c r="J94" s="227"/>
      <c r="K94" s="227"/>
      <c r="L94" s="227"/>
      <c r="M94" s="227"/>
      <c r="N94" s="227"/>
      <c r="O94" s="227"/>
      <c r="P94" s="228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 t="str">
        <f>IF(OR(F96="",H96=""),"",IF(F96=H96,1,IF(F96&lt;H96,0,IF(F96-H96&lt;10,2,IF(F96&gt;H96,3,SE)))))</f>
        <v/>
      </c>
      <c r="D96" s="222" t="str">
        <f>V67</f>
        <v/>
      </c>
      <c r="E96" s="222"/>
      <c r="F96" s="77"/>
      <c r="G96" s="65" t="s">
        <v>17</v>
      </c>
      <c r="H96" s="76"/>
      <c r="I96" s="222" t="str">
        <f>V65</f>
        <v/>
      </c>
      <c r="J96" s="222"/>
      <c r="K96" s="222"/>
      <c r="L96" s="222"/>
      <c r="M96" s="222"/>
      <c r="N96" s="222"/>
      <c r="O96" s="222"/>
      <c r="P96" s="222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 t="str">
        <f>IF(OR(F97="",H97=""),"",IF(F97=H97,1,IF(F97&lt;H97,0,IF(F97-H97&lt;10,2,IF(F97&gt;H97,3,SE)))))</f>
        <v/>
      </c>
      <c r="D97" s="222" t="str">
        <f>V66</f>
        <v/>
      </c>
      <c r="E97" s="222"/>
      <c r="F97" s="77"/>
      <c r="G97" s="65" t="s">
        <v>17</v>
      </c>
      <c r="H97" s="76"/>
      <c r="I97" s="222" t="str">
        <f>V64</f>
        <v/>
      </c>
      <c r="J97" s="222"/>
      <c r="K97" s="222"/>
      <c r="L97" s="222"/>
      <c r="M97" s="222"/>
      <c r="N97" s="222"/>
      <c r="O97" s="222"/>
      <c r="P97" s="222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23" t="s">
        <v>165</v>
      </c>
      <c r="E99" s="224"/>
      <c r="F99" s="224"/>
      <c r="G99" s="224"/>
      <c r="H99" s="224"/>
      <c r="I99" s="224"/>
      <c r="J99" s="224"/>
      <c r="K99" s="224"/>
      <c r="L99" s="224"/>
      <c r="M99" s="224"/>
      <c r="N99" s="224"/>
      <c r="O99" s="224"/>
      <c r="P99" s="225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26"/>
      <c r="E100" s="227"/>
      <c r="F100" s="227"/>
      <c r="G100" s="227"/>
      <c r="H100" s="227"/>
      <c r="I100" s="227"/>
      <c r="J100" s="227"/>
      <c r="K100" s="227"/>
      <c r="L100" s="227"/>
      <c r="M100" s="227"/>
      <c r="N100" s="227"/>
      <c r="O100" s="227"/>
      <c r="P100" s="228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22" t="str">
        <f>V67</f>
        <v/>
      </c>
      <c r="E102" s="222"/>
      <c r="F102" s="77"/>
      <c r="G102" s="58" t="s">
        <v>17</v>
      </c>
      <c r="H102" s="76"/>
      <c r="I102" s="222" t="str">
        <f>V66</f>
        <v/>
      </c>
      <c r="J102" s="222"/>
      <c r="K102" s="222"/>
      <c r="L102" s="222"/>
      <c r="M102" s="222"/>
      <c r="N102" s="222"/>
      <c r="O102" s="222"/>
      <c r="P102" s="222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22" t="str">
        <f>V65</f>
        <v/>
      </c>
      <c r="E103" s="222"/>
      <c r="F103" s="77"/>
      <c r="G103" s="58" t="s">
        <v>17</v>
      </c>
      <c r="H103" s="76"/>
      <c r="I103" s="222" t="str">
        <f>V64</f>
        <v/>
      </c>
      <c r="J103" s="222"/>
      <c r="K103" s="222"/>
      <c r="L103" s="222"/>
      <c r="M103" s="222"/>
      <c r="N103" s="222"/>
      <c r="O103" s="222"/>
      <c r="P103" s="222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83" t="s">
        <v>131</v>
      </c>
      <c r="E105" s="284"/>
      <c r="F105" s="284"/>
      <c r="G105" s="284"/>
      <c r="H105" s="284"/>
      <c r="I105" s="284"/>
      <c r="J105" s="284"/>
      <c r="K105" s="284"/>
      <c r="L105" s="284"/>
      <c r="M105" s="285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86"/>
      <c r="E106" s="287"/>
      <c r="F106" s="287"/>
      <c r="G106" s="287"/>
      <c r="H106" s="287"/>
      <c r="I106" s="287"/>
      <c r="J106" s="287"/>
      <c r="K106" s="287"/>
      <c r="L106" s="287"/>
      <c r="M106" s="288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4" t="s">
        <v>12</v>
      </c>
      <c r="G107" s="395"/>
      <c r="H107" s="394" t="s">
        <v>172</v>
      </c>
      <c r="I107" s="395"/>
      <c r="J107" s="394" t="s">
        <v>173</v>
      </c>
      <c r="K107" s="395"/>
      <c r="L107" s="394" t="s">
        <v>174</v>
      </c>
      <c r="M107" s="396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41">
        <f>VLOOKUP(AC108,$U$107:$AB$111,3)</f>
        <v>0</v>
      </c>
      <c r="G108" s="241"/>
      <c r="H108" s="242">
        <f>VLOOKUP(AC108,$U$107:$AB$111,4)</f>
        <v>0</v>
      </c>
      <c r="I108" s="242"/>
      <c r="J108" s="242">
        <f>VLOOKUP(AC108,$U$107:$AB$111,5)</f>
        <v>0</v>
      </c>
      <c r="K108" s="242"/>
      <c r="L108" s="242">
        <f>VLOOKUP(AC108,$U$107:$AB$111,6)</f>
        <v>0</v>
      </c>
      <c r="M108" s="392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41">
        <f>VLOOKUP(AC109,$U$107:$AB$111,3)</f>
        <v>0</v>
      </c>
      <c r="G109" s="241"/>
      <c r="H109" s="242">
        <f>VLOOKUP(AC109,$U$107:$AB$111,4)</f>
        <v>0</v>
      </c>
      <c r="I109" s="242"/>
      <c r="J109" s="242">
        <f>VLOOKUP(AC109,$U$107:$AB$111,5)</f>
        <v>0</v>
      </c>
      <c r="K109" s="242"/>
      <c r="L109" s="242">
        <f>VLOOKUP(AC109,$U$107:$AB$111,6)</f>
        <v>0</v>
      </c>
      <c r="M109" s="392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38">
        <f>VLOOKUP(AC110,$U$107:$AB$111,3)</f>
        <v>0</v>
      </c>
      <c r="G110" s="238"/>
      <c r="H110" s="239">
        <f>VLOOKUP(AC110,$U$107:$AB$111,4)</f>
        <v>0</v>
      </c>
      <c r="I110" s="239"/>
      <c r="J110" s="239">
        <f>VLOOKUP(AC110,$U$107:$AB$111,5)</f>
        <v>0</v>
      </c>
      <c r="K110" s="239"/>
      <c r="L110" s="239">
        <f>VLOOKUP(AC110,$U$107:$AB$111,6)</f>
        <v>0</v>
      </c>
      <c r="M110" s="393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38">
        <f>VLOOKUP(AC111,$U$107:$AB$111,3)</f>
        <v>0</v>
      </c>
      <c r="G111" s="238"/>
      <c r="H111" s="239">
        <f>VLOOKUP(AC111,$U$107:$AB$111,4)</f>
        <v>0</v>
      </c>
      <c r="I111" s="239"/>
      <c r="J111" s="239">
        <f>VLOOKUP(AC111,$U$107:$AB$111,5)</f>
        <v>0</v>
      </c>
      <c r="K111" s="239"/>
      <c r="L111" s="239">
        <f>VLOOKUP(AC111,$U$107:$AB$111,6)</f>
        <v>0</v>
      </c>
      <c r="M111" s="393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32" t="s">
        <v>160</v>
      </c>
      <c r="E113" s="233"/>
      <c r="F113" s="233"/>
      <c r="G113" s="233"/>
      <c r="H113" s="233"/>
      <c r="I113" s="233"/>
      <c r="J113" s="233"/>
      <c r="K113" s="233"/>
      <c r="L113" s="233"/>
      <c r="M113" s="233"/>
      <c r="N113" s="233"/>
      <c r="O113" s="233"/>
      <c r="P113" s="234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35"/>
      <c r="E114" s="236"/>
      <c r="F114" s="236"/>
      <c r="G114" s="236"/>
      <c r="H114" s="236"/>
      <c r="I114" s="236"/>
      <c r="J114" s="236"/>
      <c r="K114" s="236"/>
      <c r="L114" s="236"/>
      <c r="M114" s="236"/>
      <c r="N114" s="236"/>
      <c r="O114" s="236"/>
      <c r="P114" s="237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22" t="str">
        <f>V111</f>
        <v/>
      </c>
      <c r="E116" s="222"/>
      <c r="F116" s="77"/>
      <c r="G116" s="58" t="s">
        <v>17</v>
      </c>
      <c r="H116" s="76"/>
      <c r="I116" s="222" t="str">
        <f>V108</f>
        <v/>
      </c>
      <c r="J116" s="222"/>
      <c r="K116" s="222"/>
      <c r="L116" s="222"/>
      <c r="M116" s="222"/>
      <c r="N116" s="222"/>
      <c r="O116" s="222"/>
      <c r="P116" s="222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22" t="str">
        <f>V110</f>
        <v/>
      </c>
      <c r="E117" s="222"/>
      <c r="F117" s="77"/>
      <c r="G117" s="58" t="s">
        <v>17</v>
      </c>
      <c r="H117" s="76"/>
      <c r="I117" s="222" t="str">
        <f>V109</f>
        <v/>
      </c>
      <c r="J117" s="222"/>
      <c r="K117" s="222"/>
      <c r="L117" s="222"/>
      <c r="M117" s="222"/>
      <c r="N117" s="222"/>
      <c r="O117" s="222"/>
      <c r="P117" s="222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23" t="s">
        <v>161</v>
      </c>
      <c r="E119" s="224"/>
      <c r="F119" s="224"/>
      <c r="G119" s="224"/>
      <c r="H119" s="224"/>
      <c r="I119" s="224"/>
      <c r="J119" s="224"/>
      <c r="K119" s="224"/>
      <c r="L119" s="224"/>
      <c r="M119" s="224"/>
      <c r="N119" s="224"/>
      <c r="O119" s="224"/>
      <c r="P119" s="225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26"/>
      <c r="E120" s="227"/>
      <c r="F120" s="227"/>
      <c r="G120" s="227"/>
      <c r="H120" s="227"/>
      <c r="I120" s="227"/>
      <c r="J120" s="227"/>
      <c r="K120" s="227"/>
      <c r="L120" s="227"/>
      <c r="M120" s="227"/>
      <c r="N120" s="227"/>
      <c r="O120" s="227"/>
      <c r="P120" s="228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22" t="str">
        <f>V111</f>
        <v/>
      </c>
      <c r="E122" s="222"/>
      <c r="F122" s="77"/>
      <c r="G122" s="65" t="s">
        <v>17</v>
      </c>
      <c r="H122" s="76"/>
      <c r="I122" s="222" t="str">
        <f>V109</f>
        <v/>
      </c>
      <c r="J122" s="222"/>
      <c r="K122" s="222"/>
      <c r="L122" s="222"/>
      <c r="M122" s="222"/>
      <c r="N122" s="222"/>
      <c r="O122" s="222"/>
      <c r="P122" s="222"/>
      <c r="Q122" s="45" t="str">
        <f>IF(OR(H122="",F122=""),"",IF(H122=F122,1,IF(H122&lt;F122,0,IF(H122-F122&lt;10,2,IF(H122&gt;F122,3,SE)))))</f>
        <v/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22" t="str">
        <f>V110</f>
        <v/>
      </c>
      <c r="E123" s="222"/>
      <c r="F123" s="77"/>
      <c r="G123" s="65" t="s">
        <v>17</v>
      </c>
      <c r="H123" s="76"/>
      <c r="I123" s="222" t="str">
        <f>V108</f>
        <v/>
      </c>
      <c r="J123" s="222"/>
      <c r="K123" s="222"/>
      <c r="L123" s="222"/>
      <c r="M123" s="222"/>
      <c r="N123" s="222"/>
      <c r="O123" s="222"/>
      <c r="P123" s="222"/>
      <c r="Q123" s="45" t="str">
        <f>IF(OR(H123="",F123=""),"",IF(H123=F123,1,IF(H123&lt;F123,0,IF(H123-F123&lt;10,2,IF(H123&gt;F123,3,SE)))))</f>
        <v/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23" t="s">
        <v>162</v>
      </c>
      <c r="E125" s="224"/>
      <c r="F125" s="224"/>
      <c r="G125" s="224"/>
      <c r="H125" s="224"/>
      <c r="I125" s="224"/>
      <c r="J125" s="224"/>
      <c r="K125" s="224"/>
      <c r="L125" s="224"/>
      <c r="M125" s="224"/>
      <c r="N125" s="224"/>
      <c r="O125" s="224"/>
      <c r="P125" s="225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26"/>
      <c r="E126" s="227"/>
      <c r="F126" s="227"/>
      <c r="G126" s="227"/>
      <c r="H126" s="227"/>
      <c r="I126" s="227"/>
      <c r="J126" s="227"/>
      <c r="K126" s="227"/>
      <c r="L126" s="227"/>
      <c r="M126" s="227"/>
      <c r="N126" s="227"/>
      <c r="O126" s="227"/>
      <c r="P126" s="228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22" t="str">
        <f>V111</f>
        <v/>
      </c>
      <c r="E128" s="222"/>
      <c r="F128" s="77"/>
      <c r="G128" s="65" t="s">
        <v>17</v>
      </c>
      <c r="H128" s="76"/>
      <c r="I128" s="222" t="str">
        <f>V110</f>
        <v/>
      </c>
      <c r="J128" s="222"/>
      <c r="K128" s="222"/>
      <c r="L128" s="222"/>
      <c r="M128" s="222"/>
      <c r="N128" s="222"/>
      <c r="O128" s="222"/>
      <c r="P128" s="222"/>
      <c r="Q128" s="45" t="str">
        <f>IF(OR(H128="",F128=""),"",IF(H128=F128,1,IF(H128&lt;F128,0,IF(H128-F128&lt;10,2,IF(H128&gt;F128,3,SE)))))</f>
        <v/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22" t="str">
        <f>V109</f>
        <v/>
      </c>
      <c r="E129" s="222"/>
      <c r="F129" s="77"/>
      <c r="G129" s="65" t="s">
        <v>17</v>
      </c>
      <c r="H129" s="76"/>
      <c r="I129" s="222" t="str">
        <f>V108</f>
        <v/>
      </c>
      <c r="J129" s="222"/>
      <c r="K129" s="222"/>
      <c r="L129" s="222"/>
      <c r="M129" s="222"/>
      <c r="N129" s="222"/>
      <c r="O129" s="222"/>
      <c r="P129" s="222"/>
      <c r="Q129" s="45" t="str">
        <f>IF(OR(H129="",F129=""),"",IF(H129=F129,1,IF(H129&lt;F129,0,IF(H129-F129&lt;10,2,IF(H129&gt;F129,3,SE)))))</f>
        <v/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23" t="s">
        <v>163</v>
      </c>
      <c r="E131" s="224"/>
      <c r="F131" s="224"/>
      <c r="G131" s="224"/>
      <c r="H131" s="224"/>
      <c r="I131" s="224"/>
      <c r="J131" s="224"/>
      <c r="K131" s="224"/>
      <c r="L131" s="224"/>
      <c r="M131" s="224"/>
      <c r="N131" s="224"/>
      <c r="O131" s="224"/>
      <c r="P131" s="225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26"/>
      <c r="E132" s="227"/>
      <c r="F132" s="227"/>
      <c r="G132" s="227"/>
      <c r="H132" s="227"/>
      <c r="I132" s="227"/>
      <c r="J132" s="227"/>
      <c r="K132" s="227"/>
      <c r="L132" s="227"/>
      <c r="M132" s="227"/>
      <c r="N132" s="227"/>
      <c r="O132" s="227"/>
      <c r="P132" s="228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22" t="str">
        <f>V111</f>
        <v/>
      </c>
      <c r="E134" s="222"/>
      <c r="F134" s="76"/>
      <c r="G134" s="58" t="s">
        <v>17</v>
      </c>
      <c r="H134" s="77"/>
      <c r="I134" s="222" t="str">
        <f>V108</f>
        <v/>
      </c>
      <c r="J134" s="222"/>
      <c r="K134" s="222"/>
      <c r="L134" s="222"/>
      <c r="M134" s="222"/>
      <c r="N134" s="222"/>
      <c r="O134" s="222"/>
      <c r="P134" s="222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22" t="str">
        <f>V110</f>
        <v/>
      </c>
      <c r="E135" s="222"/>
      <c r="F135" s="77"/>
      <c r="G135" s="58" t="s">
        <v>17</v>
      </c>
      <c r="H135" s="76"/>
      <c r="I135" s="222" t="str">
        <f>V109</f>
        <v/>
      </c>
      <c r="J135" s="222"/>
      <c r="K135" s="222"/>
      <c r="L135" s="222"/>
      <c r="M135" s="222"/>
      <c r="N135" s="222"/>
      <c r="O135" s="222"/>
      <c r="P135" s="222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23" t="s">
        <v>164</v>
      </c>
      <c r="E137" s="224"/>
      <c r="F137" s="224"/>
      <c r="G137" s="224"/>
      <c r="H137" s="224"/>
      <c r="I137" s="224"/>
      <c r="J137" s="224"/>
      <c r="K137" s="224"/>
      <c r="L137" s="224"/>
      <c r="M137" s="224"/>
      <c r="N137" s="224"/>
      <c r="O137" s="224"/>
      <c r="P137" s="225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26"/>
      <c r="E138" s="227"/>
      <c r="F138" s="227"/>
      <c r="G138" s="227"/>
      <c r="H138" s="227"/>
      <c r="I138" s="227"/>
      <c r="J138" s="227"/>
      <c r="K138" s="227"/>
      <c r="L138" s="227"/>
      <c r="M138" s="227"/>
      <c r="N138" s="227"/>
      <c r="O138" s="227"/>
      <c r="P138" s="228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22" t="str">
        <f>V111</f>
        <v/>
      </c>
      <c r="E140" s="222"/>
      <c r="F140" s="77"/>
      <c r="G140" s="65" t="s">
        <v>17</v>
      </c>
      <c r="H140" s="76"/>
      <c r="I140" s="222" t="str">
        <f>V109</f>
        <v/>
      </c>
      <c r="J140" s="222"/>
      <c r="K140" s="222"/>
      <c r="L140" s="222"/>
      <c r="M140" s="222"/>
      <c r="N140" s="222"/>
      <c r="O140" s="222"/>
      <c r="P140" s="222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22" t="str">
        <f>V110</f>
        <v/>
      </c>
      <c r="E141" s="222"/>
      <c r="F141" s="76"/>
      <c r="G141" s="65" t="s">
        <v>17</v>
      </c>
      <c r="H141" s="77"/>
      <c r="I141" s="222" t="str">
        <f>V108</f>
        <v/>
      </c>
      <c r="J141" s="222"/>
      <c r="K141" s="222"/>
      <c r="L141" s="222"/>
      <c r="M141" s="222"/>
      <c r="N141" s="222"/>
      <c r="O141" s="222"/>
      <c r="P141" s="222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23" t="s">
        <v>165</v>
      </c>
      <c r="E143" s="224"/>
      <c r="F143" s="224"/>
      <c r="G143" s="224"/>
      <c r="H143" s="224"/>
      <c r="I143" s="224"/>
      <c r="J143" s="224"/>
      <c r="K143" s="224"/>
      <c r="L143" s="224"/>
      <c r="M143" s="224"/>
      <c r="N143" s="224"/>
      <c r="O143" s="224"/>
      <c r="P143" s="225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26"/>
      <c r="E144" s="227"/>
      <c r="F144" s="227"/>
      <c r="G144" s="227"/>
      <c r="H144" s="227"/>
      <c r="I144" s="227"/>
      <c r="J144" s="227"/>
      <c r="K144" s="227"/>
      <c r="L144" s="227"/>
      <c r="M144" s="227"/>
      <c r="N144" s="227"/>
      <c r="O144" s="227"/>
      <c r="P144" s="228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22" t="str">
        <f>V111</f>
        <v/>
      </c>
      <c r="E146" s="222"/>
      <c r="F146" s="77"/>
      <c r="G146" s="58" t="s">
        <v>17</v>
      </c>
      <c r="H146" s="76"/>
      <c r="I146" s="222" t="str">
        <f>V110</f>
        <v/>
      </c>
      <c r="J146" s="222"/>
      <c r="K146" s="222"/>
      <c r="L146" s="222"/>
      <c r="M146" s="222"/>
      <c r="N146" s="222"/>
      <c r="O146" s="222"/>
      <c r="P146" s="222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22" t="str">
        <f>V109</f>
        <v/>
      </c>
      <c r="E147" s="222"/>
      <c r="F147" s="77"/>
      <c r="G147" s="58" t="s">
        <v>17</v>
      </c>
      <c r="H147" s="76"/>
      <c r="I147" s="222" t="str">
        <f>V108</f>
        <v/>
      </c>
      <c r="J147" s="222"/>
      <c r="K147" s="222"/>
      <c r="L147" s="222"/>
      <c r="M147" s="222"/>
      <c r="N147" s="222"/>
      <c r="O147" s="222"/>
      <c r="P147" s="222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83" t="s">
        <v>132</v>
      </c>
      <c r="E149" s="284"/>
      <c r="F149" s="284"/>
      <c r="G149" s="284"/>
      <c r="H149" s="284"/>
      <c r="I149" s="284"/>
      <c r="J149" s="284"/>
      <c r="K149" s="284"/>
      <c r="L149" s="284"/>
      <c r="M149" s="285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86"/>
      <c r="E150" s="287"/>
      <c r="F150" s="287"/>
      <c r="G150" s="287"/>
      <c r="H150" s="287"/>
      <c r="I150" s="287"/>
      <c r="J150" s="287"/>
      <c r="K150" s="287"/>
      <c r="L150" s="287"/>
      <c r="M150" s="288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4" t="s">
        <v>12</v>
      </c>
      <c r="G151" s="395"/>
      <c r="H151" s="394" t="s">
        <v>172</v>
      </c>
      <c r="I151" s="395"/>
      <c r="J151" s="394" t="s">
        <v>173</v>
      </c>
      <c r="K151" s="395"/>
      <c r="L151" s="394" t="s">
        <v>174</v>
      </c>
      <c r="M151" s="396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41">
        <f>VLOOKUP(AC152,$U$151:$AB$155,3)</f>
        <v>0</v>
      </c>
      <c r="G152" s="241"/>
      <c r="H152" s="242">
        <f>VLOOKUP(AC152,$U$151:$AB$155,4)</f>
        <v>0</v>
      </c>
      <c r="I152" s="242"/>
      <c r="J152" s="242">
        <f>VLOOKUP(AC152,$U$151:$AB$155,5)</f>
        <v>0</v>
      </c>
      <c r="K152" s="242"/>
      <c r="L152" s="242">
        <f>VLOOKUP(AC152,$U$151:$AB$155,6)</f>
        <v>0</v>
      </c>
      <c r="M152" s="392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41">
        <f>VLOOKUP(AC153,$U$151:$AB$155,3)</f>
        <v>0</v>
      </c>
      <c r="G153" s="241"/>
      <c r="H153" s="242">
        <f>VLOOKUP(AC153,$U$151:$AB$155,4)</f>
        <v>0</v>
      </c>
      <c r="I153" s="242"/>
      <c r="J153" s="242">
        <f>VLOOKUP(AC153,$U$151:$AB$155,5)</f>
        <v>0</v>
      </c>
      <c r="K153" s="242"/>
      <c r="L153" s="242">
        <f>VLOOKUP(AC153,$U$151:$AB$155,6)</f>
        <v>0</v>
      </c>
      <c r="M153" s="392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38">
        <f>VLOOKUP(AC154,$U$151:$AB$155,3)</f>
        <v>0</v>
      </c>
      <c r="G154" s="238"/>
      <c r="H154" s="239">
        <f>VLOOKUP(AC154,$U$151:$AB$155,4)</f>
        <v>0</v>
      </c>
      <c r="I154" s="239"/>
      <c r="J154" s="239">
        <f>VLOOKUP(AC154,$U$151:$AB$155,5)</f>
        <v>0</v>
      </c>
      <c r="K154" s="239"/>
      <c r="L154" s="239">
        <f>VLOOKUP(AC154,$U$151:$AB$155,6)</f>
        <v>0</v>
      </c>
      <c r="M154" s="393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38">
        <f>VLOOKUP(AC155,$U$151:$AB$155,3)</f>
        <v>0</v>
      </c>
      <c r="G155" s="238"/>
      <c r="H155" s="239">
        <f>VLOOKUP(AC155,$U$151:$AB$155,4)</f>
        <v>0</v>
      </c>
      <c r="I155" s="239"/>
      <c r="J155" s="239">
        <f>VLOOKUP(AC155,$U$151:$AB$155,5)</f>
        <v>0</v>
      </c>
      <c r="K155" s="239"/>
      <c r="L155" s="239">
        <f>VLOOKUP(AC155,$U$151:$AB$155,6)</f>
        <v>0</v>
      </c>
      <c r="M155" s="393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32" t="s">
        <v>160</v>
      </c>
      <c r="E157" s="233"/>
      <c r="F157" s="233"/>
      <c r="G157" s="233"/>
      <c r="H157" s="233"/>
      <c r="I157" s="233"/>
      <c r="J157" s="233"/>
      <c r="K157" s="233"/>
      <c r="L157" s="233"/>
      <c r="M157" s="233"/>
      <c r="N157" s="233"/>
      <c r="O157" s="233"/>
      <c r="P157" s="234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35"/>
      <c r="E158" s="236"/>
      <c r="F158" s="236"/>
      <c r="G158" s="236"/>
      <c r="H158" s="236"/>
      <c r="I158" s="236"/>
      <c r="J158" s="236"/>
      <c r="K158" s="236"/>
      <c r="L158" s="236"/>
      <c r="M158" s="236"/>
      <c r="N158" s="236"/>
      <c r="O158" s="236"/>
      <c r="P158" s="237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22" t="str">
        <f>V155</f>
        <v/>
      </c>
      <c r="E160" s="222"/>
      <c r="F160" s="77"/>
      <c r="G160" s="58" t="s">
        <v>17</v>
      </c>
      <c r="H160" s="76"/>
      <c r="I160" s="222" t="str">
        <f>V152</f>
        <v/>
      </c>
      <c r="J160" s="222"/>
      <c r="K160" s="222"/>
      <c r="L160" s="222"/>
      <c r="M160" s="222"/>
      <c r="N160" s="222"/>
      <c r="O160" s="222"/>
      <c r="P160" s="222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22" t="str">
        <f>V154</f>
        <v/>
      </c>
      <c r="E161" s="222"/>
      <c r="F161" s="77"/>
      <c r="G161" s="58" t="s">
        <v>17</v>
      </c>
      <c r="H161" s="76"/>
      <c r="I161" s="222" t="str">
        <f>V153</f>
        <v/>
      </c>
      <c r="J161" s="222"/>
      <c r="K161" s="222"/>
      <c r="L161" s="222"/>
      <c r="M161" s="222"/>
      <c r="N161" s="222"/>
      <c r="O161" s="222"/>
      <c r="P161" s="222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23" t="s">
        <v>161</v>
      </c>
      <c r="E163" s="224"/>
      <c r="F163" s="224"/>
      <c r="G163" s="224"/>
      <c r="H163" s="224"/>
      <c r="I163" s="224"/>
      <c r="J163" s="224"/>
      <c r="K163" s="224"/>
      <c r="L163" s="224"/>
      <c r="M163" s="224"/>
      <c r="N163" s="224"/>
      <c r="O163" s="224"/>
      <c r="P163" s="225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26"/>
      <c r="E164" s="227"/>
      <c r="F164" s="227"/>
      <c r="G164" s="227"/>
      <c r="H164" s="227"/>
      <c r="I164" s="227"/>
      <c r="J164" s="227"/>
      <c r="K164" s="227"/>
      <c r="L164" s="227"/>
      <c r="M164" s="227"/>
      <c r="N164" s="227"/>
      <c r="O164" s="227"/>
      <c r="P164" s="228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22" t="str">
        <f>V155</f>
        <v/>
      </c>
      <c r="E166" s="222"/>
      <c r="F166" s="76"/>
      <c r="G166" s="65" t="s">
        <v>17</v>
      </c>
      <c r="H166" s="77"/>
      <c r="I166" s="222" t="str">
        <f>V153</f>
        <v/>
      </c>
      <c r="J166" s="222"/>
      <c r="K166" s="222"/>
      <c r="L166" s="222"/>
      <c r="M166" s="222"/>
      <c r="N166" s="222"/>
      <c r="O166" s="222"/>
      <c r="P166" s="222"/>
      <c r="Q166" s="45" t="str">
        <f>IF(OR(H166="",F166=""),"",IF(H166=F166,1,IF(H166&lt;F166,0,IF(H166-F166&lt;10,2,IF(H166&gt;F166,3,SE)))))</f>
        <v/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22" t="str">
        <f>V154</f>
        <v/>
      </c>
      <c r="E167" s="222"/>
      <c r="F167" s="77"/>
      <c r="G167" s="65" t="s">
        <v>17</v>
      </c>
      <c r="H167" s="76"/>
      <c r="I167" s="222" t="str">
        <f>V152</f>
        <v/>
      </c>
      <c r="J167" s="222"/>
      <c r="K167" s="222"/>
      <c r="L167" s="222"/>
      <c r="M167" s="222"/>
      <c r="N167" s="222"/>
      <c r="O167" s="222"/>
      <c r="P167" s="222"/>
      <c r="Q167" s="45" t="str">
        <f>IF(OR(H167="",F167=""),"",IF(H167=F167,1,IF(H167&lt;F167,0,IF(H167-F167&lt;10,2,IF(H167&gt;F167,3,SE)))))</f>
        <v/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23" t="s">
        <v>162</v>
      </c>
      <c r="E169" s="224"/>
      <c r="F169" s="224"/>
      <c r="G169" s="224"/>
      <c r="H169" s="224"/>
      <c r="I169" s="224"/>
      <c r="J169" s="224"/>
      <c r="K169" s="224"/>
      <c r="L169" s="224"/>
      <c r="M169" s="224"/>
      <c r="N169" s="224"/>
      <c r="O169" s="224"/>
      <c r="P169" s="225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26"/>
      <c r="E170" s="227"/>
      <c r="F170" s="227"/>
      <c r="G170" s="227"/>
      <c r="H170" s="227"/>
      <c r="I170" s="227"/>
      <c r="J170" s="227"/>
      <c r="K170" s="227"/>
      <c r="L170" s="227"/>
      <c r="M170" s="227"/>
      <c r="N170" s="227"/>
      <c r="O170" s="227"/>
      <c r="P170" s="228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22" t="str">
        <f>V155</f>
        <v/>
      </c>
      <c r="E172" s="222"/>
      <c r="F172" s="77"/>
      <c r="G172" s="58" t="s">
        <v>17</v>
      </c>
      <c r="H172" s="76"/>
      <c r="I172" s="222" t="str">
        <f>V154</f>
        <v/>
      </c>
      <c r="J172" s="222"/>
      <c r="K172" s="222"/>
      <c r="L172" s="222"/>
      <c r="M172" s="222"/>
      <c r="N172" s="222"/>
      <c r="O172" s="222"/>
      <c r="P172" s="222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22" t="str">
        <f>V153</f>
        <v/>
      </c>
      <c r="E173" s="222"/>
      <c r="F173" s="77"/>
      <c r="G173" s="58" t="s">
        <v>17</v>
      </c>
      <c r="H173" s="76"/>
      <c r="I173" s="222" t="str">
        <f>V152</f>
        <v/>
      </c>
      <c r="J173" s="222"/>
      <c r="K173" s="222"/>
      <c r="L173" s="222"/>
      <c r="M173" s="222"/>
      <c r="N173" s="222"/>
      <c r="O173" s="222"/>
      <c r="P173" s="222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23" t="s">
        <v>163</v>
      </c>
      <c r="E175" s="224"/>
      <c r="F175" s="224"/>
      <c r="G175" s="224"/>
      <c r="H175" s="224"/>
      <c r="I175" s="224"/>
      <c r="J175" s="224"/>
      <c r="K175" s="224"/>
      <c r="L175" s="224"/>
      <c r="M175" s="224"/>
      <c r="N175" s="224"/>
      <c r="O175" s="224"/>
      <c r="P175" s="225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26"/>
      <c r="E176" s="227"/>
      <c r="F176" s="227"/>
      <c r="G176" s="227"/>
      <c r="H176" s="227"/>
      <c r="I176" s="227"/>
      <c r="J176" s="227"/>
      <c r="K176" s="227"/>
      <c r="L176" s="227"/>
      <c r="M176" s="227"/>
      <c r="N176" s="227"/>
      <c r="O176" s="227"/>
      <c r="P176" s="228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22" t="str">
        <f>V155</f>
        <v/>
      </c>
      <c r="E178" s="222"/>
      <c r="F178" s="77"/>
      <c r="G178" s="65" t="s">
        <v>17</v>
      </c>
      <c r="H178" s="76"/>
      <c r="I178" s="222" t="str">
        <f>V152</f>
        <v/>
      </c>
      <c r="J178" s="222"/>
      <c r="K178" s="222"/>
      <c r="L178" s="222"/>
      <c r="M178" s="222"/>
      <c r="N178" s="222"/>
      <c r="O178" s="222"/>
      <c r="P178" s="222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22" t="str">
        <f>V154</f>
        <v/>
      </c>
      <c r="E179" s="222"/>
      <c r="F179" s="76"/>
      <c r="G179" s="65" t="s">
        <v>17</v>
      </c>
      <c r="H179" s="77"/>
      <c r="I179" s="222" t="str">
        <f>V153</f>
        <v/>
      </c>
      <c r="J179" s="222"/>
      <c r="K179" s="222"/>
      <c r="L179" s="222"/>
      <c r="M179" s="222"/>
      <c r="N179" s="222"/>
      <c r="O179" s="222"/>
      <c r="P179" s="222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23" t="s">
        <v>164</v>
      </c>
      <c r="E181" s="224"/>
      <c r="F181" s="224"/>
      <c r="G181" s="224"/>
      <c r="H181" s="224"/>
      <c r="I181" s="224"/>
      <c r="J181" s="224"/>
      <c r="K181" s="224"/>
      <c r="L181" s="224"/>
      <c r="M181" s="224"/>
      <c r="N181" s="224"/>
      <c r="O181" s="224"/>
      <c r="P181" s="225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26"/>
      <c r="E182" s="227"/>
      <c r="F182" s="227"/>
      <c r="G182" s="227"/>
      <c r="H182" s="227"/>
      <c r="I182" s="227"/>
      <c r="J182" s="227"/>
      <c r="K182" s="227"/>
      <c r="L182" s="227"/>
      <c r="M182" s="227"/>
      <c r="N182" s="227"/>
      <c r="O182" s="227"/>
      <c r="P182" s="228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22" t="str">
        <f>V155</f>
        <v/>
      </c>
      <c r="E184" s="222"/>
      <c r="F184" s="76"/>
      <c r="G184" s="65" t="s">
        <v>17</v>
      </c>
      <c r="H184" s="77"/>
      <c r="I184" s="222" t="str">
        <f>V153</f>
        <v/>
      </c>
      <c r="J184" s="222"/>
      <c r="K184" s="222"/>
      <c r="L184" s="222"/>
      <c r="M184" s="222"/>
      <c r="N184" s="222"/>
      <c r="O184" s="222"/>
      <c r="P184" s="222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22" t="str">
        <f>V154</f>
        <v/>
      </c>
      <c r="E185" s="222"/>
      <c r="F185" s="77"/>
      <c r="G185" s="65" t="s">
        <v>17</v>
      </c>
      <c r="H185" s="76"/>
      <c r="I185" s="222" t="str">
        <f>V152</f>
        <v/>
      </c>
      <c r="J185" s="222"/>
      <c r="K185" s="222"/>
      <c r="L185" s="222"/>
      <c r="M185" s="222"/>
      <c r="N185" s="222"/>
      <c r="O185" s="222"/>
      <c r="P185" s="222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23" t="s">
        <v>165</v>
      </c>
      <c r="E187" s="224"/>
      <c r="F187" s="224"/>
      <c r="G187" s="224"/>
      <c r="H187" s="224"/>
      <c r="I187" s="224"/>
      <c r="J187" s="224"/>
      <c r="K187" s="224"/>
      <c r="L187" s="224"/>
      <c r="M187" s="224"/>
      <c r="N187" s="224"/>
      <c r="O187" s="224"/>
      <c r="P187" s="225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26"/>
      <c r="E188" s="227"/>
      <c r="F188" s="227"/>
      <c r="G188" s="227"/>
      <c r="H188" s="227"/>
      <c r="I188" s="227"/>
      <c r="J188" s="227"/>
      <c r="K188" s="227"/>
      <c r="L188" s="227"/>
      <c r="M188" s="227"/>
      <c r="N188" s="227"/>
      <c r="O188" s="227"/>
      <c r="P188" s="228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22" t="str">
        <f>V155</f>
        <v/>
      </c>
      <c r="E190" s="222"/>
      <c r="F190" s="76"/>
      <c r="G190" s="58" t="s">
        <v>17</v>
      </c>
      <c r="H190" s="77"/>
      <c r="I190" s="222" t="str">
        <f>V154</f>
        <v/>
      </c>
      <c r="J190" s="222"/>
      <c r="K190" s="222"/>
      <c r="L190" s="222"/>
      <c r="M190" s="222"/>
      <c r="N190" s="222"/>
      <c r="O190" s="222"/>
      <c r="P190" s="222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22" t="str">
        <f>V153</f>
        <v/>
      </c>
      <c r="E191" s="222"/>
      <c r="F191" s="77"/>
      <c r="G191" s="58" t="s">
        <v>17</v>
      </c>
      <c r="H191" s="76"/>
      <c r="I191" s="222" t="str">
        <f>V152</f>
        <v/>
      </c>
      <c r="J191" s="222"/>
      <c r="K191" s="222"/>
      <c r="L191" s="222"/>
      <c r="M191" s="222"/>
      <c r="N191" s="222"/>
      <c r="O191" s="222"/>
      <c r="P191" s="222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13"/>
      <c r="R2" s="213"/>
      <c r="S2" s="213"/>
      <c r="T2" s="213"/>
      <c r="U2" s="213"/>
      <c r="V2" s="213"/>
      <c r="W2" s="268"/>
    </row>
    <row r="3" spans="2:33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5"/>
      <c r="S3" s="215"/>
      <c r="T3" s="215"/>
      <c r="U3" s="215"/>
      <c r="V3" s="215"/>
      <c r="W3" s="269"/>
    </row>
    <row r="4" spans="2:33" ht="15.75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17"/>
      <c r="R4" s="217"/>
      <c r="S4" s="217"/>
      <c r="T4" s="217"/>
      <c r="U4" s="217"/>
      <c r="V4" s="217"/>
      <c r="W4" s="270"/>
    </row>
    <row r="5" spans="2:33" ht="15.75" thickBot="1"/>
    <row r="6" spans="2:33">
      <c r="B6" s="212" t="s">
        <v>267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13"/>
      <c r="R6" s="213"/>
      <c r="S6" s="213"/>
      <c r="T6" s="213"/>
      <c r="U6" s="213"/>
      <c r="V6" s="213"/>
      <c r="W6" s="268"/>
    </row>
    <row r="7" spans="2:33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15"/>
      <c r="V7" s="215"/>
      <c r="W7" s="269"/>
    </row>
    <row r="8" spans="2:33" ht="15.75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17"/>
      <c r="R8" s="217"/>
      <c r="S8" s="217"/>
      <c r="T8" s="217"/>
      <c r="U8" s="217"/>
      <c r="V8" s="217"/>
      <c r="W8" s="270"/>
    </row>
    <row r="9" spans="2:33" ht="15.75" thickBot="1"/>
    <row r="10" spans="2:33" ht="15" customHeight="1">
      <c r="B10" s="212" t="s">
        <v>141</v>
      </c>
      <c r="C10" s="213"/>
      <c r="D10" s="213"/>
      <c r="E10" s="213"/>
      <c r="F10" s="213"/>
      <c r="G10" s="213"/>
      <c r="H10" s="213"/>
      <c r="I10" s="213"/>
      <c r="J10" s="213"/>
      <c r="K10" s="213"/>
      <c r="L10" s="213"/>
      <c r="M10" s="213"/>
      <c r="N10" s="213"/>
      <c r="O10" s="213"/>
      <c r="P10" s="213"/>
      <c r="Q10" s="213"/>
      <c r="R10" s="213"/>
      <c r="S10" s="213"/>
      <c r="T10" s="213"/>
      <c r="U10" s="213"/>
      <c r="V10" s="213"/>
      <c r="W10" s="268"/>
    </row>
    <row r="11" spans="2:33" ht="15" customHeight="1">
      <c r="B11" s="214"/>
      <c r="C11" s="215"/>
      <c r="D11" s="215"/>
      <c r="E11" s="215"/>
      <c r="F11" s="215"/>
      <c r="G11" s="215"/>
      <c r="H11" s="215"/>
      <c r="I11" s="215"/>
      <c r="J11" s="215"/>
      <c r="K11" s="215"/>
      <c r="L11" s="215"/>
      <c r="M11" s="215"/>
      <c r="N11" s="215"/>
      <c r="O11" s="215"/>
      <c r="P11" s="215"/>
      <c r="Q11" s="215"/>
      <c r="R11" s="215"/>
      <c r="S11" s="215"/>
      <c r="T11" s="215"/>
      <c r="U11" s="215"/>
      <c r="V11" s="215"/>
      <c r="W11" s="269"/>
    </row>
    <row r="12" spans="2:33" ht="15.75" customHeight="1" thickBot="1">
      <c r="B12" s="216"/>
      <c r="C12" s="217"/>
      <c r="D12" s="217"/>
      <c r="E12" s="217"/>
      <c r="F12" s="217"/>
      <c r="G12" s="217"/>
      <c r="H12" s="217"/>
      <c r="I12" s="217"/>
      <c r="J12" s="215"/>
      <c r="K12" s="215"/>
      <c r="L12" s="215"/>
      <c r="M12" s="215"/>
      <c r="N12" s="215"/>
      <c r="O12" s="215"/>
      <c r="P12" s="215"/>
      <c r="Q12" s="217"/>
      <c r="R12" s="217"/>
      <c r="S12" s="217"/>
      <c r="T12" s="217"/>
      <c r="U12" s="217"/>
      <c r="V12" s="217"/>
      <c r="W12" s="270"/>
    </row>
    <row r="13" spans="2:33" ht="15" customHeight="1">
      <c r="B13" s="98"/>
      <c r="C13" s="99"/>
      <c r="D13" s="99"/>
      <c r="E13" s="99"/>
      <c r="F13" s="99"/>
      <c r="G13" s="99"/>
      <c r="H13" s="99"/>
      <c r="I13" s="99"/>
      <c r="J13" s="406" t="s">
        <v>166</v>
      </c>
      <c r="K13" s="407"/>
      <c r="L13" s="407"/>
      <c r="M13" s="407"/>
      <c r="N13" s="407"/>
      <c r="O13" s="407"/>
      <c r="P13" s="408"/>
      <c r="Q13" s="99"/>
      <c r="R13" s="99"/>
      <c r="S13" s="99"/>
      <c r="T13" s="99"/>
      <c r="U13" s="99"/>
      <c r="V13" s="99"/>
      <c r="W13" s="100"/>
    </row>
    <row r="14" spans="2:33" ht="15" customHeight="1" thickBot="1">
      <c r="B14" s="101"/>
      <c r="C14" s="102"/>
      <c r="D14" s="102"/>
      <c r="E14" s="102"/>
      <c r="F14" s="102"/>
      <c r="G14" s="102"/>
      <c r="H14" s="102"/>
      <c r="I14" s="102"/>
      <c r="J14" s="409"/>
      <c r="K14" s="410"/>
      <c r="L14" s="410"/>
      <c r="M14" s="410"/>
      <c r="N14" s="410"/>
      <c r="O14" s="410"/>
      <c r="P14" s="411"/>
      <c r="Q14" s="102"/>
      <c r="R14" s="102"/>
      <c r="S14" s="102"/>
      <c r="T14" s="102"/>
      <c r="U14" s="102"/>
      <c r="V14" s="102"/>
      <c r="W14" s="103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400" t="s">
        <v>146</v>
      </c>
      <c r="C15" s="401"/>
      <c r="D15" s="400" t="str">
        <f>IF(OR('5ª FASE - GRUPOS I a IV'!F59="",'5ª FASE - GRUPOS I a IV'!F59=""),"",'5ª FASE - GRUPOS I a IV'!E20)</f>
        <v/>
      </c>
      <c r="E15" s="401"/>
      <c r="F15" s="401"/>
      <c r="G15" s="401"/>
      <c r="H15" s="401"/>
      <c r="I15" s="401"/>
      <c r="J15" s="401"/>
      <c r="K15" s="404"/>
      <c r="L15" s="104"/>
      <c r="M15" s="105" t="s">
        <v>140</v>
      </c>
      <c r="N15" s="106"/>
      <c r="O15" s="400" t="str">
        <f>IF(OR('5ª FASE - GRUPOS I a IV'!F191="",'5ª FASE - GRUPOS I a IV'!F191=""),"",'5ª FASE - GRUPOS I a IV'!E153)</f>
        <v/>
      </c>
      <c r="P15" s="401"/>
      <c r="Q15" s="401"/>
      <c r="R15" s="401"/>
      <c r="S15" s="401"/>
      <c r="T15" s="401"/>
      <c r="U15" s="401"/>
      <c r="V15" s="401"/>
      <c r="W15" s="404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402"/>
      <c r="C16" s="403"/>
      <c r="D16" s="402"/>
      <c r="E16" s="403"/>
      <c r="F16" s="403"/>
      <c r="G16" s="403"/>
      <c r="H16" s="403"/>
      <c r="I16" s="403"/>
      <c r="J16" s="403"/>
      <c r="K16" s="405"/>
      <c r="L16" s="107"/>
      <c r="M16" s="108" t="s">
        <v>140</v>
      </c>
      <c r="N16" s="109"/>
      <c r="O16" s="402"/>
      <c r="P16" s="403"/>
      <c r="Q16" s="403"/>
      <c r="R16" s="403"/>
      <c r="S16" s="403"/>
      <c r="T16" s="403"/>
      <c r="U16" s="403"/>
      <c r="V16" s="403"/>
      <c r="W16" s="405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10"/>
      <c r="C17" s="111"/>
      <c r="D17" s="110"/>
      <c r="E17" s="111"/>
      <c r="F17" s="111"/>
      <c r="G17" s="111"/>
      <c r="H17" s="111"/>
      <c r="I17" s="111"/>
      <c r="J17" s="111"/>
      <c r="K17" s="112"/>
      <c r="L17" s="113" t="str">
        <f>IF(OR(L15="",N15=""),"",SUM(L15:L16))</f>
        <v/>
      </c>
      <c r="M17" s="108"/>
      <c r="N17" s="114" t="str">
        <f>IF(OR(N15="",L15=""),"",SUM(N15:N16))</f>
        <v/>
      </c>
      <c r="O17" s="110"/>
      <c r="P17" s="111"/>
      <c r="Q17" s="111"/>
      <c r="R17" s="111"/>
      <c r="S17" s="111"/>
      <c r="T17" s="111"/>
      <c r="U17" s="111"/>
      <c r="V17" s="111"/>
      <c r="W17" s="112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400" t="s">
        <v>147</v>
      </c>
      <c r="C18" s="401"/>
      <c r="D18" s="400" t="str">
        <f>IF(OR('5ª FASE - GRUPOS I a IV'!F103="",'5ª FASE - GRUPOS I a IV'!F103=""),"",'5ª FASE - GRUPOS I a IV'!E64)</f>
        <v/>
      </c>
      <c r="E18" s="401"/>
      <c r="F18" s="401"/>
      <c r="G18" s="401"/>
      <c r="H18" s="401"/>
      <c r="I18" s="401"/>
      <c r="J18" s="401"/>
      <c r="K18" s="404"/>
      <c r="L18" s="104"/>
      <c r="M18" s="105" t="s">
        <v>140</v>
      </c>
      <c r="N18" s="106"/>
      <c r="O18" s="400" t="str">
        <f>IF(OR('5ª FASE - GRUPOS I a IV'!F147="",'5ª FASE - GRUPOS I a IV'!F147=""),"",'5ª FASE - GRUPOS I a IV'!E109)</f>
        <v/>
      </c>
      <c r="P18" s="401"/>
      <c r="Q18" s="401"/>
      <c r="R18" s="401"/>
      <c r="S18" s="401"/>
      <c r="T18" s="401"/>
      <c r="U18" s="401"/>
      <c r="V18" s="401"/>
      <c r="W18" s="404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402"/>
      <c r="C19" s="403"/>
      <c r="D19" s="402"/>
      <c r="E19" s="403"/>
      <c r="F19" s="403"/>
      <c r="G19" s="403"/>
      <c r="H19" s="403"/>
      <c r="I19" s="403"/>
      <c r="J19" s="403"/>
      <c r="K19" s="405"/>
      <c r="L19" s="115"/>
      <c r="M19" s="108" t="s">
        <v>140</v>
      </c>
      <c r="N19" s="115"/>
      <c r="O19" s="402"/>
      <c r="P19" s="403"/>
      <c r="Q19" s="403"/>
      <c r="R19" s="403"/>
      <c r="S19" s="403"/>
      <c r="T19" s="403"/>
      <c r="U19" s="403"/>
      <c r="V19" s="403"/>
      <c r="W19" s="405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10"/>
      <c r="C20" s="111"/>
      <c r="D20" s="110"/>
      <c r="E20" s="111"/>
      <c r="F20" s="111"/>
      <c r="G20" s="111"/>
      <c r="H20" s="111"/>
      <c r="I20" s="111"/>
      <c r="J20" s="111"/>
      <c r="K20" s="112"/>
      <c r="L20" s="116" t="str">
        <f>IF(OR(L18="",N18=""),"",SUM(L18:L19))</f>
        <v/>
      </c>
      <c r="M20" s="108"/>
      <c r="N20" s="117" t="str">
        <f>IF(OR(L18="",N18=""),"",SUM(N18:N19))</f>
        <v/>
      </c>
      <c r="O20" s="110"/>
      <c r="P20" s="111"/>
      <c r="Q20" s="111"/>
      <c r="R20" s="111"/>
      <c r="S20" s="111"/>
      <c r="T20" s="111"/>
      <c r="U20" s="111"/>
      <c r="V20" s="111"/>
      <c r="W20" s="112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400" t="s">
        <v>148</v>
      </c>
      <c r="C21" s="401"/>
      <c r="D21" s="400" t="str">
        <f>IF(OR('5ª FASE - GRUPOS I a IV'!G147="",'5ª FASE - GRUPOS I a IV'!F147=""),"",'5ª FASE - GRUPOS I a IV'!E108)</f>
        <v/>
      </c>
      <c r="E21" s="401"/>
      <c r="F21" s="401"/>
      <c r="G21" s="401"/>
      <c r="H21" s="401"/>
      <c r="I21" s="401"/>
      <c r="J21" s="401"/>
      <c r="K21" s="404"/>
      <c r="L21" s="104"/>
      <c r="M21" s="105" t="s">
        <v>140</v>
      </c>
      <c r="N21" s="106"/>
      <c r="O21" s="400" t="str">
        <f>IF(OR('5ª FASE - GRUPOS I a IV'!F103="",'5ª FASE - GRUPOS I a IV'!F103=""),"",'5ª FASE - GRUPOS I a IV'!E65)</f>
        <v/>
      </c>
      <c r="P21" s="401"/>
      <c r="Q21" s="401"/>
      <c r="R21" s="401"/>
      <c r="S21" s="401"/>
      <c r="T21" s="401"/>
      <c r="U21" s="401"/>
      <c r="V21" s="401"/>
      <c r="W21" s="404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402"/>
      <c r="C22" s="403"/>
      <c r="D22" s="402"/>
      <c r="E22" s="403"/>
      <c r="F22" s="403"/>
      <c r="G22" s="403"/>
      <c r="H22" s="403"/>
      <c r="I22" s="403"/>
      <c r="J22" s="403"/>
      <c r="K22" s="405"/>
      <c r="L22" s="115"/>
      <c r="M22" s="108" t="s">
        <v>140</v>
      </c>
      <c r="N22" s="115"/>
      <c r="O22" s="402"/>
      <c r="P22" s="403"/>
      <c r="Q22" s="403"/>
      <c r="R22" s="403"/>
      <c r="S22" s="403"/>
      <c r="T22" s="403"/>
      <c r="U22" s="403"/>
      <c r="V22" s="403"/>
      <c r="W22" s="405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10"/>
      <c r="C23" s="111"/>
      <c r="D23" s="110"/>
      <c r="E23" s="111"/>
      <c r="F23" s="111"/>
      <c r="G23" s="111"/>
      <c r="H23" s="111"/>
      <c r="I23" s="111"/>
      <c r="J23" s="111"/>
      <c r="K23" s="112"/>
      <c r="L23" s="116" t="str">
        <f>IF(OR(L21="",N21=""),"",SUM(L21:L22))</f>
        <v/>
      </c>
      <c r="M23" s="108"/>
      <c r="N23" s="117" t="str">
        <f>IF(OR(N21="",L21=""),"",SUM(N21:N22))</f>
        <v/>
      </c>
      <c r="O23" s="110"/>
      <c r="P23" s="111"/>
      <c r="Q23" s="111"/>
      <c r="R23" s="111"/>
      <c r="S23" s="111"/>
      <c r="T23" s="111"/>
      <c r="U23" s="111"/>
      <c r="V23" s="111"/>
      <c r="W23" s="112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400" t="s">
        <v>149</v>
      </c>
      <c r="C24" s="404"/>
      <c r="D24" s="400" t="str">
        <f>IF(OR('5ª FASE - GRUPOS I a IV'!F191="",'5ª FASE - GRUPOS I a IV'!F191=""),"",'5ª FASE - GRUPOS I a IV'!E152)</f>
        <v/>
      </c>
      <c r="E24" s="401"/>
      <c r="F24" s="401"/>
      <c r="G24" s="401"/>
      <c r="H24" s="401"/>
      <c r="I24" s="401"/>
      <c r="J24" s="401"/>
      <c r="K24" s="404"/>
      <c r="L24" s="104"/>
      <c r="M24" s="105" t="s">
        <v>140</v>
      </c>
      <c r="N24" s="106"/>
      <c r="O24" s="400" t="str">
        <f>IF(OR('5ª FASE - GRUPOS I a IV'!F59="",'5ª FASE - GRUPOS I a IV'!F59=""),"",'5ª FASE - GRUPOS I a IV'!E21)</f>
        <v/>
      </c>
      <c r="P24" s="401"/>
      <c r="Q24" s="401"/>
      <c r="R24" s="401"/>
      <c r="S24" s="401"/>
      <c r="T24" s="401"/>
      <c r="U24" s="401"/>
      <c r="V24" s="401"/>
      <c r="W24" s="404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402"/>
      <c r="C25" s="405"/>
      <c r="D25" s="402"/>
      <c r="E25" s="403"/>
      <c r="F25" s="403"/>
      <c r="G25" s="403"/>
      <c r="H25" s="403"/>
      <c r="I25" s="403"/>
      <c r="J25" s="403"/>
      <c r="K25" s="405"/>
      <c r="L25" s="118"/>
      <c r="M25" s="119" t="s">
        <v>140</v>
      </c>
      <c r="N25" s="120"/>
      <c r="O25" s="402"/>
      <c r="P25" s="403"/>
      <c r="Q25" s="403"/>
      <c r="R25" s="403"/>
      <c r="S25" s="403"/>
      <c r="T25" s="403"/>
      <c r="U25" s="403"/>
      <c r="V25" s="403"/>
      <c r="W25" s="405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21"/>
      <c r="C26" s="122"/>
      <c r="D26" s="121"/>
      <c r="E26" s="123"/>
      <c r="F26" s="123"/>
      <c r="G26" s="123"/>
      <c r="H26" s="123"/>
      <c r="I26" s="123"/>
      <c r="J26" s="123"/>
      <c r="K26" s="123"/>
      <c r="L26" s="124" t="str">
        <f>IF(OR(L24="",N24=""),"",SUM(L24:L25))</f>
        <v/>
      </c>
      <c r="M26" s="125"/>
      <c r="N26" s="126" t="str">
        <f>IF(OR(L24="",N24=""),"",SUM(N24:N25))</f>
        <v/>
      </c>
      <c r="O26" s="123"/>
      <c r="P26" s="123"/>
      <c r="Q26" s="123"/>
      <c r="R26" s="123"/>
      <c r="S26" s="123"/>
      <c r="T26" s="123"/>
      <c r="U26" s="123"/>
      <c r="V26" s="123"/>
      <c r="W26" s="122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212" t="s">
        <v>142</v>
      </c>
      <c r="C28" s="213"/>
      <c r="D28" s="213"/>
      <c r="E28" s="213"/>
      <c r="F28" s="213"/>
      <c r="G28" s="213"/>
      <c r="H28" s="213"/>
      <c r="I28" s="213"/>
      <c r="J28" s="213"/>
      <c r="K28" s="213"/>
      <c r="L28" s="213"/>
      <c r="M28" s="213"/>
      <c r="N28" s="213"/>
      <c r="O28" s="213"/>
      <c r="P28" s="213"/>
      <c r="Q28" s="213"/>
      <c r="R28" s="213"/>
      <c r="S28" s="213"/>
      <c r="T28" s="213"/>
      <c r="U28" s="213"/>
      <c r="V28" s="213"/>
      <c r="W28" s="268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214"/>
      <c r="C29" s="215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5"/>
      <c r="S29" s="215"/>
      <c r="T29" s="215"/>
      <c r="U29" s="215"/>
      <c r="V29" s="215"/>
      <c r="W29" s="269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216"/>
      <c r="C30" s="217"/>
      <c r="D30" s="217"/>
      <c r="E30" s="217"/>
      <c r="F30" s="217"/>
      <c r="G30" s="217"/>
      <c r="H30" s="217"/>
      <c r="I30" s="217"/>
      <c r="J30" s="217"/>
      <c r="K30" s="217"/>
      <c r="L30" s="217"/>
      <c r="M30" s="217"/>
      <c r="N30" s="217"/>
      <c r="O30" s="217"/>
      <c r="P30" s="217"/>
      <c r="Q30" s="217"/>
      <c r="R30" s="217"/>
      <c r="S30" s="217"/>
      <c r="T30" s="217"/>
      <c r="U30" s="217"/>
      <c r="V30" s="217"/>
      <c r="W30" s="270"/>
    </row>
    <row r="31" spans="2:33" ht="14.25" customHeight="1">
      <c r="B31" s="101"/>
      <c r="C31" s="102"/>
      <c r="D31" s="102"/>
      <c r="E31" s="102"/>
      <c r="F31" s="102"/>
      <c r="G31" s="102"/>
      <c r="H31" s="102"/>
      <c r="I31" s="102"/>
      <c r="J31" s="412" t="s">
        <v>167</v>
      </c>
      <c r="K31" s="413"/>
      <c r="L31" s="413"/>
      <c r="M31" s="413"/>
      <c r="N31" s="413"/>
      <c r="O31" s="413"/>
      <c r="P31" s="414"/>
      <c r="Q31" s="102"/>
      <c r="R31" s="102"/>
      <c r="S31" s="102"/>
      <c r="T31" s="102"/>
      <c r="U31" s="102"/>
      <c r="V31" s="102"/>
      <c r="W31" s="103"/>
    </row>
    <row r="32" spans="2:33" ht="15" customHeight="1" thickBot="1">
      <c r="B32" s="101"/>
      <c r="C32" s="102"/>
      <c r="D32" s="102"/>
      <c r="E32" s="102"/>
      <c r="F32" s="102"/>
      <c r="G32" s="102"/>
      <c r="H32" s="102"/>
      <c r="I32" s="102"/>
      <c r="J32" s="409"/>
      <c r="K32" s="410"/>
      <c r="L32" s="410"/>
      <c r="M32" s="410"/>
      <c r="N32" s="410"/>
      <c r="O32" s="410"/>
      <c r="P32" s="411"/>
      <c r="Q32" s="102"/>
      <c r="R32" s="102"/>
      <c r="S32" s="102"/>
      <c r="T32" s="102"/>
      <c r="U32" s="102"/>
      <c r="V32" s="102"/>
      <c r="W32" s="103"/>
    </row>
    <row r="33" spans="2:23">
      <c r="B33" s="400" t="s">
        <v>150</v>
      </c>
      <c r="C33" s="404"/>
      <c r="D33" s="401" t="str">
        <f>IF(OR(L17="",N17=""),"",IF(L17&gt;N17,D15,O15))</f>
        <v/>
      </c>
      <c r="E33" s="401"/>
      <c r="F33" s="401"/>
      <c r="G33" s="401"/>
      <c r="H33" s="401"/>
      <c r="I33" s="401"/>
      <c r="J33" s="401"/>
      <c r="K33" s="401"/>
      <c r="L33" s="127"/>
      <c r="M33" s="105" t="s">
        <v>140</v>
      </c>
      <c r="N33" s="128"/>
      <c r="O33" s="401" t="str">
        <f>IF(OR(L20="",N20=""),"",IF(L20&gt;N20,D18,O18))</f>
        <v/>
      </c>
      <c r="P33" s="401"/>
      <c r="Q33" s="401"/>
      <c r="R33" s="401"/>
      <c r="S33" s="401"/>
      <c r="T33" s="401"/>
      <c r="U33" s="401"/>
      <c r="V33" s="401"/>
      <c r="W33" s="404"/>
    </row>
    <row r="34" spans="2:23" ht="15.75" thickBot="1">
      <c r="B34" s="402"/>
      <c r="C34" s="405"/>
      <c r="D34" s="403"/>
      <c r="E34" s="403"/>
      <c r="F34" s="403"/>
      <c r="G34" s="403"/>
      <c r="H34" s="403"/>
      <c r="I34" s="403"/>
      <c r="J34" s="403"/>
      <c r="K34" s="403"/>
      <c r="L34" s="129"/>
      <c r="M34" s="130" t="s">
        <v>140</v>
      </c>
      <c r="N34" s="131"/>
      <c r="O34" s="403"/>
      <c r="P34" s="403"/>
      <c r="Q34" s="403"/>
      <c r="R34" s="403"/>
      <c r="S34" s="403"/>
      <c r="T34" s="403"/>
      <c r="U34" s="403"/>
      <c r="V34" s="403"/>
      <c r="W34" s="405"/>
    </row>
    <row r="35" spans="2:23" ht="15.75" thickBot="1">
      <c r="B35" s="132"/>
      <c r="C35" s="133"/>
      <c r="D35" s="134"/>
      <c r="E35" s="134"/>
      <c r="F35" s="134"/>
      <c r="G35" s="134"/>
      <c r="H35" s="134"/>
      <c r="I35" s="134"/>
      <c r="J35" s="134"/>
      <c r="K35" s="134"/>
      <c r="L35" s="135" t="str">
        <f>IF(OR(L33="",N33=""),"",SUM(L33:L34))</f>
        <v/>
      </c>
      <c r="M35" s="136"/>
      <c r="N35" s="137" t="str">
        <f>IF(OR(L33="",N33=""),"",SUM(N33:N34))</f>
        <v/>
      </c>
      <c r="O35" s="134"/>
      <c r="P35" s="134"/>
      <c r="Q35" s="134"/>
      <c r="R35" s="134"/>
      <c r="S35" s="134"/>
      <c r="T35" s="134"/>
      <c r="U35" s="134"/>
      <c r="V35" s="134"/>
      <c r="W35" s="133"/>
    </row>
    <row r="36" spans="2:23">
      <c r="B36" s="400" t="s">
        <v>151</v>
      </c>
      <c r="C36" s="404"/>
      <c r="D36" s="401" t="str">
        <f>IF(OR(L23="",N23=""),"",IF(L23&gt;N23,D21,O21))</f>
        <v/>
      </c>
      <c r="E36" s="401"/>
      <c r="F36" s="401"/>
      <c r="G36" s="401"/>
      <c r="H36" s="401"/>
      <c r="I36" s="401"/>
      <c r="J36" s="401"/>
      <c r="K36" s="404"/>
      <c r="L36" s="104"/>
      <c r="M36" s="105" t="s">
        <v>140</v>
      </c>
      <c r="N36" s="106"/>
      <c r="O36" s="400" t="str">
        <f>IF(OR(L26="",N26=""),"",IF(L26&gt;N26,D24,O24))</f>
        <v/>
      </c>
      <c r="P36" s="401"/>
      <c r="Q36" s="401"/>
      <c r="R36" s="401"/>
      <c r="S36" s="401"/>
      <c r="T36" s="401"/>
      <c r="U36" s="401"/>
      <c r="V36" s="401"/>
      <c r="W36" s="404"/>
    </row>
    <row r="37" spans="2:23" ht="15.75" thickBot="1">
      <c r="B37" s="402"/>
      <c r="C37" s="405"/>
      <c r="D37" s="403"/>
      <c r="E37" s="403"/>
      <c r="F37" s="403"/>
      <c r="G37" s="403"/>
      <c r="H37" s="403"/>
      <c r="I37" s="403"/>
      <c r="J37" s="403"/>
      <c r="K37" s="405"/>
      <c r="L37" s="138"/>
      <c r="M37" s="119" t="s">
        <v>140</v>
      </c>
      <c r="N37" s="139"/>
      <c r="O37" s="402"/>
      <c r="P37" s="403"/>
      <c r="Q37" s="403"/>
      <c r="R37" s="403"/>
      <c r="S37" s="403"/>
      <c r="T37" s="403"/>
      <c r="U37" s="403"/>
      <c r="V37" s="403"/>
      <c r="W37" s="405"/>
    </row>
    <row r="38" spans="2:23" ht="15.75" thickBot="1">
      <c r="B38" s="121"/>
      <c r="C38" s="122"/>
      <c r="D38" s="123"/>
      <c r="E38" s="123"/>
      <c r="F38" s="123"/>
      <c r="G38" s="123"/>
      <c r="H38" s="123"/>
      <c r="I38" s="123"/>
      <c r="J38" s="123"/>
      <c r="K38" s="123"/>
      <c r="L38" s="140" t="str">
        <f>IF(OR(L36="",N36=""),"",SUM(L36:L37))</f>
        <v/>
      </c>
      <c r="M38" s="125"/>
      <c r="N38" s="141" t="str">
        <f>IF(OR(L36="",N36=""),"",SUM(N36:N37))</f>
        <v/>
      </c>
      <c r="O38" s="123"/>
      <c r="P38" s="123"/>
      <c r="Q38" s="123"/>
      <c r="R38" s="123"/>
      <c r="S38" s="123"/>
      <c r="T38" s="123"/>
      <c r="U38" s="123"/>
      <c r="V38" s="123"/>
      <c r="W38" s="122"/>
    </row>
    <row r="39" spans="2:23" ht="15.75" thickBot="1"/>
    <row r="40" spans="2:23">
      <c r="B40" s="212" t="s">
        <v>143</v>
      </c>
      <c r="C40" s="213"/>
      <c r="D40" s="213"/>
      <c r="E40" s="213"/>
      <c r="F40" s="213"/>
      <c r="G40" s="213"/>
      <c r="H40" s="213"/>
      <c r="I40" s="213"/>
      <c r="J40" s="213"/>
      <c r="K40" s="213"/>
      <c r="L40" s="213"/>
      <c r="M40" s="213"/>
      <c r="N40" s="213"/>
      <c r="O40" s="213"/>
      <c r="P40" s="213"/>
      <c r="Q40" s="213"/>
      <c r="R40" s="213"/>
      <c r="S40" s="213"/>
      <c r="T40" s="213"/>
      <c r="U40" s="213"/>
      <c r="V40" s="213"/>
      <c r="W40" s="268"/>
    </row>
    <row r="41" spans="2:23">
      <c r="B41" s="214"/>
      <c r="C41" s="215"/>
      <c r="D41" s="215"/>
      <c r="E41" s="215"/>
      <c r="F41" s="215"/>
      <c r="G41" s="215"/>
      <c r="H41" s="215"/>
      <c r="I41" s="215"/>
      <c r="J41" s="215"/>
      <c r="K41" s="215"/>
      <c r="L41" s="215"/>
      <c r="M41" s="215"/>
      <c r="N41" s="215"/>
      <c r="O41" s="215"/>
      <c r="P41" s="215"/>
      <c r="Q41" s="215"/>
      <c r="R41" s="215"/>
      <c r="S41" s="215"/>
      <c r="T41" s="215"/>
      <c r="U41" s="215"/>
      <c r="V41" s="215"/>
      <c r="W41" s="269"/>
    </row>
    <row r="42" spans="2:23" ht="15.75" thickBot="1">
      <c r="B42" s="216"/>
      <c r="C42" s="217"/>
      <c r="D42" s="217"/>
      <c r="E42" s="217"/>
      <c r="F42" s="217"/>
      <c r="G42" s="217"/>
      <c r="H42" s="217"/>
      <c r="I42" s="217"/>
      <c r="J42" s="217"/>
      <c r="K42" s="217"/>
      <c r="L42" s="217"/>
      <c r="M42" s="217"/>
      <c r="N42" s="217"/>
      <c r="O42" s="217"/>
      <c r="P42" s="217"/>
      <c r="Q42" s="217"/>
      <c r="R42" s="217"/>
      <c r="S42" s="217"/>
      <c r="T42" s="217"/>
      <c r="U42" s="217"/>
      <c r="V42" s="217"/>
      <c r="W42" s="270"/>
    </row>
    <row r="43" spans="2:23" ht="14.25" customHeight="1">
      <c r="B43" s="101"/>
      <c r="C43" s="102"/>
      <c r="D43" s="102"/>
      <c r="E43" s="102"/>
      <c r="F43" s="102"/>
      <c r="G43" s="102"/>
      <c r="H43" s="102"/>
      <c r="I43" s="102"/>
      <c r="J43" s="412" t="s">
        <v>168</v>
      </c>
      <c r="K43" s="413"/>
      <c r="L43" s="413"/>
      <c r="M43" s="413"/>
      <c r="N43" s="413"/>
      <c r="O43" s="413"/>
      <c r="P43" s="414"/>
      <c r="Q43" s="102"/>
      <c r="R43" s="102"/>
      <c r="S43" s="102"/>
      <c r="T43" s="102"/>
      <c r="U43" s="102"/>
      <c r="V43" s="102"/>
      <c r="W43" s="103"/>
    </row>
    <row r="44" spans="2:23" ht="12.75" customHeight="1" thickBot="1">
      <c r="B44" s="101"/>
      <c r="C44" s="102"/>
      <c r="D44" s="102"/>
      <c r="E44" s="102"/>
      <c r="F44" s="102"/>
      <c r="G44" s="102"/>
      <c r="H44" s="102"/>
      <c r="I44" s="102"/>
      <c r="J44" s="409"/>
      <c r="K44" s="410"/>
      <c r="L44" s="410"/>
      <c r="M44" s="410"/>
      <c r="N44" s="410"/>
      <c r="O44" s="410"/>
      <c r="P44" s="411"/>
      <c r="Q44" s="102"/>
      <c r="R44" s="102"/>
      <c r="S44" s="102"/>
      <c r="T44" s="102"/>
      <c r="U44" s="102"/>
      <c r="V44" s="102"/>
      <c r="W44" s="103"/>
    </row>
    <row r="45" spans="2:23">
      <c r="B45" s="400" t="s">
        <v>152</v>
      </c>
      <c r="C45" s="404"/>
      <c r="D45" s="401" t="str">
        <f>IF(OR(L35="",N35=""),"",IF(L35&lt;N35,D33,O33))</f>
        <v/>
      </c>
      <c r="E45" s="401"/>
      <c r="F45" s="401"/>
      <c r="G45" s="401"/>
      <c r="H45" s="401"/>
      <c r="I45" s="401"/>
      <c r="J45" s="401"/>
      <c r="K45" s="404"/>
      <c r="L45" s="142"/>
      <c r="M45" s="143" t="s">
        <v>140</v>
      </c>
      <c r="N45" s="144"/>
      <c r="O45" s="400" t="str">
        <f>IF(OR(L38="",N38=""),"",IF(L38&lt;N38,D36,O36))</f>
        <v/>
      </c>
      <c r="P45" s="401"/>
      <c r="Q45" s="401"/>
      <c r="R45" s="401"/>
      <c r="S45" s="401"/>
      <c r="T45" s="401"/>
      <c r="U45" s="401"/>
      <c r="V45" s="401"/>
      <c r="W45" s="404"/>
    </row>
    <row r="46" spans="2:23" ht="15.75" thickBot="1">
      <c r="B46" s="402"/>
      <c r="C46" s="405"/>
      <c r="D46" s="403"/>
      <c r="E46" s="403"/>
      <c r="F46" s="403"/>
      <c r="G46" s="403"/>
      <c r="H46" s="403"/>
      <c r="I46" s="403"/>
      <c r="J46" s="403"/>
      <c r="K46" s="405"/>
      <c r="L46" s="145"/>
      <c r="M46" s="146" t="s">
        <v>140</v>
      </c>
      <c r="N46" s="147"/>
      <c r="O46" s="402"/>
      <c r="P46" s="403"/>
      <c r="Q46" s="403"/>
      <c r="R46" s="403"/>
      <c r="S46" s="403"/>
      <c r="T46" s="403"/>
      <c r="U46" s="403"/>
      <c r="V46" s="403"/>
      <c r="W46" s="405"/>
    </row>
    <row r="47" spans="2:23" ht="15.75" thickBot="1">
      <c r="B47" s="121"/>
      <c r="C47" s="122"/>
      <c r="D47" s="123"/>
      <c r="E47" s="123"/>
      <c r="F47" s="123"/>
      <c r="G47" s="123"/>
      <c r="H47" s="123"/>
      <c r="I47" s="123"/>
      <c r="J47" s="123"/>
      <c r="K47" s="123"/>
      <c r="L47" s="148" t="str">
        <f>IF(OR(L45="",N45=""),"",SUM(L45:L46))</f>
        <v/>
      </c>
      <c r="M47" s="149"/>
      <c r="N47" s="150" t="str">
        <f>IF(OR(L45="",N45=""),"",SUM(N45:N46))</f>
        <v/>
      </c>
      <c r="O47" s="123"/>
      <c r="P47" s="123"/>
      <c r="Q47" s="123"/>
      <c r="R47" s="123"/>
      <c r="S47" s="123"/>
      <c r="T47" s="123"/>
      <c r="U47" s="123"/>
      <c r="V47" s="123"/>
      <c r="W47" s="122"/>
    </row>
    <row r="48" spans="2:23" ht="15.75" thickBot="1"/>
    <row r="49" spans="2:23">
      <c r="B49" s="212" t="s">
        <v>144</v>
      </c>
      <c r="C49" s="213"/>
      <c r="D49" s="213"/>
      <c r="E49" s="213"/>
      <c r="F49" s="213"/>
      <c r="G49" s="213"/>
      <c r="H49" s="213"/>
      <c r="I49" s="213"/>
      <c r="J49" s="213"/>
      <c r="K49" s="213"/>
      <c r="L49" s="213"/>
      <c r="M49" s="213"/>
      <c r="N49" s="213"/>
      <c r="O49" s="213"/>
      <c r="P49" s="213"/>
      <c r="Q49" s="213"/>
      <c r="R49" s="213"/>
      <c r="S49" s="213"/>
      <c r="T49" s="213"/>
      <c r="U49" s="213"/>
      <c r="V49" s="213"/>
      <c r="W49" s="268"/>
    </row>
    <row r="50" spans="2:23">
      <c r="B50" s="214"/>
      <c r="C50" s="215"/>
      <c r="D50" s="215"/>
      <c r="E50" s="215"/>
      <c r="F50" s="215"/>
      <c r="G50" s="215"/>
      <c r="H50" s="215"/>
      <c r="I50" s="215"/>
      <c r="J50" s="215"/>
      <c r="K50" s="215"/>
      <c r="L50" s="215"/>
      <c r="M50" s="215"/>
      <c r="N50" s="215"/>
      <c r="O50" s="215"/>
      <c r="P50" s="215"/>
      <c r="Q50" s="215"/>
      <c r="R50" s="215"/>
      <c r="S50" s="215"/>
      <c r="T50" s="215"/>
      <c r="U50" s="215"/>
      <c r="V50" s="215"/>
      <c r="W50" s="269"/>
    </row>
    <row r="51" spans="2:23" ht="15.75" thickBot="1">
      <c r="B51" s="216"/>
      <c r="C51" s="217"/>
      <c r="D51" s="217"/>
      <c r="E51" s="217"/>
      <c r="F51" s="217"/>
      <c r="G51" s="217"/>
      <c r="H51" s="217"/>
      <c r="I51" s="217"/>
      <c r="J51" s="217"/>
      <c r="K51" s="217"/>
      <c r="L51" s="217"/>
      <c r="M51" s="217"/>
      <c r="N51" s="217"/>
      <c r="O51" s="217"/>
      <c r="P51" s="217"/>
      <c r="Q51" s="217"/>
      <c r="R51" s="217"/>
      <c r="S51" s="217"/>
      <c r="T51" s="217"/>
      <c r="U51" s="217"/>
      <c r="V51" s="217"/>
      <c r="W51" s="270"/>
    </row>
    <row r="52" spans="2:23" ht="12.75" customHeight="1">
      <c r="B52" s="101"/>
      <c r="C52" s="102"/>
      <c r="D52" s="102"/>
      <c r="E52" s="102"/>
      <c r="F52" s="102"/>
      <c r="G52" s="102"/>
      <c r="H52" s="102"/>
      <c r="I52" s="102"/>
      <c r="J52" s="412" t="s">
        <v>168</v>
      </c>
      <c r="K52" s="413"/>
      <c r="L52" s="413"/>
      <c r="M52" s="413"/>
      <c r="N52" s="413"/>
      <c r="O52" s="413"/>
      <c r="P52" s="414"/>
      <c r="Q52" s="102"/>
      <c r="R52" s="102"/>
      <c r="S52" s="102"/>
      <c r="T52" s="102"/>
      <c r="U52" s="102"/>
      <c r="V52" s="102"/>
      <c r="W52" s="103"/>
    </row>
    <row r="53" spans="2:23" ht="15.75" customHeight="1" thickBot="1">
      <c r="B53" s="101"/>
      <c r="C53" s="102"/>
      <c r="D53" s="102"/>
      <c r="E53" s="102"/>
      <c r="F53" s="102"/>
      <c r="G53" s="102"/>
      <c r="H53" s="102"/>
      <c r="I53" s="102"/>
      <c r="J53" s="409"/>
      <c r="K53" s="410"/>
      <c r="L53" s="410"/>
      <c r="M53" s="410"/>
      <c r="N53" s="410"/>
      <c r="O53" s="410"/>
      <c r="P53" s="411"/>
      <c r="Q53" s="102"/>
      <c r="R53" s="102"/>
      <c r="S53" s="102"/>
      <c r="T53" s="102"/>
      <c r="U53" s="102"/>
      <c r="V53" s="102"/>
      <c r="W53" s="103"/>
    </row>
    <row r="54" spans="2:23">
      <c r="B54" s="400" t="s">
        <v>153</v>
      </c>
      <c r="C54" s="404"/>
      <c r="D54" s="401" t="str">
        <f>IF(OR(L38="",N38=""),"",IF(L35&gt;N35,D33,O33))</f>
        <v/>
      </c>
      <c r="E54" s="401"/>
      <c r="F54" s="401"/>
      <c r="G54" s="401"/>
      <c r="H54" s="401"/>
      <c r="I54" s="401"/>
      <c r="J54" s="401"/>
      <c r="K54" s="404"/>
      <c r="L54" s="142"/>
      <c r="M54" s="143" t="s">
        <v>140</v>
      </c>
      <c r="N54" s="144"/>
      <c r="O54" s="400" t="str">
        <f>IF(OR(L38="",N38=""),"",IF(L38&gt;N38,D36,O36))</f>
        <v/>
      </c>
      <c r="P54" s="401"/>
      <c r="Q54" s="401"/>
      <c r="R54" s="401"/>
      <c r="S54" s="401"/>
      <c r="T54" s="401"/>
      <c r="U54" s="401"/>
      <c r="V54" s="401"/>
      <c r="W54" s="404"/>
    </row>
    <row r="55" spans="2:23" ht="15.75" thickBot="1">
      <c r="B55" s="402"/>
      <c r="C55" s="405"/>
      <c r="D55" s="403"/>
      <c r="E55" s="403"/>
      <c r="F55" s="403"/>
      <c r="G55" s="403"/>
      <c r="H55" s="403"/>
      <c r="I55" s="403"/>
      <c r="J55" s="403"/>
      <c r="K55" s="405"/>
      <c r="L55" s="145"/>
      <c r="M55" s="146" t="s">
        <v>140</v>
      </c>
      <c r="N55" s="147"/>
      <c r="O55" s="402"/>
      <c r="P55" s="403"/>
      <c r="Q55" s="403"/>
      <c r="R55" s="403"/>
      <c r="S55" s="403"/>
      <c r="T55" s="403"/>
      <c r="U55" s="403"/>
      <c r="V55" s="403"/>
      <c r="W55" s="405"/>
    </row>
    <row r="56" spans="2:23" ht="15.75" thickBot="1">
      <c r="B56" s="121"/>
      <c r="C56" s="122"/>
      <c r="D56" s="123"/>
      <c r="E56" s="123"/>
      <c r="F56" s="123"/>
      <c r="G56" s="123"/>
      <c r="H56" s="123"/>
      <c r="I56" s="123"/>
      <c r="J56" s="123"/>
      <c r="K56" s="123"/>
      <c r="L56" s="148" t="str">
        <f>IF(OR(L54="",N54=""),"",SUM(L54:L55))</f>
        <v/>
      </c>
      <c r="M56" s="149"/>
      <c r="N56" s="150" t="str">
        <f>IF(OR(L54="",N54=""),"",SUM(N54:N55))</f>
        <v/>
      </c>
      <c r="O56" s="123"/>
      <c r="P56" s="123"/>
      <c r="Q56" s="123"/>
      <c r="R56" s="123"/>
      <c r="S56" s="123"/>
      <c r="T56" s="123"/>
      <c r="U56" s="123"/>
      <c r="V56" s="123"/>
      <c r="W56" s="122"/>
    </row>
  </sheetData>
  <sheetProtection password="D90E" sheet="1" objects="1" scenarios="1"/>
  <mergeCells count="34"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2:W4"/>
    <mergeCell ref="B6:W8"/>
    <mergeCell ref="B10:W12"/>
    <mergeCell ref="B15:C16"/>
    <mergeCell ref="D15:K16"/>
    <mergeCell ref="O15:W1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2014-08-11T23:46:25Z</dcterms:modified>
</cp:coreProperties>
</file>