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270" windowWidth="15600" windowHeight="7875" activeTab="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externalReferences>
    <externalReference r:id="rId7"/>
  </externalReferences>
  <calcPr calcId="145621"/>
</workbook>
</file>

<file path=xl/calcChain.xml><?xml version="1.0" encoding="utf-8"?>
<calcChain xmlns="http://schemas.openxmlformats.org/spreadsheetml/2006/main">
  <c r="D41" i="6" l="1"/>
  <c r="D42" i="6"/>
  <c r="D43" i="6"/>
  <c r="D44" i="6"/>
  <c r="D45" i="6"/>
  <c r="D46" i="6"/>
  <c r="D47" i="6"/>
  <c r="D48" i="6"/>
  <c r="D49" i="6"/>
  <c r="D50" i="6"/>
  <c r="D51" i="6"/>
  <c r="D29" i="6"/>
  <c r="D30" i="6"/>
  <c r="D31" i="6"/>
  <c r="D32" i="6"/>
  <c r="D33" i="6"/>
  <c r="D34" i="6"/>
  <c r="D35" i="6"/>
  <c r="D36" i="6"/>
  <c r="D37" i="6"/>
  <c r="D38" i="6"/>
  <c r="D39" i="6"/>
  <c r="D17" i="6"/>
  <c r="D18" i="6"/>
  <c r="D19" i="6"/>
  <c r="D20" i="6"/>
  <c r="D21" i="6"/>
  <c r="D22" i="6"/>
  <c r="D23" i="6"/>
  <c r="D24" i="6"/>
  <c r="D25" i="6"/>
  <c r="D26" i="6"/>
  <c r="D27" i="6"/>
  <c r="D15" i="6"/>
  <c r="D5" i="6"/>
  <c r="D6" i="6"/>
  <c r="D7" i="6"/>
  <c r="D8" i="6"/>
  <c r="D9" i="6"/>
  <c r="D10" i="6"/>
  <c r="D11" i="6"/>
  <c r="D12" i="6"/>
  <c r="D13" i="6"/>
  <c r="D14" i="6"/>
  <c r="D40" i="6"/>
  <c r="D28" i="6"/>
  <c r="D16" i="6"/>
  <c r="D4" i="6"/>
  <c r="I38" i="1" l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36" i="1"/>
  <c r="Q36" i="2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36" i="1"/>
  <c r="C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8" i="3"/>
  <c r="Q139" i="3"/>
  <c r="Q140" i="3"/>
  <c r="Q141" i="3"/>
  <c r="Q36" i="3"/>
  <c r="Q36" i="4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36" i="4"/>
  <c r="Q42" i="4" l="1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37" i="4"/>
  <c r="C38" i="4"/>
  <c r="C39" i="4"/>
  <c r="C40" i="4"/>
  <c r="C41" i="4"/>
  <c r="Q37" i="4"/>
  <c r="Q38" i="4"/>
  <c r="Q39" i="4"/>
  <c r="Q40" i="4"/>
  <c r="Q41" i="4"/>
  <c r="N82" i="5"/>
  <c r="L82" i="5"/>
  <c r="N73" i="5"/>
  <c r="L73" i="5"/>
  <c r="N64" i="5"/>
  <c r="L64" i="5"/>
  <c r="N61" i="5"/>
  <c r="L61" i="5"/>
  <c r="N52" i="5"/>
  <c r="L52" i="5"/>
  <c r="N49" i="5"/>
  <c r="L49" i="5"/>
  <c r="N46" i="5"/>
  <c r="L46" i="5"/>
  <c r="N43" i="5"/>
  <c r="L43" i="5"/>
  <c r="N34" i="5"/>
  <c r="L34" i="5"/>
  <c r="N31" i="5"/>
  <c r="L31" i="5"/>
  <c r="N28" i="5"/>
  <c r="L28" i="5"/>
  <c r="N25" i="5"/>
  <c r="L25" i="5"/>
  <c r="N22" i="5"/>
  <c r="L22" i="5"/>
  <c r="N19" i="5"/>
  <c r="L19" i="5"/>
  <c r="N16" i="5"/>
  <c r="L16" i="5"/>
  <c r="N13" i="5"/>
  <c r="L13" i="5"/>
  <c r="I141" i="4"/>
  <c r="D141" i="4"/>
  <c r="I140" i="4"/>
  <c r="D140" i="4"/>
  <c r="I139" i="4"/>
  <c r="D139" i="4"/>
  <c r="I138" i="4"/>
  <c r="D138" i="4"/>
  <c r="I137" i="4"/>
  <c r="D137" i="4"/>
  <c r="I136" i="4"/>
  <c r="D136" i="4"/>
  <c r="I131" i="4"/>
  <c r="D131" i="4"/>
  <c r="I130" i="4"/>
  <c r="D130" i="4"/>
  <c r="I129" i="4"/>
  <c r="D129" i="4"/>
  <c r="I128" i="4"/>
  <c r="D128" i="4"/>
  <c r="I127" i="4"/>
  <c r="D127" i="4"/>
  <c r="I126" i="4"/>
  <c r="D126" i="4"/>
  <c r="I121" i="4"/>
  <c r="D121" i="4"/>
  <c r="I120" i="4"/>
  <c r="D120" i="4"/>
  <c r="I119" i="4"/>
  <c r="D119" i="4"/>
  <c r="I118" i="4"/>
  <c r="D118" i="4"/>
  <c r="I117" i="4"/>
  <c r="D117" i="4"/>
  <c r="I116" i="4"/>
  <c r="D116" i="4"/>
  <c r="I111" i="4"/>
  <c r="D111" i="4"/>
  <c r="I110" i="4"/>
  <c r="D110" i="4"/>
  <c r="I109" i="4"/>
  <c r="D109" i="4"/>
  <c r="I108" i="4"/>
  <c r="D108" i="4"/>
  <c r="I107" i="4"/>
  <c r="D107" i="4"/>
  <c r="I106" i="4"/>
  <c r="D106" i="4"/>
  <c r="I101" i="4"/>
  <c r="D101" i="4"/>
  <c r="I100" i="4"/>
  <c r="D100" i="4"/>
  <c r="I99" i="4"/>
  <c r="D99" i="4"/>
  <c r="I98" i="4"/>
  <c r="D98" i="4"/>
  <c r="I97" i="4"/>
  <c r="D97" i="4"/>
  <c r="I96" i="4"/>
  <c r="D96" i="4"/>
  <c r="I91" i="4"/>
  <c r="D91" i="4"/>
  <c r="I90" i="4"/>
  <c r="D90" i="4"/>
  <c r="I89" i="4"/>
  <c r="D89" i="4"/>
  <c r="I88" i="4"/>
  <c r="D88" i="4"/>
  <c r="I87" i="4"/>
  <c r="D87" i="4"/>
  <c r="I86" i="4"/>
  <c r="D86" i="4"/>
  <c r="I81" i="4"/>
  <c r="D81" i="4"/>
  <c r="I80" i="4"/>
  <c r="D80" i="4"/>
  <c r="I79" i="4"/>
  <c r="D79" i="4"/>
  <c r="I78" i="4"/>
  <c r="D78" i="4"/>
  <c r="I77" i="4"/>
  <c r="D77" i="4"/>
  <c r="I76" i="4"/>
  <c r="D76" i="4"/>
  <c r="I71" i="4"/>
  <c r="D71" i="4"/>
  <c r="I70" i="4"/>
  <c r="D70" i="4"/>
  <c r="I69" i="4"/>
  <c r="D69" i="4"/>
  <c r="I68" i="4"/>
  <c r="D68" i="4"/>
  <c r="I67" i="4"/>
  <c r="D67" i="4"/>
  <c r="I66" i="4"/>
  <c r="D66" i="4"/>
  <c r="I61" i="4"/>
  <c r="D61" i="4"/>
  <c r="I60" i="4"/>
  <c r="D60" i="4"/>
  <c r="I59" i="4"/>
  <c r="D59" i="4"/>
  <c r="I58" i="4"/>
  <c r="D58" i="4"/>
  <c r="I57" i="4"/>
  <c r="D57" i="4"/>
  <c r="I56" i="4"/>
  <c r="D56" i="4"/>
  <c r="I51" i="4"/>
  <c r="D51" i="4"/>
  <c r="I50" i="4"/>
  <c r="D50" i="4"/>
  <c r="I49" i="4"/>
  <c r="D49" i="4"/>
  <c r="I48" i="4"/>
  <c r="D48" i="4"/>
  <c r="I47" i="4"/>
  <c r="D47" i="4"/>
  <c r="I46" i="4"/>
  <c r="D46" i="4"/>
  <c r="I41" i="4"/>
  <c r="D41" i="4"/>
  <c r="I40" i="4"/>
  <c r="D40" i="4"/>
  <c r="I39" i="4"/>
  <c r="D39" i="4"/>
  <c r="I38" i="4"/>
  <c r="D38" i="4"/>
  <c r="I37" i="4"/>
  <c r="D37" i="4"/>
  <c r="I36" i="4"/>
  <c r="D36" i="4"/>
  <c r="Y31" i="4"/>
  <c r="X31" i="4"/>
  <c r="Y30" i="4"/>
  <c r="X30" i="4"/>
  <c r="Y29" i="4"/>
  <c r="X29" i="4"/>
  <c r="Y28" i="4"/>
  <c r="X28" i="4"/>
  <c r="Y27" i="4"/>
  <c r="X27" i="4"/>
  <c r="Y26" i="4"/>
  <c r="G46" i="6" s="1"/>
  <c r="X26" i="4"/>
  <c r="F46" i="6" s="1"/>
  <c r="Y25" i="4"/>
  <c r="X25" i="4"/>
  <c r="Y24" i="4"/>
  <c r="X24" i="4"/>
  <c r="Y23" i="4"/>
  <c r="X23" i="4"/>
  <c r="Y22" i="4"/>
  <c r="X22" i="4"/>
  <c r="Y21" i="4"/>
  <c r="X21" i="4"/>
  <c r="Y20" i="4"/>
  <c r="X20" i="4"/>
  <c r="I141" i="3"/>
  <c r="D141" i="3"/>
  <c r="I140" i="3"/>
  <c r="D140" i="3"/>
  <c r="I139" i="3"/>
  <c r="D139" i="3"/>
  <c r="I138" i="3"/>
  <c r="D138" i="3"/>
  <c r="I137" i="3"/>
  <c r="D137" i="3"/>
  <c r="I136" i="3"/>
  <c r="D136" i="3"/>
  <c r="I131" i="3"/>
  <c r="D131" i="3"/>
  <c r="I130" i="3"/>
  <c r="D130" i="3"/>
  <c r="I129" i="3"/>
  <c r="D129" i="3"/>
  <c r="I128" i="3"/>
  <c r="D128" i="3"/>
  <c r="I127" i="3"/>
  <c r="D127" i="3"/>
  <c r="I126" i="3"/>
  <c r="D126" i="3"/>
  <c r="I121" i="3"/>
  <c r="D121" i="3"/>
  <c r="I120" i="3"/>
  <c r="D120" i="3"/>
  <c r="I119" i="3"/>
  <c r="D119" i="3"/>
  <c r="I118" i="3"/>
  <c r="D118" i="3"/>
  <c r="I117" i="3"/>
  <c r="D117" i="3"/>
  <c r="I116" i="3"/>
  <c r="D116" i="3"/>
  <c r="I111" i="3"/>
  <c r="D111" i="3"/>
  <c r="I110" i="3"/>
  <c r="D110" i="3"/>
  <c r="I109" i="3"/>
  <c r="D109" i="3"/>
  <c r="I108" i="3"/>
  <c r="D108" i="3"/>
  <c r="I107" i="3"/>
  <c r="D107" i="3"/>
  <c r="I106" i="3"/>
  <c r="D106" i="3"/>
  <c r="I101" i="3"/>
  <c r="D101" i="3"/>
  <c r="I100" i="3"/>
  <c r="D100" i="3"/>
  <c r="I99" i="3"/>
  <c r="D99" i="3"/>
  <c r="I98" i="3"/>
  <c r="D98" i="3"/>
  <c r="I97" i="3"/>
  <c r="D97" i="3"/>
  <c r="I96" i="3"/>
  <c r="D96" i="3"/>
  <c r="I91" i="3"/>
  <c r="D91" i="3"/>
  <c r="I90" i="3"/>
  <c r="D90" i="3"/>
  <c r="I89" i="3"/>
  <c r="D89" i="3"/>
  <c r="I88" i="3"/>
  <c r="D88" i="3"/>
  <c r="I87" i="3"/>
  <c r="D87" i="3"/>
  <c r="I86" i="3"/>
  <c r="D86" i="3"/>
  <c r="I81" i="3"/>
  <c r="D81" i="3"/>
  <c r="I80" i="3"/>
  <c r="D80" i="3"/>
  <c r="I79" i="3"/>
  <c r="D79" i="3"/>
  <c r="I78" i="3"/>
  <c r="D78" i="3"/>
  <c r="I77" i="3"/>
  <c r="D77" i="3"/>
  <c r="I76" i="3"/>
  <c r="D76" i="3"/>
  <c r="I71" i="3"/>
  <c r="D71" i="3"/>
  <c r="I70" i="3"/>
  <c r="D70" i="3"/>
  <c r="I69" i="3"/>
  <c r="D69" i="3"/>
  <c r="I68" i="3"/>
  <c r="D68" i="3"/>
  <c r="I67" i="3"/>
  <c r="D67" i="3"/>
  <c r="I66" i="3"/>
  <c r="D66" i="3"/>
  <c r="I61" i="3"/>
  <c r="D61" i="3"/>
  <c r="I60" i="3"/>
  <c r="D60" i="3"/>
  <c r="I59" i="3"/>
  <c r="D59" i="3"/>
  <c r="I58" i="3"/>
  <c r="D58" i="3"/>
  <c r="I57" i="3"/>
  <c r="D57" i="3"/>
  <c r="I56" i="3"/>
  <c r="D56" i="3"/>
  <c r="I51" i="3"/>
  <c r="D51" i="3"/>
  <c r="I50" i="3"/>
  <c r="D50" i="3"/>
  <c r="I49" i="3"/>
  <c r="D49" i="3"/>
  <c r="I48" i="3"/>
  <c r="D48" i="3"/>
  <c r="I47" i="3"/>
  <c r="D47" i="3"/>
  <c r="I46" i="3"/>
  <c r="D46" i="3"/>
  <c r="I41" i="3"/>
  <c r="D41" i="3"/>
  <c r="I40" i="3"/>
  <c r="D40" i="3"/>
  <c r="I39" i="3"/>
  <c r="D39" i="3"/>
  <c r="I38" i="3"/>
  <c r="D38" i="3"/>
  <c r="I37" i="3"/>
  <c r="D37" i="3"/>
  <c r="I36" i="3"/>
  <c r="D36" i="3"/>
  <c r="Y31" i="3"/>
  <c r="X31" i="3"/>
  <c r="Y30" i="3"/>
  <c r="X30" i="3"/>
  <c r="Y29" i="3"/>
  <c r="X29" i="3"/>
  <c r="Y28" i="3"/>
  <c r="X28" i="3"/>
  <c r="Y27" i="3"/>
  <c r="X27" i="3"/>
  <c r="Y26" i="3"/>
  <c r="X26" i="3"/>
  <c r="Y25" i="3"/>
  <c r="X25" i="3"/>
  <c r="Y24" i="3"/>
  <c r="G32" i="6" s="1"/>
  <c r="X24" i="3"/>
  <c r="F32" i="6" s="1"/>
  <c r="Y23" i="3"/>
  <c r="X23" i="3"/>
  <c r="Y22" i="3"/>
  <c r="G30" i="6" s="1"/>
  <c r="X22" i="3"/>
  <c r="F30" i="6" s="1"/>
  <c r="Y21" i="3"/>
  <c r="X21" i="3"/>
  <c r="Y20" i="3"/>
  <c r="X20" i="3"/>
  <c r="I141" i="2"/>
  <c r="D141" i="2"/>
  <c r="I140" i="2"/>
  <c r="D140" i="2"/>
  <c r="I139" i="2"/>
  <c r="D139" i="2"/>
  <c r="I138" i="2"/>
  <c r="D138" i="2"/>
  <c r="I137" i="2"/>
  <c r="D137" i="2"/>
  <c r="I136" i="2"/>
  <c r="D136" i="2"/>
  <c r="I131" i="2"/>
  <c r="D131" i="2"/>
  <c r="I130" i="2"/>
  <c r="D130" i="2"/>
  <c r="I129" i="2"/>
  <c r="D129" i="2"/>
  <c r="I128" i="2"/>
  <c r="D128" i="2"/>
  <c r="I127" i="2"/>
  <c r="D127" i="2"/>
  <c r="I126" i="2"/>
  <c r="D126" i="2"/>
  <c r="I121" i="2"/>
  <c r="D121" i="2"/>
  <c r="I120" i="2"/>
  <c r="D120" i="2"/>
  <c r="I119" i="2"/>
  <c r="D119" i="2"/>
  <c r="I118" i="2"/>
  <c r="D118" i="2"/>
  <c r="I117" i="2"/>
  <c r="D117" i="2"/>
  <c r="I116" i="2"/>
  <c r="D116" i="2"/>
  <c r="I111" i="2"/>
  <c r="D111" i="2"/>
  <c r="I110" i="2"/>
  <c r="D110" i="2"/>
  <c r="I109" i="2"/>
  <c r="D109" i="2"/>
  <c r="I108" i="2"/>
  <c r="D108" i="2"/>
  <c r="I107" i="2"/>
  <c r="D107" i="2"/>
  <c r="I106" i="2"/>
  <c r="D106" i="2"/>
  <c r="I101" i="2"/>
  <c r="D101" i="2"/>
  <c r="I100" i="2"/>
  <c r="D100" i="2"/>
  <c r="I99" i="2"/>
  <c r="D99" i="2"/>
  <c r="I98" i="2"/>
  <c r="D98" i="2"/>
  <c r="I97" i="2"/>
  <c r="D97" i="2"/>
  <c r="I96" i="2"/>
  <c r="D96" i="2"/>
  <c r="I91" i="2"/>
  <c r="D91" i="2"/>
  <c r="I90" i="2"/>
  <c r="D90" i="2"/>
  <c r="I89" i="2"/>
  <c r="D89" i="2"/>
  <c r="I88" i="2"/>
  <c r="D88" i="2"/>
  <c r="I87" i="2"/>
  <c r="D87" i="2"/>
  <c r="I86" i="2"/>
  <c r="D86" i="2"/>
  <c r="I81" i="2"/>
  <c r="D81" i="2"/>
  <c r="I80" i="2"/>
  <c r="D80" i="2"/>
  <c r="I79" i="2"/>
  <c r="D79" i="2"/>
  <c r="I78" i="2"/>
  <c r="D78" i="2"/>
  <c r="I77" i="2"/>
  <c r="D77" i="2"/>
  <c r="I76" i="2"/>
  <c r="D76" i="2"/>
  <c r="I71" i="2"/>
  <c r="D71" i="2"/>
  <c r="I70" i="2"/>
  <c r="D70" i="2"/>
  <c r="I69" i="2"/>
  <c r="D69" i="2"/>
  <c r="I68" i="2"/>
  <c r="D68" i="2"/>
  <c r="I67" i="2"/>
  <c r="D67" i="2"/>
  <c r="I66" i="2"/>
  <c r="D66" i="2"/>
  <c r="I61" i="2"/>
  <c r="D61" i="2"/>
  <c r="I60" i="2"/>
  <c r="D60" i="2"/>
  <c r="I59" i="2"/>
  <c r="D59" i="2"/>
  <c r="I58" i="2"/>
  <c r="D58" i="2"/>
  <c r="I57" i="2"/>
  <c r="D57" i="2"/>
  <c r="I56" i="2"/>
  <c r="D56" i="2"/>
  <c r="I51" i="2"/>
  <c r="D51" i="2"/>
  <c r="I50" i="2"/>
  <c r="D50" i="2"/>
  <c r="I49" i="2"/>
  <c r="D49" i="2"/>
  <c r="I48" i="2"/>
  <c r="D48" i="2"/>
  <c r="I47" i="2"/>
  <c r="D47" i="2"/>
  <c r="I46" i="2"/>
  <c r="D46" i="2"/>
  <c r="I41" i="2"/>
  <c r="D41" i="2"/>
  <c r="W23" i="2"/>
  <c r="I40" i="2"/>
  <c r="D40" i="2"/>
  <c r="W30" i="2"/>
  <c r="I39" i="2"/>
  <c r="D39" i="2"/>
  <c r="W22" i="2"/>
  <c r="I38" i="2"/>
  <c r="D38" i="2"/>
  <c r="W20" i="2"/>
  <c r="I37" i="2"/>
  <c r="D37" i="2"/>
  <c r="W28" i="2"/>
  <c r="E24" i="6" s="1"/>
  <c r="I36" i="2"/>
  <c r="D36" i="2"/>
  <c r="W31" i="2"/>
  <c r="E27" i="6" s="1"/>
  <c r="Y31" i="2"/>
  <c r="G27" i="6" s="1"/>
  <c r="X31" i="2"/>
  <c r="F27" i="6" s="1"/>
  <c r="Y30" i="2"/>
  <c r="X30" i="2"/>
  <c r="Y29" i="2"/>
  <c r="X29" i="2"/>
  <c r="Y28" i="2"/>
  <c r="G24" i="6" s="1"/>
  <c r="X28" i="2"/>
  <c r="F24" i="6" s="1"/>
  <c r="Y27" i="2"/>
  <c r="X27" i="2"/>
  <c r="Y26" i="2"/>
  <c r="X26" i="2"/>
  <c r="Y25" i="2"/>
  <c r="G21" i="6" s="1"/>
  <c r="X25" i="2"/>
  <c r="F21" i="6" s="1"/>
  <c r="Y24" i="2"/>
  <c r="X24" i="2"/>
  <c r="Y23" i="2"/>
  <c r="X23" i="2"/>
  <c r="Y22" i="2"/>
  <c r="X22" i="2"/>
  <c r="Y21" i="2"/>
  <c r="X21" i="2"/>
  <c r="Y20" i="2"/>
  <c r="X20" i="2"/>
  <c r="Y31" i="1"/>
  <c r="X31" i="1"/>
  <c r="Y30" i="1"/>
  <c r="G14" i="6" s="1"/>
  <c r="X30" i="1"/>
  <c r="F14" i="6" s="1"/>
  <c r="Y29" i="1"/>
  <c r="X29" i="1"/>
  <c r="Y28" i="1"/>
  <c r="G12" i="6" s="1"/>
  <c r="X28" i="1"/>
  <c r="F12" i="6" s="1"/>
  <c r="Y27" i="1"/>
  <c r="X27" i="1"/>
  <c r="Y26" i="1"/>
  <c r="X26" i="1"/>
  <c r="Y25" i="1"/>
  <c r="G9" i="6" s="1"/>
  <c r="X25" i="1"/>
  <c r="F9" i="6" s="1"/>
  <c r="Y24" i="1"/>
  <c r="X24" i="1"/>
  <c r="X20" i="1"/>
  <c r="Y21" i="1"/>
  <c r="G5" i="6" s="1"/>
  <c r="X21" i="1"/>
  <c r="F5" i="6" s="1"/>
  <c r="Y22" i="1"/>
  <c r="X22" i="1"/>
  <c r="Y23" i="1"/>
  <c r="X23" i="1"/>
  <c r="Y20" i="1"/>
  <c r="I141" i="1"/>
  <c r="I140" i="1"/>
  <c r="I139" i="1"/>
  <c r="D141" i="1"/>
  <c r="D140" i="1"/>
  <c r="D139" i="1"/>
  <c r="I136" i="1"/>
  <c r="I137" i="1"/>
  <c r="I138" i="1"/>
  <c r="D138" i="1"/>
  <c r="D137" i="1"/>
  <c r="D136" i="1"/>
  <c r="I131" i="1"/>
  <c r="I130" i="1"/>
  <c r="I129" i="1"/>
  <c r="I128" i="1"/>
  <c r="I127" i="1"/>
  <c r="I126" i="1"/>
  <c r="D131" i="1"/>
  <c r="D130" i="1"/>
  <c r="D129" i="1"/>
  <c r="D128" i="1"/>
  <c r="D127" i="1"/>
  <c r="D126" i="1"/>
  <c r="I121" i="1"/>
  <c r="I120" i="1"/>
  <c r="I119" i="1"/>
  <c r="I118" i="1"/>
  <c r="I117" i="1"/>
  <c r="I116" i="1"/>
  <c r="D121" i="1"/>
  <c r="D120" i="1"/>
  <c r="D119" i="1"/>
  <c r="D118" i="1"/>
  <c r="D117" i="1"/>
  <c r="D116" i="1"/>
  <c r="I111" i="1"/>
  <c r="I110" i="1"/>
  <c r="I109" i="1"/>
  <c r="I108" i="1"/>
  <c r="I107" i="1"/>
  <c r="I106" i="1"/>
  <c r="D111" i="1"/>
  <c r="D110" i="1"/>
  <c r="D109" i="1"/>
  <c r="D108" i="1"/>
  <c r="D107" i="1"/>
  <c r="D106" i="1"/>
  <c r="I101" i="1"/>
  <c r="I100" i="1"/>
  <c r="I99" i="1"/>
  <c r="I98" i="1"/>
  <c r="I97" i="1"/>
  <c r="I96" i="1"/>
  <c r="D101" i="1"/>
  <c r="D100" i="1"/>
  <c r="D99" i="1"/>
  <c r="D98" i="1"/>
  <c r="D97" i="1"/>
  <c r="D96" i="1"/>
  <c r="I91" i="1"/>
  <c r="I90" i="1"/>
  <c r="I89" i="1"/>
  <c r="I88" i="1"/>
  <c r="I87" i="1"/>
  <c r="I86" i="1"/>
  <c r="D91" i="1"/>
  <c r="D90" i="1"/>
  <c r="D89" i="1"/>
  <c r="D88" i="1"/>
  <c r="D87" i="1"/>
  <c r="D86" i="1"/>
  <c r="I81" i="1"/>
  <c r="I80" i="1"/>
  <c r="I79" i="1"/>
  <c r="I78" i="1"/>
  <c r="I77" i="1"/>
  <c r="I76" i="1"/>
  <c r="D81" i="1"/>
  <c r="D80" i="1"/>
  <c r="D79" i="1"/>
  <c r="D78" i="1"/>
  <c r="D77" i="1"/>
  <c r="D76" i="1"/>
  <c r="I71" i="1"/>
  <c r="I70" i="1"/>
  <c r="I69" i="1"/>
  <c r="I68" i="1"/>
  <c r="I67" i="1"/>
  <c r="I66" i="1"/>
  <c r="D71" i="1"/>
  <c r="D70" i="1"/>
  <c r="D69" i="1"/>
  <c r="D68" i="1"/>
  <c r="D67" i="1"/>
  <c r="D66" i="1"/>
  <c r="I61" i="1"/>
  <c r="I60" i="1"/>
  <c r="I59" i="1"/>
  <c r="I58" i="1"/>
  <c r="I57" i="1"/>
  <c r="I56" i="1"/>
  <c r="D61" i="1"/>
  <c r="D60" i="1"/>
  <c r="D59" i="1"/>
  <c r="D58" i="1"/>
  <c r="D57" i="1"/>
  <c r="D56" i="1"/>
  <c r="I51" i="1"/>
  <c r="I50" i="1"/>
  <c r="I49" i="1"/>
  <c r="I48" i="1"/>
  <c r="I47" i="1"/>
  <c r="I46" i="1"/>
  <c r="D51" i="1"/>
  <c r="D50" i="1"/>
  <c r="D49" i="1"/>
  <c r="D48" i="1"/>
  <c r="D47" i="1"/>
  <c r="D46" i="1"/>
  <c r="I41" i="1"/>
  <c r="I40" i="1"/>
  <c r="I39" i="1"/>
  <c r="I37" i="1"/>
  <c r="I36" i="1"/>
  <c r="D41" i="1"/>
  <c r="D40" i="1"/>
  <c r="D39" i="1"/>
  <c r="D38" i="1"/>
  <c r="D37" i="1"/>
  <c r="D36" i="1"/>
  <c r="G4" i="6" l="1"/>
  <c r="F7" i="6"/>
  <c r="G7" i="6"/>
  <c r="F6" i="6"/>
  <c r="G6" i="6"/>
  <c r="F4" i="6"/>
  <c r="F8" i="6"/>
  <c r="G8" i="6"/>
  <c r="F10" i="6"/>
  <c r="G10" i="6"/>
  <c r="F11" i="6"/>
  <c r="G11" i="6"/>
  <c r="F13" i="6"/>
  <c r="G13" i="6"/>
  <c r="F15" i="6"/>
  <c r="G15" i="6"/>
  <c r="F16" i="6"/>
  <c r="G16" i="6"/>
  <c r="F17" i="6"/>
  <c r="G17" i="6"/>
  <c r="F18" i="6"/>
  <c r="G18" i="6"/>
  <c r="F19" i="6"/>
  <c r="G19" i="6"/>
  <c r="F20" i="6"/>
  <c r="G20" i="6"/>
  <c r="F22" i="6"/>
  <c r="G22" i="6"/>
  <c r="F23" i="6"/>
  <c r="G23" i="6"/>
  <c r="F25" i="6"/>
  <c r="G25" i="6"/>
  <c r="F26" i="6"/>
  <c r="G26" i="6"/>
  <c r="E16" i="6"/>
  <c r="E18" i="6"/>
  <c r="E26" i="6"/>
  <c r="E19" i="6"/>
  <c r="F28" i="6"/>
  <c r="G28" i="6"/>
  <c r="F29" i="6"/>
  <c r="G29" i="6"/>
  <c r="F31" i="6"/>
  <c r="G31" i="6"/>
  <c r="F33" i="6"/>
  <c r="G33" i="6"/>
  <c r="F34" i="6"/>
  <c r="G34" i="6"/>
  <c r="F35" i="6"/>
  <c r="G35" i="6"/>
  <c r="F36" i="6"/>
  <c r="G36" i="6"/>
  <c r="F37" i="6"/>
  <c r="G37" i="6"/>
  <c r="F38" i="6"/>
  <c r="G38" i="6"/>
  <c r="F39" i="6"/>
  <c r="G39" i="6"/>
  <c r="F40" i="6"/>
  <c r="G40" i="6"/>
  <c r="F41" i="6"/>
  <c r="G41" i="6"/>
  <c r="F42" i="6"/>
  <c r="G42" i="6"/>
  <c r="F43" i="6"/>
  <c r="G43" i="6"/>
  <c r="F44" i="6"/>
  <c r="G44" i="6"/>
  <c r="F45" i="6"/>
  <c r="G45" i="6"/>
  <c r="F47" i="6"/>
  <c r="G47" i="6"/>
  <c r="F48" i="6"/>
  <c r="G48" i="6"/>
  <c r="F49" i="6"/>
  <c r="G49" i="6"/>
  <c r="F50" i="6"/>
  <c r="G50" i="6"/>
  <c r="F51" i="6"/>
  <c r="G51" i="6"/>
  <c r="Z22" i="2"/>
  <c r="AA22" i="2"/>
  <c r="W29" i="4"/>
  <c r="W30" i="4"/>
  <c r="W27" i="2"/>
  <c r="W20" i="3"/>
  <c r="W20" i="4"/>
  <c r="Z20" i="4"/>
  <c r="Z22" i="4"/>
  <c r="Z24" i="4"/>
  <c r="W24" i="2"/>
  <c r="W29" i="2"/>
  <c r="W25" i="2"/>
  <c r="E21" i="6" s="1"/>
  <c r="W26" i="2"/>
  <c r="W21" i="2"/>
  <c r="W20" i="1"/>
  <c r="Z20" i="2"/>
  <c r="W28" i="4"/>
  <c r="Z29" i="2"/>
  <c r="Z31" i="2"/>
  <c r="H27" i="6" s="1"/>
  <c r="W27" i="4"/>
  <c r="Z26" i="2"/>
  <c r="Z30" i="1"/>
  <c r="H14" i="6" s="1"/>
  <c r="W22" i="3"/>
  <c r="E30" i="6" s="1"/>
  <c r="W26" i="3"/>
  <c r="Z25" i="3"/>
  <c r="Z29" i="3"/>
  <c r="Z26" i="3"/>
  <c r="Z28" i="3"/>
  <c r="Z24" i="2"/>
  <c r="Z21" i="2"/>
  <c r="W23" i="1"/>
  <c r="Z22" i="1"/>
  <c r="Z20" i="1"/>
  <c r="W28" i="1"/>
  <c r="E12" i="6" s="1"/>
  <c r="Z26" i="1"/>
  <c r="Z28" i="1"/>
  <c r="H12" i="6" s="1"/>
  <c r="W31" i="1"/>
  <c r="W30" i="1"/>
  <c r="E14" i="6" s="1"/>
  <c r="Z27" i="1"/>
  <c r="W22" i="1"/>
  <c r="W27" i="1"/>
  <c r="Z25" i="1"/>
  <c r="H9" i="6" s="1"/>
  <c r="Z31" i="1"/>
  <c r="W24" i="1"/>
  <c r="Z23" i="2"/>
  <c r="Z25" i="2"/>
  <c r="H21" i="6" s="1"/>
  <c r="Z28" i="2"/>
  <c r="H24" i="6" s="1"/>
  <c r="W30" i="3"/>
  <c r="W31" i="3"/>
  <c r="W28" i="3"/>
  <c r="W25" i="3"/>
  <c r="W21" i="3"/>
  <c r="W23" i="3"/>
  <c r="W29" i="3"/>
  <c r="Z21" i="3"/>
  <c r="Z23" i="3"/>
  <c r="Z27" i="3"/>
  <c r="Z29" i="4"/>
  <c r="Z31" i="4"/>
  <c r="W24" i="4"/>
  <c r="W21" i="4"/>
  <c r="W22" i="4"/>
  <c r="Z27" i="4"/>
  <c r="W31" i="4"/>
  <c r="W26" i="4"/>
  <c r="E46" i="6" s="1"/>
  <c r="Z26" i="4"/>
  <c r="H46" i="6" s="1"/>
  <c r="Z23" i="4"/>
  <c r="W23" i="4"/>
  <c r="Z30" i="4"/>
  <c r="Z25" i="4"/>
  <c r="W25" i="4"/>
  <c r="Z21" i="4"/>
  <c r="Z28" i="4"/>
  <c r="W27" i="3"/>
  <c r="Z31" i="3"/>
  <c r="Z22" i="3"/>
  <c r="H30" i="6" s="1"/>
  <c r="Z20" i="3"/>
  <c r="Z30" i="3"/>
  <c r="Z24" i="3"/>
  <c r="H32" i="6" s="1"/>
  <c r="W24" i="3"/>
  <c r="E32" i="6" s="1"/>
  <c r="Z27" i="2"/>
  <c r="Z30" i="2"/>
  <c r="W29" i="1"/>
  <c r="Z29" i="1"/>
  <c r="W26" i="1"/>
  <c r="Z23" i="1"/>
  <c r="W21" i="1"/>
  <c r="E5" i="6" s="1"/>
  <c r="Z21" i="1"/>
  <c r="H5" i="6" s="1"/>
  <c r="W25" i="1"/>
  <c r="E9" i="6" s="1"/>
  <c r="Z24" i="1"/>
  <c r="H8" i="6" l="1"/>
  <c r="H7" i="6"/>
  <c r="E10" i="6"/>
  <c r="H13" i="6"/>
  <c r="E13" i="6"/>
  <c r="E8" i="6"/>
  <c r="H15" i="6"/>
  <c r="E11" i="6"/>
  <c r="E6" i="6"/>
  <c r="H11" i="6"/>
  <c r="E15" i="6"/>
  <c r="H10" i="6"/>
  <c r="H4" i="6"/>
  <c r="H6" i="6"/>
  <c r="E7" i="6"/>
  <c r="E4" i="6"/>
  <c r="H26" i="6"/>
  <c r="H23" i="6"/>
  <c r="H19" i="6"/>
  <c r="H17" i="6"/>
  <c r="H20" i="6"/>
  <c r="H22" i="6"/>
  <c r="H25" i="6"/>
  <c r="H16" i="6"/>
  <c r="E17" i="6"/>
  <c r="E22" i="6"/>
  <c r="E25" i="6"/>
  <c r="E20" i="6"/>
  <c r="E23" i="6"/>
  <c r="H18" i="6"/>
  <c r="H38" i="6"/>
  <c r="H28" i="6"/>
  <c r="H39" i="6"/>
  <c r="E35" i="6"/>
  <c r="H35" i="6"/>
  <c r="H31" i="6"/>
  <c r="H29" i="6"/>
  <c r="E37" i="6"/>
  <c r="E31" i="6"/>
  <c r="E29" i="6"/>
  <c r="E33" i="6"/>
  <c r="E36" i="6"/>
  <c r="E39" i="6"/>
  <c r="E38" i="6"/>
  <c r="H36" i="6"/>
  <c r="H34" i="6"/>
  <c r="H37" i="6"/>
  <c r="H33" i="6"/>
  <c r="E34" i="6"/>
  <c r="E28" i="6"/>
  <c r="H48" i="6"/>
  <c r="H41" i="6"/>
  <c r="E45" i="6"/>
  <c r="H45" i="6"/>
  <c r="H50" i="6"/>
  <c r="E43" i="6"/>
  <c r="H43" i="6"/>
  <c r="E51" i="6"/>
  <c r="H47" i="6"/>
  <c r="E42" i="6"/>
  <c r="E41" i="6"/>
  <c r="E44" i="6"/>
  <c r="H51" i="6"/>
  <c r="H49" i="6"/>
  <c r="E47" i="6"/>
  <c r="E48" i="6"/>
  <c r="H44" i="6"/>
  <c r="H42" i="6"/>
  <c r="H40" i="6"/>
  <c r="E40" i="6"/>
  <c r="E50" i="6"/>
  <c r="E49" i="6"/>
  <c r="AA30" i="2"/>
  <c r="AA22" i="4"/>
  <c r="AA28" i="3"/>
  <c r="AA20" i="4"/>
  <c r="AA26" i="1"/>
  <c r="AA26" i="4"/>
  <c r="AA21" i="4"/>
  <c r="AA31" i="3"/>
  <c r="AA23" i="2"/>
  <c r="AA27" i="1"/>
  <c r="AA28" i="4"/>
  <c r="AA30" i="1"/>
  <c r="AA29" i="4"/>
  <c r="AA24" i="3"/>
  <c r="AA31" i="4"/>
  <c r="AA24" i="4"/>
  <c r="AA22" i="1"/>
  <c r="AA27" i="4"/>
  <c r="AA20" i="2"/>
  <c r="AA27" i="3"/>
  <c r="AA29" i="3"/>
  <c r="AA25" i="1"/>
  <c r="AA23" i="4"/>
  <c r="AA25" i="4"/>
  <c r="AA25" i="3"/>
  <c r="AA28" i="2"/>
  <c r="AA31" i="2"/>
  <c r="AA30" i="4"/>
  <c r="AA23" i="3"/>
  <c r="AA21" i="3"/>
  <c r="AA30" i="3"/>
  <c r="AA26" i="3"/>
  <c r="AA22" i="3"/>
  <c r="AA20" i="3"/>
  <c r="AA21" i="2"/>
  <c r="AA26" i="2"/>
  <c r="AA27" i="2"/>
  <c r="AA25" i="2"/>
  <c r="AA29" i="2"/>
  <c r="AA24" i="2"/>
  <c r="AA21" i="1"/>
  <c r="AA23" i="1"/>
  <c r="AA20" i="1"/>
  <c r="AA29" i="1"/>
  <c r="AA28" i="1"/>
  <c r="AA24" i="1"/>
  <c r="AA31" i="1"/>
  <c r="AB31" i="2" l="1"/>
  <c r="AC31" i="2" s="1"/>
  <c r="F31" i="2" s="1"/>
  <c r="AB26" i="4"/>
  <c r="AC26" i="4" s="1"/>
  <c r="H26" i="4" s="1"/>
  <c r="AB23" i="4"/>
  <c r="AC23" i="4" s="1"/>
  <c r="H23" i="4" s="1"/>
  <c r="AB29" i="4"/>
  <c r="AC29" i="4" s="1"/>
  <c r="E29" i="4" s="1"/>
  <c r="AB24" i="4"/>
  <c r="AC24" i="4" s="1"/>
  <c r="E24" i="4" s="1"/>
  <c r="AB24" i="3"/>
  <c r="AC24" i="3" s="1"/>
  <c r="L24" i="3" s="1"/>
  <c r="AB30" i="3"/>
  <c r="AC30" i="3" s="1"/>
  <c r="E30" i="3" s="1"/>
  <c r="AB31" i="3"/>
  <c r="AC31" i="3" s="1"/>
  <c r="J31" i="3" s="1"/>
  <c r="AB25" i="3"/>
  <c r="AC25" i="3" s="1"/>
  <c r="J25" i="3" s="1"/>
  <c r="AB29" i="3"/>
  <c r="AC29" i="3" s="1"/>
  <c r="H29" i="3" s="1"/>
  <c r="AB26" i="3"/>
  <c r="AC26" i="3" s="1"/>
  <c r="F26" i="3" s="1"/>
  <c r="AB27" i="3"/>
  <c r="AC27" i="3" s="1"/>
  <c r="E27" i="3" s="1"/>
  <c r="AB20" i="3"/>
  <c r="AC20" i="3" s="1"/>
  <c r="E20" i="3" s="1"/>
  <c r="D23" i="5" s="1"/>
  <c r="D47" i="5" s="1"/>
  <c r="D62" i="5" s="1"/>
  <c r="O80" i="5" s="1"/>
  <c r="AB28" i="3"/>
  <c r="AC28" i="3" s="1"/>
  <c r="L28" i="3" s="1"/>
  <c r="AB23" i="3"/>
  <c r="AC23" i="3" s="1"/>
  <c r="E23" i="3" s="1"/>
  <c r="O17" i="5" s="1"/>
  <c r="D44" i="5" s="1"/>
  <c r="AB21" i="3"/>
  <c r="AC21" i="3" s="1"/>
  <c r="H21" i="3" s="1"/>
  <c r="AB22" i="3"/>
  <c r="AC22" i="3" s="1"/>
  <c r="E22" i="3" s="1"/>
  <c r="O26" i="5" s="1"/>
  <c r="O47" i="5" s="1"/>
  <c r="AB20" i="2"/>
  <c r="AC20" i="2" s="1"/>
  <c r="F20" i="2" s="1"/>
  <c r="AB30" i="2"/>
  <c r="AC30" i="2" s="1"/>
  <c r="F30" i="2" s="1"/>
  <c r="AB29" i="2"/>
  <c r="AC29" i="2" s="1"/>
  <c r="H29" i="2" s="1"/>
  <c r="AB26" i="2"/>
  <c r="AC26" i="2" s="1"/>
  <c r="F26" i="2" s="1"/>
  <c r="AB27" i="2"/>
  <c r="AC27" i="2" s="1"/>
  <c r="E27" i="2" s="1"/>
  <c r="AB22" i="2"/>
  <c r="AC22" i="2" s="1"/>
  <c r="L22" i="2" s="1"/>
  <c r="AB28" i="2"/>
  <c r="AC28" i="2" s="1"/>
  <c r="J28" i="2" s="1"/>
  <c r="AB23" i="2"/>
  <c r="AC23" i="2" s="1"/>
  <c r="L23" i="2" s="1"/>
  <c r="AB24" i="2"/>
  <c r="AC24" i="2" s="1"/>
  <c r="F24" i="2" s="1"/>
  <c r="AB21" i="2"/>
  <c r="AC21" i="2" s="1"/>
  <c r="E21" i="2" s="1"/>
  <c r="D26" i="5" s="1"/>
  <c r="AB25" i="2"/>
  <c r="AC25" i="2" s="1"/>
  <c r="L25" i="2" s="1"/>
  <c r="AB21" i="1"/>
  <c r="AC21" i="1" s="1"/>
  <c r="J21" i="1" s="1"/>
  <c r="AB29" i="1"/>
  <c r="AC29" i="1" s="1"/>
  <c r="L29" i="1" s="1"/>
  <c r="AB25" i="1"/>
  <c r="AC25" i="1" s="1"/>
  <c r="H25" i="1" s="1"/>
  <c r="AB31" i="1"/>
  <c r="AC31" i="1" s="1"/>
  <c r="J31" i="1" s="1"/>
  <c r="AB27" i="1"/>
  <c r="AC27" i="1" s="1"/>
  <c r="F27" i="1" s="1"/>
  <c r="AB26" i="1"/>
  <c r="AC26" i="1" s="1"/>
  <c r="J26" i="1" s="1"/>
  <c r="AB23" i="1"/>
  <c r="AC23" i="1" s="1"/>
  <c r="L23" i="1" s="1"/>
  <c r="AB30" i="1"/>
  <c r="AC30" i="1" s="1"/>
  <c r="H30" i="1" s="1"/>
  <c r="AB28" i="1"/>
  <c r="AC28" i="1" s="1"/>
  <c r="F28" i="1" s="1"/>
  <c r="AB22" i="1"/>
  <c r="AC22" i="1" s="1"/>
  <c r="L22" i="1" s="1"/>
  <c r="AB20" i="1"/>
  <c r="AC20" i="1" s="1"/>
  <c r="J20" i="1" s="1"/>
  <c r="AB24" i="1"/>
  <c r="AC24" i="1" s="1"/>
  <c r="F24" i="1" s="1"/>
  <c r="AB30" i="4"/>
  <c r="AC30" i="4" s="1"/>
  <c r="L30" i="4" s="1"/>
  <c r="AB25" i="4"/>
  <c r="AC25" i="4" s="1"/>
  <c r="H25" i="4" s="1"/>
  <c r="AB22" i="4"/>
  <c r="AC22" i="4" s="1"/>
  <c r="E22" i="4" s="1"/>
  <c r="O32" i="5" s="1"/>
  <c r="O50" i="5" s="1"/>
  <c r="O62" i="5" s="1"/>
  <c r="O71" i="5" s="1"/>
  <c r="AB20" i="4"/>
  <c r="AC20" i="4" s="1"/>
  <c r="E20" i="4" s="1"/>
  <c r="D29" i="5" s="1"/>
  <c r="D50" i="5" s="1"/>
  <c r="AB28" i="4"/>
  <c r="AC28" i="4" s="1"/>
  <c r="L28" i="4" s="1"/>
  <c r="AB21" i="4"/>
  <c r="AC21" i="4" s="1"/>
  <c r="F21" i="4" s="1"/>
  <c r="AB31" i="4"/>
  <c r="AC31" i="4" s="1"/>
  <c r="L31" i="4" s="1"/>
  <c r="AB27" i="4"/>
  <c r="AC27" i="4" s="1"/>
  <c r="J27" i="4" s="1"/>
  <c r="J20" i="3"/>
  <c r="E29" i="2" l="1"/>
  <c r="E25" i="3"/>
  <c r="E31" i="2"/>
  <c r="F23" i="2"/>
  <c r="H26" i="2"/>
  <c r="J26" i="2"/>
  <c r="E23" i="2"/>
  <c r="O23" i="5" s="1"/>
  <c r="J31" i="2"/>
  <c r="H31" i="2"/>
  <c r="L31" i="2"/>
  <c r="J23" i="2"/>
  <c r="E26" i="2"/>
  <c r="F29" i="2"/>
  <c r="L25" i="1"/>
  <c r="L29" i="3"/>
  <c r="E25" i="1"/>
  <c r="E26" i="4"/>
  <c r="F26" i="4"/>
  <c r="L26" i="4"/>
  <c r="J21" i="4"/>
  <c r="E30" i="4"/>
  <c r="J26" i="4"/>
  <c r="L25" i="4"/>
  <c r="F23" i="4"/>
  <c r="L24" i="4"/>
  <c r="J24" i="4"/>
  <c r="J23" i="4"/>
  <c r="L22" i="4"/>
  <c r="F29" i="4"/>
  <c r="E23" i="4"/>
  <c r="O11" i="5" s="1"/>
  <c r="D41" i="5" s="1"/>
  <c r="F22" i="4"/>
  <c r="L23" i="4"/>
  <c r="J22" i="4"/>
  <c r="H22" i="4"/>
  <c r="J29" i="4"/>
  <c r="H29" i="4"/>
  <c r="L29" i="4"/>
  <c r="H24" i="4"/>
  <c r="F25" i="4"/>
  <c r="F24" i="4"/>
  <c r="H24" i="3"/>
  <c r="F24" i="3"/>
  <c r="J24" i="3"/>
  <c r="E24" i="3"/>
  <c r="J30" i="3"/>
  <c r="H31" i="3"/>
  <c r="L31" i="3"/>
  <c r="E21" i="3"/>
  <c r="D14" i="5" s="1"/>
  <c r="J27" i="3"/>
  <c r="E31" i="3"/>
  <c r="L21" i="3"/>
  <c r="L27" i="3"/>
  <c r="H30" i="3"/>
  <c r="F21" i="3"/>
  <c r="L30" i="3"/>
  <c r="F31" i="3"/>
  <c r="F30" i="3"/>
  <c r="H27" i="3"/>
  <c r="L26" i="3"/>
  <c r="H25" i="3"/>
  <c r="L25" i="3"/>
  <c r="J22" i="3"/>
  <c r="H20" i="3"/>
  <c r="F25" i="3"/>
  <c r="H22" i="3"/>
  <c r="F20" i="3"/>
  <c r="E29" i="3"/>
  <c r="L22" i="3"/>
  <c r="F22" i="3"/>
  <c r="J28" i="3"/>
  <c r="L20" i="3"/>
  <c r="F28" i="3"/>
  <c r="F29" i="3"/>
  <c r="J23" i="3"/>
  <c r="E28" i="3"/>
  <c r="J29" i="3"/>
  <c r="H28" i="3"/>
  <c r="H23" i="3"/>
  <c r="F23" i="3"/>
  <c r="E26" i="3"/>
  <c r="J21" i="3"/>
  <c r="L23" i="3"/>
  <c r="F27" i="3"/>
  <c r="J26" i="3"/>
  <c r="H26" i="3"/>
  <c r="H20" i="2"/>
  <c r="L28" i="2"/>
  <c r="F25" i="2"/>
  <c r="H23" i="2"/>
  <c r="L30" i="2"/>
  <c r="L26" i="2"/>
  <c r="J29" i="2"/>
  <c r="E20" i="2"/>
  <c r="D17" i="5" s="1"/>
  <c r="J20" i="2"/>
  <c r="L20" i="2"/>
  <c r="H30" i="2"/>
  <c r="E30" i="2"/>
  <c r="J30" i="2"/>
  <c r="L29" i="2"/>
  <c r="H21" i="2"/>
  <c r="H28" i="2"/>
  <c r="L21" i="2"/>
  <c r="E28" i="2"/>
  <c r="E25" i="2"/>
  <c r="J25" i="2"/>
  <c r="F28" i="2"/>
  <c r="H25" i="2"/>
  <c r="L27" i="2"/>
  <c r="E22" i="2"/>
  <c r="O14" i="5" s="1"/>
  <c r="O41" i="5" s="1"/>
  <c r="D59" i="5" s="1"/>
  <c r="D71" i="5" s="1"/>
  <c r="L24" i="2"/>
  <c r="J21" i="2"/>
  <c r="J22" i="2"/>
  <c r="J24" i="2"/>
  <c r="F22" i="2"/>
  <c r="H27" i="2"/>
  <c r="H24" i="2"/>
  <c r="F21" i="2"/>
  <c r="F27" i="2"/>
  <c r="J27" i="2"/>
  <c r="E24" i="2"/>
  <c r="H22" i="2"/>
  <c r="F29" i="1"/>
  <c r="H29" i="1"/>
  <c r="L21" i="1"/>
  <c r="H21" i="1"/>
  <c r="J29" i="1"/>
  <c r="J27" i="1"/>
  <c r="F21" i="1"/>
  <c r="E29" i="1"/>
  <c r="E21" i="1"/>
  <c r="D32" i="5" s="1"/>
  <c r="E27" i="1"/>
  <c r="H27" i="1"/>
  <c r="F25" i="1"/>
  <c r="J25" i="1"/>
  <c r="E31" i="1"/>
  <c r="J28" i="1"/>
  <c r="L31" i="1"/>
  <c r="F31" i="1"/>
  <c r="L24" i="1"/>
  <c r="H31" i="1"/>
  <c r="H24" i="1"/>
  <c r="L27" i="1"/>
  <c r="E20" i="1"/>
  <c r="D11" i="5" s="1"/>
  <c r="E24" i="1"/>
  <c r="H20" i="1"/>
  <c r="L28" i="1"/>
  <c r="E28" i="1"/>
  <c r="H28" i="1"/>
  <c r="H26" i="1"/>
  <c r="E23" i="1"/>
  <c r="O29" i="5" s="1"/>
  <c r="L26" i="1"/>
  <c r="H23" i="1"/>
  <c r="J24" i="1"/>
  <c r="E22" i="1"/>
  <c r="O20" i="5" s="1"/>
  <c r="J22" i="1"/>
  <c r="F22" i="1"/>
  <c r="F30" i="1"/>
  <c r="E30" i="1"/>
  <c r="F26" i="1"/>
  <c r="H22" i="1"/>
  <c r="E26" i="1"/>
  <c r="F20" i="1"/>
  <c r="J23" i="1"/>
  <c r="F23" i="1"/>
  <c r="L20" i="1"/>
  <c r="L30" i="1"/>
  <c r="J30" i="1"/>
  <c r="E25" i="4"/>
  <c r="J25" i="4"/>
  <c r="H30" i="4"/>
  <c r="F30" i="4"/>
  <c r="J30" i="4"/>
  <c r="E28" i="4"/>
  <c r="H27" i="4"/>
  <c r="E31" i="4"/>
  <c r="F20" i="4"/>
  <c r="F27" i="4"/>
  <c r="H20" i="4"/>
  <c r="L27" i="4"/>
  <c r="J20" i="4"/>
  <c r="F28" i="4"/>
  <c r="J28" i="4"/>
  <c r="E21" i="4"/>
  <c r="D20" i="5" s="1"/>
  <c r="O44" i="5" s="1"/>
  <c r="O59" i="5" s="1"/>
  <c r="D80" i="5" s="1"/>
  <c r="L21" i="4"/>
  <c r="H28" i="4"/>
  <c r="H21" i="4"/>
  <c r="J31" i="4"/>
  <c r="E27" i="4"/>
  <c r="H31" i="4"/>
  <c r="L20" i="4"/>
  <c r="F31" i="4"/>
</calcChain>
</file>

<file path=xl/sharedStrings.xml><?xml version="1.0" encoding="utf-8"?>
<sst xmlns="http://schemas.openxmlformats.org/spreadsheetml/2006/main" count="665" uniqueCount="189">
  <si>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</si>
  <si>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</si>
  <si>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</si>
  <si>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</si>
  <si>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</si>
  <si>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</si>
  <si>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</si>
  <si>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</si>
  <si>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</si>
  <si>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</si>
  <si>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</si>
  <si>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</si>
  <si>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</si>
  <si>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</si>
  <si>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</si>
  <si>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</si>
  <si>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</si>
  <si>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</si>
  <si>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</si>
  <si>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</si>
  <si>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</si>
  <si>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</si>
  <si>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</si>
  <si>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</si>
  <si>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</si>
  <si>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</si>
  <si>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</si>
  <si>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</si>
  <si>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</si>
  <si>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</si>
  <si>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</si>
  <si>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</si>
  <si>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</si>
  <si>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</si>
  <si>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</si>
  <si>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</si>
  <si>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</si>
  <si>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</si>
  <si>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</si>
  <si>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</si>
  <si>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</si>
  <si>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</si>
  <si>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</si>
  <si>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</si>
  <si>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</si>
  <si>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</si>
  <si>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</si>
  <si>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</si>
  <si>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</si>
  <si>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</si>
  <si>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</si>
  <si>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</si>
  <si>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</si>
  <si>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</si>
  <si>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</si>
  <si>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</si>
  <si>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</si>
  <si>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</si>
  <si>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</si>
  <si>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</si>
  <si>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</si>
  <si>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</si>
  <si>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</si>
  <si>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</si>
  <si>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</si>
  <si>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</si>
  <si>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</si>
  <si>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</si>
  <si>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</si>
  <si>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</si>
  <si>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</si>
  <si>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</si>
  <si>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</si>
  <si>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</si>
  <si>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</si>
  <si>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</si>
  <si>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</si>
  <si>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</si>
  <si>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</si>
  <si>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</si>
  <si>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</si>
  <si>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</si>
  <si>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</si>
  <si>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</si>
  <si>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</si>
  <si>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</si>
  <si>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</si>
  <si>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</si>
  <si>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</si>
  <si>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</si>
  <si>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</si>
  <si>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</si>
  <si>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</si>
  <si>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</si>
  <si>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</si>
  <si>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</si>
  <si>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</si>
  <si>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</si>
  <si>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</si>
  <si>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</si>
  <si>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</si>
  <si>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</si>
  <si>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</si>
  <si>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</si>
  <si>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</si>
  <si>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</si>
  <si>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</si>
  <si>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</si>
  <si>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</si>
  <si>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</si>
  <si>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</si>
  <si>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</si>
  <si>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</si>
  <si>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</si>
  <si>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</si>
  <si>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</si>
  <si>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</si>
  <si>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</si>
  <si>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</si>
  <si>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</si>
  <si>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</si>
  <si>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</si>
  <si>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</si>
  <si>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</si>
  <si>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</si>
  <si>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</si>
  <si>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</si>
  <si>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</si>
  <si>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</si>
  <si>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</si>
  <si>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</si>
  <si>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</si>
  <si>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</si>
  <si>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</si>
  <si>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</si>
  <si>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</si>
  <si>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</si>
  <si>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</si>
  <si>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</si>
  <si>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</si>
  <si>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</si>
  <si>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</si>
  <si>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 xml:space="preserve">PC - pontos contra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</si>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</sst>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3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2" fontId="13" fillId="0" borderId="22" xfId="0" applyNumberFormat="1" applyFont="1" applyBorder="1" applyAlignment="1" applyProtection="1">
      <alignment horizontal="center" vertical="center"/>
      <protection locked="0"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3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2" fillId="0" borderId="16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3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3" fillId="0" borderId="14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3" fillId="0" borderId="1" xfId="0" applyNumberFormat="1" applyFon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3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3" fillId="0" borderId="22" xfId="0" applyFont="1" applyBorder="1" applyAlignment="1" applyProtection="1">
      <alignment horizontal="center" vertical="center"/>
      <protection locked="0"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5" fillId="0" borderId="3" xfId="0" applyNumberFormat="1" applyFont="1" applyBorder="1" applyAlignment="1" applyProtection="1">
      <alignment horizontal="center"/>
      <protection locked="0" hidden="1"/>
    </xf>
    <xf numFmtId="0" fontId="13" fillId="0" borderId="0" xfId="0" applyFont="1" applyProtection="1">
      <protection hidden="1"/>
    </xf>
    <xf numFmtId="0" fontId="0" fillId="6" borderId="40" xfId="0" applyFill="1" applyBorder="1" applyAlignment="1" applyProtection="1">
      <alignment horizontal="center"/>
      <protection hidden="1"/>
    </xf>
    <xf numFmtId="0" fontId="0" fillId="6" borderId="10" xfId="0" applyFill="1" applyBorder="1" applyAlignment="1" applyProtection="1">
      <alignment vertical="center"/>
      <protection hidden="1"/>
    </xf>
    <xf numFmtId="0" fontId="0" fillId="6" borderId="12" xfId="0" applyFill="1" applyBorder="1" applyAlignment="1" applyProtection="1">
      <alignment vertical="center"/>
      <protection hidden="1"/>
    </xf>
    <xf numFmtId="0" fontId="0" fillId="6" borderId="40" xfId="0" applyFill="1" applyBorder="1" applyAlignment="1" applyProtection="1">
      <alignment horizontal="center" vertical="center"/>
      <protection hidden="1"/>
    </xf>
    <xf numFmtId="0" fontId="0" fillId="6" borderId="11" xfId="0" applyFill="1" applyBorder="1" applyAlignment="1" applyProtection="1">
      <alignment horizontal="center" vertical="center"/>
      <protection hidden="1"/>
    </xf>
    <xf numFmtId="0" fontId="0" fillId="6" borderId="12" xfId="0" applyFill="1" applyBorder="1" applyAlignment="1" applyProtection="1">
      <alignment horizontal="center" vertical="center"/>
      <protection hidden="1"/>
    </xf>
    <xf numFmtId="0" fontId="1" fillId="4" borderId="32" xfId="0" applyFont="1" applyFill="1" applyBorder="1" applyAlignment="1" applyProtection="1">
      <alignment horizontal="center" vertical="center"/>
      <protection hidden="1"/>
    </xf>
    <xf numFmtId="0" fontId="1" fillId="4" borderId="3" xfId="0" applyFont="1" applyFill="1" applyBorder="1" applyProtection="1">
      <protection hidden="1"/>
    </xf>
    <xf numFmtId="0" fontId="1" fillId="5" borderId="9" xfId="0" applyFont="1" applyFill="1" applyBorder="1" applyProtection="1">
      <protection hidden="1"/>
    </xf>
    <xf numFmtId="0" fontId="1" fillId="5" borderId="3" xfId="0" applyFont="1" applyFill="1" applyBorder="1" applyProtection="1">
      <protection hidden="1"/>
    </xf>
    <xf numFmtId="0" fontId="1" fillId="5" borderId="27" xfId="0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7" borderId="3" xfId="0" applyFont="1" applyFill="1" applyBorder="1" applyProtection="1">
      <protection hidden="1"/>
    </xf>
    <xf numFmtId="0" fontId="4" fillId="0" borderId="0" xfId="0" applyFont="1" applyFill="1" applyProtection="1">
      <protection hidden="1"/>
    </xf>
    <xf numFmtId="0" fontId="1" fillId="4" borderId="3" xfId="0" applyFont="1" applyFill="1" applyBorder="1" applyAlignment="1" applyProtection="1">
      <alignment horizontal="center" vertical="center"/>
      <protection hidden="1"/>
    </xf>
    <xf numFmtId="0" fontId="4" fillId="7" borderId="3" xfId="0" applyFont="1" applyFill="1" applyBorder="1" applyAlignment="1" applyProtection="1">
      <alignment horizontal="center" vertical="center"/>
      <protection hidden="1"/>
    </xf>
    <xf numFmtId="0" fontId="1" fillId="5" borderId="3" xfId="0" applyFont="1" applyFill="1" applyBorder="1" applyAlignment="1" applyProtection="1">
      <alignment horizontal="center" vertical="center"/>
      <protection hidden="1"/>
    </xf>
    <xf numFmtId="0" fontId="1" fillId="5" borderId="17" xfId="0" applyFont="1" applyFill="1" applyBorder="1" applyAlignment="1" applyProtection="1">
      <alignment horizontal="center" vertical="center"/>
      <protection hidden="1"/>
    </xf>
    <xf numFmtId="0" fontId="4" fillId="7" borderId="9" xfId="0" applyFont="1" applyFill="1" applyBorder="1" applyProtection="1">
      <protection hidden="1"/>
    </xf>
    <xf numFmtId="0" fontId="4" fillId="7" borderId="9" xfId="0" applyFont="1" applyFill="1" applyBorder="1" applyAlignment="1" applyProtection="1">
      <alignment horizontal="center" vertical="center"/>
      <protection hidden="1"/>
    </xf>
    <xf numFmtId="0" fontId="4" fillId="7" borderId="18" xfId="0" applyFont="1" applyFill="1" applyBorder="1" applyAlignment="1" applyProtection="1">
      <alignment horizontal="center" vertical="center"/>
      <protection hidden="1"/>
    </xf>
    <xf numFmtId="0" fontId="1" fillId="5" borderId="22" xfId="0" applyFont="1" applyFill="1" applyBorder="1" applyAlignment="1" applyProtection="1">
      <alignment horizontal="center" vertical="center"/>
      <protection hidden="1"/>
    </xf>
    <xf numFmtId="0" fontId="4" fillId="7" borderId="23" xfId="0" applyFont="1" applyFill="1" applyBorder="1" applyAlignment="1" applyProtection="1">
      <alignment horizontal="center" vertical="center"/>
      <protection hidden="1"/>
    </xf>
    <xf numFmtId="0" fontId="1" fillId="5" borderId="23" xfId="0" applyFont="1" applyFill="1" applyBorder="1" applyAlignment="1" applyProtection="1">
      <alignment horizontal="center" vertical="center"/>
      <protection hidden="1"/>
    </xf>
    <xf numFmtId="0" fontId="1" fillId="5" borderId="26" xfId="0" applyFont="1" applyFill="1" applyBorder="1" applyAlignment="1" applyProtection="1">
      <alignment horizontal="center" vertical="center"/>
      <protection hidden="1"/>
    </xf>
    <xf numFmtId="0" fontId="1" fillId="5" borderId="27" xfId="0" applyFont="1" applyFill="1" applyBorder="1" applyAlignment="1" applyProtection="1">
      <alignment horizontal="center" vertical="center"/>
      <protection hidden="1"/>
    </xf>
    <xf numFmtId="0" fontId="1" fillId="5" borderId="34" xfId="0" applyFont="1" applyFill="1" applyBorder="1" applyAlignment="1" applyProtection="1">
      <alignment horizontal="center" vertical="center"/>
      <protection hidden="1"/>
    </xf>
    <xf numFmtId="0" fontId="1" fillId="5" borderId="9" xfId="0" applyFont="1" applyFill="1" applyBorder="1" applyAlignment="1" applyProtection="1">
      <alignment horizontal="center" vertical="center"/>
      <protection hidden="1"/>
    </xf>
    <xf numFmtId="0" fontId="1" fillId="5" borderId="18" xfId="0" applyFont="1" applyFill="1" applyBorder="1" applyAlignment="1" applyProtection="1">
      <alignment horizontal="center" vertical="center"/>
      <protection hidden="1"/>
    </xf>
    <xf numFmtId="0" fontId="4" fillId="7" borderId="32" xfId="0" applyFont="1" applyFill="1" applyBorder="1" applyAlignment="1" applyProtection="1">
      <alignment horizontal="center" vertical="center"/>
      <protection hidden="1"/>
    </xf>
    <xf numFmtId="0" fontId="1" fillId="4" borderId="37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Protection="1"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4" fillId="7" borderId="41" xfId="0" applyFont="1" applyFill="1" applyBorder="1" applyAlignment="1" applyProtection="1">
      <alignment horizontal="center" vertical="center"/>
      <protection hidden="1"/>
    </xf>
    <xf numFmtId="0" fontId="4" fillId="7" borderId="42" xfId="0" applyFont="1" applyFill="1" applyBorder="1" applyAlignment="1" applyProtection="1">
      <alignment horizontal="center" vertical="center"/>
      <protection hidden="1"/>
    </xf>
    <xf numFmtId="0" fontId="4" fillId="7" borderId="27" xfId="0" applyFont="1" applyFill="1" applyBorder="1" applyProtection="1">
      <protection hidden="1"/>
    </xf>
    <xf numFmtId="0" fontId="4" fillId="7" borderId="27" xfId="0" applyFont="1" applyFill="1" applyBorder="1" applyAlignment="1" applyProtection="1">
      <alignment horizontal="center" vertical="center"/>
      <protection hidden="1"/>
    </xf>
    <xf numFmtId="0" fontId="4" fillId="7" borderId="34" xfId="0" applyFont="1" applyFill="1" applyBorder="1" applyAlignment="1" applyProtection="1">
      <alignment horizontal="center" vertical="center"/>
      <protection hidden="1"/>
    </xf>
    <xf numFmtId="0" fontId="1" fillId="4" borderId="43" xfId="0" applyFont="1" applyFill="1" applyBorder="1" applyAlignment="1" applyProtection="1">
      <alignment horizontal="center" vertical="center"/>
      <protection hidden="1"/>
    </xf>
    <xf numFmtId="0" fontId="1" fillId="4" borderId="25" xfId="0" applyFont="1" applyFill="1" applyBorder="1" applyProtection="1">
      <protection hidden="1"/>
    </xf>
    <xf numFmtId="0" fontId="1" fillId="4" borderId="25" xfId="0" applyFont="1" applyFill="1" applyBorder="1" applyAlignment="1" applyProtection="1">
      <alignment horizontal="center" vertical="center"/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0" fontId="13" fillId="0" borderId="0" xfId="0" applyFont="1" applyFill="1" applyProtection="1"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1" fontId="2" fillId="5" borderId="23" xfId="0" applyNumberFormat="1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5" borderId="34" xfId="0" applyNumberFormat="1" applyFont="1" applyFill="1" applyBorder="1" applyProtection="1"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4" xfId="0" applyFont="1" applyFill="1" applyBorder="1" applyAlignment="1" applyProtection="1">
      <alignment horizontal="center" vertical="center"/>
      <protection hidden="1"/>
    </xf>
    <xf numFmtId="1" fontId="14" fillId="0" borderId="31" xfId="0" applyNumberFormat="1" applyFont="1" applyBorder="1" applyAlignment="1" applyProtection="1">
      <alignment horizontal="center"/>
      <protection hidden="1"/>
    </xf>
    <xf numFmtId="1" fontId="14" fillId="0" borderId="33" xfId="0" applyNumberFormat="1" applyFont="1" applyBorder="1" applyAlignment="1" applyProtection="1">
      <alignment horizontal="center"/>
      <protection hidden="1"/>
    </xf>
    <xf numFmtId="1" fontId="14" fillId="0" borderId="32" xfId="0" applyNumberFormat="1" applyFont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1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1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2" borderId="35" xfId="0" applyFont="1" applyFill="1" applyBorder="1" applyAlignment="1" applyProtection="1">
      <alignment horizontal="center" vertical="center"/>
      <protection hidden="1"/>
    </xf>
    <xf numFmtId="0" fontId="11" fillId="2" borderId="36" xfId="0" applyFont="1" applyFill="1" applyBorder="1" applyAlignment="1" applyProtection="1">
      <alignment horizontal="center" vertical="center"/>
      <protection hidden="1"/>
    </xf>
    <xf numFmtId="0" fontId="11" fillId="2" borderId="37" xfId="0" applyFont="1" applyFill="1" applyBorder="1" applyAlignment="1" applyProtection="1">
      <alignment horizontal="center" vertical="center"/>
      <protection hidden="1"/>
    </xf>
    <xf numFmtId="0" fontId="11" fillId="2" borderId="38" xfId="0" applyFont="1" applyFill="1" applyBorder="1" applyAlignment="1" applyProtection="1">
      <alignment horizontal="center" vertical="center"/>
      <protection hidden="1"/>
    </xf>
    <xf numFmtId="0" fontId="11" fillId="2" borderId="21" xfId="0" applyFont="1" applyFill="1" applyBorder="1" applyAlignment="1" applyProtection="1">
      <alignment horizontal="center" vertical="center"/>
      <protection hidden="1"/>
    </xf>
    <xf numFmtId="0" fontId="11" fillId="2" borderId="39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7" fillId="4" borderId="47" xfId="0" applyFont="1" applyFill="1" applyBorder="1" applyAlignment="1" applyProtection="1">
      <alignment horizontal="center" vertical="center" textRotation="90"/>
      <protection hidden="1"/>
    </xf>
    <xf numFmtId="0" fontId="17" fillId="4" borderId="45" xfId="0" applyFont="1" applyFill="1" applyBorder="1" applyAlignment="1" applyProtection="1">
      <alignment horizontal="center" vertical="center" textRotation="90"/>
      <protection hidden="1"/>
    </xf>
    <xf numFmtId="0" fontId="17" fillId="4" borderId="48" xfId="0" applyFont="1" applyFill="1" applyBorder="1" applyAlignment="1" applyProtection="1">
      <alignment horizontal="center" vertical="center" textRotation="90"/>
      <protection hidden="1"/>
    </xf>
    <xf numFmtId="0" fontId="16" fillId="7" borderId="44" xfId="0" applyFont="1" applyFill="1" applyBorder="1" applyAlignment="1" applyProtection="1">
      <alignment horizontal="center" vertical="center" textRotation="90"/>
      <protection hidden="1"/>
    </xf>
    <xf numFmtId="0" fontId="16" fillId="7" borderId="45" xfId="0" applyFont="1" applyFill="1" applyBorder="1" applyAlignment="1" applyProtection="1">
      <alignment horizontal="center" vertical="center" textRotation="90"/>
      <protection hidden="1"/>
    </xf>
    <xf numFmtId="0" fontId="16" fillId="7" borderId="46" xfId="0" applyFont="1" applyFill="1" applyBorder="1" applyAlignment="1" applyProtection="1">
      <alignment horizontal="center" vertical="center" textRotation="90"/>
      <protection hidden="1"/>
    </xf>
    <xf numFmtId="0" fontId="17" fillId="5" borderId="49" xfId="0" applyFont="1" applyFill="1" applyBorder="1" applyAlignment="1" applyProtection="1">
      <alignment horizontal="center" vertical="center" textRotation="90"/>
      <protection hidden="1"/>
    </xf>
    <xf numFmtId="0" fontId="17" fillId="5" borderId="50" xfId="0" applyFont="1" applyFill="1" applyBorder="1" applyAlignment="1" applyProtection="1">
      <alignment horizontal="center" vertical="center" textRotation="90"/>
      <protection hidden="1"/>
    </xf>
    <xf numFmtId="0" fontId="17" fillId="5" borderId="51" xfId="0" applyFont="1" applyFill="1" applyBorder="1" applyAlignment="1" applyProtection="1">
      <alignment horizontal="center" vertical="center" textRotation="90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152"/>
  <sheetViews>
    <sheetView showGridLines="0" showRowColHeaders="0" topLeftCell="A15" zoomScale="70" zoomScaleNormal="70" workbookViewId="0">
      <selection activeCell="V96" sqref="V96"/>
    </sheetView>
  </sheetViews>
  <sheetFormatPr defaultRowHeight="15" x14ac:dyDescent="0.2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.85546875" style="1" bestFit="1" customWidth="1"/>
    <col min="23" max="24" width="4.42578125" style="1" customWidth="1"/>
    <col min="25" max="25" width="5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 x14ac:dyDescent="0.3"/>
    <row r="2" spans="2:34" ht="15" customHeight="1" x14ac:dyDescent="0.25">
      <c r="B2" s="158" t="s">
        <v>44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60"/>
    </row>
    <row r="3" spans="2:34" ht="15" customHeight="1" x14ac:dyDescent="0.25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3"/>
    </row>
    <row r="4" spans="2:34" ht="15" customHeight="1" thickBot="1" x14ac:dyDescent="0.3"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6"/>
    </row>
    <row r="5" spans="2:34" ht="15.75" thickBot="1" x14ac:dyDescent="0.3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 x14ac:dyDescent="0.25">
      <c r="B6" s="158" t="s">
        <v>24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6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 x14ac:dyDescent="0.25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 x14ac:dyDescent="0.3">
      <c r="B8" s="164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 x14ac:dyDescent="0.3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 x14ac:dyDescent="0.25">
      <c r="D10" s="167" t="s">
        <v>1</v>
      </c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 x14ac:dyDescent="0.25">
      <c r="D11" s="170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 x14ac:dyDescent="0.25">
      <c r="D12" s="170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 x14ac:dyDescent="0.3">
      <c r="D13" s="173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5"/>
      <c r="S13" s="2"/>
      <c r="T13" s="3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 x14ac:dyDescent="0.25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 x14ac:dyDescent="0.25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4" ht="21.75" customHeight="1" thickBot="1" x14ac:dyDescent="0.3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108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4:34" x14ac:dyDescent="0.25">
      <c r="D17" s="176" t="s">
        <v>2</v>
      </c>
      <c r="E17" s="177"/>
      <c r="F17" s="177"/>
      <c r="G17" s="177"/>
      <c r="H17" s="177"/>
      <c r="I17" s="177"/>
      <c r="J17" s="177"/>
      <c r="K17" s="177"/>
      <c r="L17" s="177"/>
      <c r="M17" s="178"/>
      <c r="S17" s="2"/>
      <c r="T17" s="3"/>
      <c r="U17" s="3"/>
      <c r="V17" s="108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4:34" ht="15.75" thickBot="1" x14ac:dyDescent="0.3">
      <c r="D18" s="179"/>
      <c r="E18" s="180"/>
      <c r="F18" s="180"/>
      <c r="G18" s="180"/>
      <c r="H18" s="180"/>
      <c r="I18" s="180"/>
      <c r="J18" s="180"/>
      <c r="K18" s="180"/>
      <c r="L18" s="180"/>
      <c r="M18" s="181"/>
      <c r="S18" s="2"/>
      <c r="T18" s="3"/>
      <c r="U18" s="3"/>
      <c r="V18" s="138"/>
      <c r="W18" s="94"/>
      <c r="X18" s="94"/>
      <c r="Y18" s="94"/>
      <c r="Z18" s="94"/>
      <c r="AA18" s="94"/>
      <c r="AB18" s="94"/>
      <c r="AC18" s="2"/>
      <c r="AD18" s="2"/>
      <c r="AE18" s="2"/>
      <c r="AF18" s="3"/>
      <c r="AG18" s="3"/>
      <c r="AH18" s="3"/>
    </row>
    <row r="19" spans="4:34" ht="15.75" thickBot="1" x14ac:dyDescent="0.3">
      <c r="D19" s="6" t="s">
        <v>3</v>
      </c>
      <c r="E19" s="7" t="s">
        <v>4</v>
      </c>
      <c r="F19" s="182" t="s">
        <v>5</v>
      </c>
      <c r="G19" s="183"/>
      <c r="H19" s="182" t="s">
        <v>6</v>
      </c>
      <c r="I19" s="183"/>
      <c r="J19" s="182" t="s">
        <v>7</v>
      </c>
      <c r="K19" s="183"/>
      <c r="L19" s="182" t="s">
        <v>8</v>
      </c>
      <c r="M19" s="192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1"/>
      <c r="AE19" s="191"/>
      <c r="AF19" s="187"/>
      <c r="AG19" s="187"/>
      <c r="AH19" s="3"/>
    </row>
    <row r="20" spans="4:34" x14ac:dyDescent="0.25">
      <c r="D20" s="9" t="s">
        <v>17</v>
      </c>
      <c r="E20" s="34" t="str">
        <f>VLOOKUP(AC20,$U$20:$AB$31,2)</f>
        <v>TriangagemFC</v>
      </c>
      <c r="F20" s="188">
        <f>VLOOKUP(AC20,$U$20:$AB$31,3)</f>
        <v>13</v>
      </c>
      <c r="G20" s="188"/>
      <c r="H20" s="189">
        <f>VLOOKUP(AC20,$U$20:$AB$31,4)</f>
        <v>314</v>
      </c>
      <c r="I20" s="189"/>
      <c r="J20" s="189">
        <f>VLOOKUP(AC20,$U$20:$AB$31,5)</f>
        <v>247</v>
      </c>
      <c r="K20" s="189"/>
      <c r="L20" s="189">
        <f>VLOOKUP(AC20,$U$20:$AB$31,6)</f>
        <v>67</v>
      </c>
      <c r="M20" s="190"/>
      <c r="O20" s="1" t="s">
        <v>18</v>
      </c>
      <c r="S20" s="2"/>
      <c r="T20" s="2"/>
      <c r="U20" s="8">
        <v>1</v>
      </c>
      <c r="V20" s="21" t="s">
        <v>107</v>
      </c>
      <c r="W20" s="2">
        <f>SUM(C38,Q46,Q60,C71,Q78,C91,Q98,C108,Q120,C128,C140)</f>
        <v>8</v>
      </c>
      <c r="X20" s="2">
        <f>SUM(F38,H46,H60,F71,H78,F91,H98,H120,F108,F128,F140)</f>
        <v>270</v>
      </c>
      <c r="Y20" s="2">
        <f>SUM(H38,F46,F60,H71,F78,H91,F98,H108,F120,H128,H140)</f>
        <v>325</v>
      </c>
      <c r="Z20" s="2">
        <f>X20-Y20</f>
        <v>-55</v>
      </c>
      <c r="AA20" s="2">
        <f>(W20*10^10)+((X20+5000)*10^6)+(Z20*10)+U20</f>
        <v>85269999451</v>
      </c>
      <c r="AB20" s="2">
        <f>LARGE($AA$20:$AA$31,U20)</f>
        <v>135314000674</v>
      </c>
      <c r="AC20" s="137">
        <f>MATCH(AB20,$AA$20:$AA$31,0)</f>
        <v>4</v>
      </c>
      <c r="AD20" s="2"/>
      <c r="AE20" s="2"/>
      <c r="AF20" s="3"/>
      <c r="AG20" s="3"/>
      <c r="AH20" s="3"/>
    </row>
    <row r="21" spans="4:34" x14ac:dyDescent="0.25">
      <c r="D21" s="11" t="s">
        <v>19</v>
      </c>
      <c r="E21" s="33" t="str">
        <f t="shared" ref="E21:E31" si="0">VLOOKUP(AC21,$U$20:$AB$31,2)</f>
        <v>Us Karas</v>
      </c>
      <c r="F21" s="185">
        <f t="shared" ref="F21:F31" si="1">VLOOKUP(AC21,$U$20:$AB$31,3)</f>
        <v>12</v>
      </c>
      <c r="G21" s="185"/>
      <c r="H21" s="184">
        <f t="shared" ref="H21:H31" si="2">VLOOKUP(AC21,$U$20:$AB$31,4)</f>
        <v>383</v>
      </c>
      <c r="I21" s="184"/>
      <c r="J21" s="184">
        <f t="shared" ref="J21:J31" si="3">VLOOKUP(AC21,$U$20:$AB$31,5)</f>
        <v>287</v>
      </c>
      <c r="K21" s="184"/>
      <c r="L21" s="184">
        <f t="shared" ref="L21:L31" si="4">VLOOKUP(AC21,$U$20:$AB$31,6)</f>
        <v>96</v>
      </c>
      <c r="M21" s="186"/>
      <c r="O21" s="1" t="s">
        <v>141</v>
      </c>
      <c r="S21" s="2"/>
      <c r="T21" s="2"/>
      <c r="U21" s="8">
        <v>2</v>
      </c>
      <c r="V21" s="21" t="s">
        <v>122</v>
      </c>
      <c r="W21" s="2">
        <f>SUM(Q41,Q57,C69,C81,Q91,C50,C96,Q110,C118,C130,Q138)</f>
        <v>9</v>
      </c>
      <c r="X21" s="2">
        <f>SUM(H41,F50,H57,F69,F81,H91,F96,H110,F118,F130,H138)</f>
        <v>322</v>
      </c>
      <c r="Y21" s="2">
        <f>SUM(F41,H50,F57,H69,H81,F91,H96,F110,H118,H130,F138)</f>
        <v>236</v>
      </c>
      <c r="Z21" s="2">
        <f>X21-Y21</f>
        <v>86</v>
      </c>
      <c r="AA21" s="2">
        <f t="shared" ref="AA21:AA31" si="5">(W21*10^10)+((X21+5000)*10^6)+(Z21*10)+U21</f>
        <v>95322000862</v>
      </c>
      <c r="AB21" s="2">
        <f>LARGE($AA$20:$AA$31,U21)</f>
        <v>125383000966</v>
      </c>
      <c r="AC21" s="137">
        <f t="shared" ref="AC21:AC31" si="6">MATCH(AB21,$AA$20:$AA$31,0)</f>
        <v>6</v>
      </c>
      <c r="AD21" s="2"/>
      <c r="AE21" s="2"/>
      <c r="AF21" s="3"/>
      <c r="AG21" s="3"/>
      <c r="AH21" s="3"/>
    </row>
    <row r="22" spans="4:34" x14ac:dyDescent="0.25">
      <c r="D22" s="11" t="s">
        <v>20</v>
      </c>
      <c r="E22" s="33" t="str">
        <f t="shared" si="0"/>
        <v>Botafogo do HG</v>
      </c>
      <c r="F22" s="185">
        <f t="shared" si="1"/>
        <v>11</v>
      </c>
      <c r="G22" s="185"/>
      <c r="H22" s="184">
        <f t="shared" si="2"/>
        <v>277</v>
      </c>
      <c r="I22" s="184"/>
      <c r="J22" s="184">
        <f t="shared" si="3"/>
        <v>223</v>
      </c>
      <c r="K22" s="184"/>
      <c r="L22" s="184">
        <f t="shared" si="4"/>
        <v>54</v>
      </c>
      <c r="M22" s="186"/>
      <c r="O22" s="1" t="s">
        <v>142</v>
      </c>
      <c r="S22" s="2"/>
      <c r="T22" s="2"/>
      <c r="U22" s="8">
        <v>3</v>
      </c>
      <c r="V22" s="21" t="s">
        <v>113</v>
      </c>
      <c r="W22" s="2">
        <f>SUM(C39,Q50,C60,C67,C99,Q77,Q86,Q107,C121,Q129,C137)</f>
        <v>5</v>
      </c>
      <c r="X22" s="2">
        <f>SUM(F39,H50,F60,F67,H77,H86,F99,H107,F121,H129,F137)</f>
        <v>200</v>
      </c>
      <c r="Y22" s="2">
        <f>SUM(H39,F50,H60,H67,F77,F86,H99,F107,H121,F129,H137)</f>
        <v>348</v>
      </c>
      <c r="Z22" s="2">
        <f>X22-Y22</f>
        <v>-148</v>
      </c>
      <c r="AA22" s="2">
        <f t="shared" si="5"/>
        <v>55199998523</v>
      </c>
      <c r="AB22" s="2">
        <f t="shared" ref="AB22:AB31" si="7">LARGE($AA$20:$AA$31,U22)</f>
        <v>115277000551</v>
      </c>
      <c r="AC22" s="137">
        <f t="shared" si="6"/>
        <v>11</v>
      </c>
      <c r="AD22" s="2"/>
      <c r="AE22" s="2"/>
      <c r="AF22" s="3"/>
      <c r="AG22" s="3"/>
      <c r="AH22" s="3"/>
    </row>
    <row r="23" spans="4:34" x14ac:dyDescent="0.25">
      <c r="D23" s="11" t="s">
        <v>21</v>
      </c>
      <c r="E23" s="33" t="str">
        <f t="shared" si="0"/>
        <v>flurocha fc</v>
      </c>
      <c r="F23" s="185">
        <f t="shared" si="1"/>
        <v>9</v>
      </c>
      <c r="G23" s="185"/>
      <c r="H23" s="184">
        <f t="shared" si="2"/>
        <v>322</v>
      </c>
      <c r="I23" s="184"/>
      <c r="J23" s="184">
        <f t="shared" si="3"/>
        <v>236</v>
      </c>
      <c r="K23" s="184"/>
      <c r="L23" s="184">
        <f t="shared" si="4"/>
        <v>86</v>
      </c>
      <c r="M23" s="186"/>
      <c r="O23" s="1" t="s">
        <v>22</v>
      </c>
      <c r="S23" s="2"/>
      <c r="T23" s="2"/>
      <c r="U23" s="8">
        <v>4</v>
      </c>
      <c r="V23" s="21" t="s">
        <v>117</v>
      </c>
      <c r="W23" s="2">
        <f>SUM(C41,C46,C68,Q76,Q58,Q109,Q87,C101,Q121,C126,Q139)</f>
        <v>13</v>
      </c>
      <c r="X23" s="2">
        <f>SUM(F41,F46,H58,F68,H87,H109,H76,F101,H121,F126,H139)</f>
        <v>314</v>
      </c>
      <c r="Y23" s="2">
        <f>SUM(H41,H46,H68,F58,F76,F87,H101,F109,F121,H126,F139)</f>
        <v>247</v>
      </c>
      <c r="Z23" s="2">
        <f>X23-Y23</f>
        <v>67</v>
      </c>
      <c r="AA23" s="2">
        <f t="shared" si="5"/>
        <v>135314000674</v>
      </c>
      <c r="AB23" s="2">
        <f t="shared" si="7"/>
        <v>95322000862</v>
      </c>
      <c r="AC23" s="137">
        <f t="shared" si="6"/>
        <v>2</v>
      </c>
      <c r="AD23" s="2"/>
      <c r="AE23" s="2"/>
      <c r="AF23" s="3"/>
      <c r="AG23" s="3"/>
      <c r="AH23" s="3"/>
    </row>
    <row r="24" spans="4:34" x14ac:dyDescent="0.25">
      <c r="D24" s="13" t="s">
        <v>36</v>
      </c>
      <c r="E24" s="31" t="str">
        <f t="shared" si="0"/>
        <v>PANZA FC</v>
      </c>
      <c r="F24" s="140">
        <f t="shared" si="1"/>
        <v>9</v>
      </c>
      <c r="G24" s="140"/>
      <c r="H24" s="141">
        <f t="shared" si="2"/>
        <v>298</v>
      </c>
      <c r="I24" s="141"/>
      <c r="J24" s="141">
        <f t="shared" si="3"/>
        <v>273</v>
      </c>
      <c r="K24" s="141"/>
      <c r="L24" s="141">
        <f t="shared" si="4"/>
        <v>25</v>
      </c>
      <c r="M24" s="142"/>
      <c r="S24" s="2"/>
      <c r="T24" s="2"/>
      <c r="U24" s="8">
        <v>5</v>
      </c>
      <c r="V24" s="21" t="s">
        <v>120</v>
      </c>
      <c r="W24" s="2">
        <f>SUM(Q36,C47,Q56,C70,Q79,C89,Q101,C107,Q118,C127,Q140)</f>
        <v>6</v>
      </c>
      <c r="X24" s="2">
        <f>SUM(H36,F47,H56,F70,H79,F89,H101,F107,H118,F127,H140)</f>
        <v>219</v>
      </c>
      <c r="Y24" s="2">
        <f>SUM(F36,H47,F56,H70,F79,H89,F101,H107,F118,H127,F140)</f>
        <v>215</v>
      </c>
      <c r="Z24" s="2">
        <f t="shared" ref="Z24:Z31" si="8">X24-Y24</f>
        <v>4</v>
      </c>
      <c r="AA24" s="2">
        <f t="shared" si="5"/>
        <v>65219000045</v>
      </c>
      <c r="AB24" s="2">
        <f t="shared" si="7"/>
        <v>95298000259</v>
      </c>
      <c r="AC24" s="137">
        <f t="shared" si="6"/>
        <v>9</v>
      </c>
      <c r="AD24" s="2"/>
      <c r="AE24" s="2"/>
      <c r="AF24" s="3"/>
      <c r="AG24" s="3"/>
      <c r="AH24" s="3"/>
    </row>
    <row r="25" spans="4:34" x14ac:dyDescent="0.25">
      <c r="D25" s="13" t="s">
        <v>37</v>
      </c>
      <c r="E25" s="31" t="str">
        <f t="shared" si="0"/>
        <v>Vascão Carangola</v>
      </c>
      <c r="F25" s="140">
        <f t="shared" si="1"/>
        <v>9</v>
      </c>
      <c r="G25" s="140"/>
      <c r="H25" s="141">
        <f t="shared" si="2"/>
        <v>215</v>
      </c>
      <c r="I25" s="141"/>
      <c r="J25" s="141">
        <f t="shared" si="3"/>
        <v>219</v>
      </c>
      <c r="K25" s="141"/>
      <c r="L25" s="141">
        <f t="shared" si="4"/>
        <v>-4</v>
      </c>
      <c r="M25" s="142"/>
      <c r="O25" s="1" t="s">
        <v>183</v>
      </c>
      <c r="S25" s="2"/>
      <c r="T25" s="2"/>
      <c r="U25" s="8">
        <v>6</v>
      </c>
      <c r="V25" s="21" t="s">
        <v>97</v>
      </c>
      <c r="W25" s="2">
        <f>SUM(Q38,C49,C57,Q70,C76,Q90,C100,C111,Q117,C131,Q137)</f>
        <v>12</v>
      </c>
      <c r="X25" s="2">
        <f>SUM(H38,F49,F57,H70,F76,H90,F100,F111,H117,F131,H137)</f>
        <v>383</v>
      </c>
      <c r="Y25" s="2">
        <f>SUM(F38,H49,H57,F70,H76,F90,H100,H111,F117,H131,F137)</f>
        <v>287</v>
      </c>
      <c r="Z25" s="2">
        <f t="shared" si="8"/>
        <v>96</v>
      </c>
      <c r="AA25" s="2">
        <f t="shared" si="5"/>
        <v>125383000966</v>
      </c>
      <c r="AB25" s="2">
        <f t="shared" si="7"/>
        <v>95214999972</v>
      </c>
      <c r="AC25" s="137">
        <f t="shared" si="6"/>
        <v>12</v>
      </c>
      <c r="AD25" s="2"/>
      <c r="AE25" s="2"/>
      <c r="AF25" s="3"/>
      <c r="AG25" s="3"/>
      <c r="AH25" s="3"/>
    </row>
    <row r="26" spans="4:34" x14ac:dyDescent="0.25">
      <c r="D26" s="13" t="s">
        <v>38</v>
      </c>
      <c r="E26" s="31" t="str">
        <f t="shared" si="0"/>
        <v>Barbosinhaas</v>
      </c>
      <c r="F26" s="140">
        <f t="shared" si="1"/>
        <v>8</v>
      </c>
      <c r="G26" s="140"/>
      <c r="H26" s="141">
        <f t="shared" si="2"/>
        <v>270</v>
      </c>
      <c r="I26" s="141"/>
      <c r="J26" s="141">
        <f t="shared" si="3"/>
        <v>325</v>
      </c>
      <c r="K26" s="141"/>
      <c r="L26" s="141">
        <f t="shared" si="4"/>
        <v>-55</v>
      </c>
      <c r="M26" s="142"/>
      <c r="O26" s="1" t="s">
        <v>184</v>
      </c>
      <c r="S26" s="2"/>
      <c r="T26" s="2"/>
      <c r="U26" s="8">
        <v>7</v>
      </c>
      <c r="V26" s="21" t="s">
        <v>127</v>
      </c>
      <c r="W26" s="2">
        <f>SUM(Q40,Q47,C59,C66,Q81,C87,C98,Q111,Q119,C129,Q136)</f>
        <v>5</v>
      </c>
      <c r="X26" s="2">
        <f>SUM(H40,H47,F59,F66,H81,F87,F98,H111,H119,F129,H136)</f>
        <v>239</v>
      </c>
      <c r="Y26" s="2">
        <f>SUM(F40,F47,H59,H66,F81,H87,H98,F119,H129,F136)</f>
        <v>306</v>
      </c>
      <c r="Z26" s="2">
        <f t="shared" si="8"/>
        <v>-67</v>
      </c>
      <c r="AA26" s="2">
        <f t="shared" si="5"/>
        <v>55238999337</v>
      </c>
      <c r="AB26" s="2">
        <f t="shared" si="7"/>
        <v>85269999451</v>
      </c>
      <c r="AC26" s="137">
        <f t="shared" si="6"/>
        <v>1</v>
      </c>
      <c r="AD26" s="2"/>
      <c r="AE26" s="2"/>
      <c r="AF26" s="3"/>
      <c r="AG26" s="3"/>
      <c r="AH26" s="3"/>
    </row>
    <row r="27" spans="4:34" x14ac:dyDescent="0.25">
      <c r="D27" s="13" t="s">
        <v>39</v>
      </c>
      <c r="E27" s="31" t="str">
        <f t="shared" si="0"/>
        <v>Glaa.VascodaaGamaa</v>
      </c>
      <c r="F27" s="140">
        <f t="shared" si="1"/>
        <v>6</v>
      </c>
      <c r="G27" s="140"/>
      <c r="H27" s="141">
        <f t="shared" si="2"/>
        <v>292</v>
      </c>
      <c r="I27" s="141"/>
      <c r="J27" s="141">
        <f t="shared" si="3"/>
        <v>277</v>
      </c>
      <c r="K27" s="141"/>
      <c r="L27" s="141">
        <f t="shared" si="4"/>
        <v>15</v>
      </c>
      <c r="M27" s="142"/>
      <c r="O27" s="1" t="s">
        <v>185</v>
      </c>
      <c r="S27" s="2"/>
      <c r="T27" s="2"/>
      <c r="U27" s="8">
        <v>8</v>
      </c>
      <c r="V27" s="21" t="s">
        <v>101</v>
      </c>
      <c r="W27" s="2">
        <f>SUM(Q39,Q48,C61,Q66,C79,C90,Q96,C106,C116,Q128,C139)</f>
        <v>6</v>
      </c>
      <c r="X27" s="2">
        <f>SUM(H39,H48,F61,H66,F79,F90,H96,F106,F116,H128,F139)</f>
        <v>292</v>
      </c>
      <c r="Y27" s="2">
        <f>SUM(F39,F48,F66,H61,H79,H90,F96,H106,H116,F128,H139)</f>
        <v>277</v>
      </c>
      <c r="Z27" s="2">
        <f t="shared" si="8"/>
        <v>15</v>
      </c>
      <c r="AA27" s="2">
        <f t="shared" si="5"/>
        <v>65292000158</v>
      </c>
      <c r="AB27" s="2">
        <f t="shared" si="7"/>
        <v>65292000158</v>
      </c>
      <c r="AC27" s="137">
        <f t="shared" si="6"/>
        <v>8</v>
      </c>
      <c r="AD27" s="2"/>
      <c r="AE27" s="2"/>
      <c r="AF27" s="3"/>
      <c r="AG27" s="3"/>
      <c r="AH27" s="3"/>
    </row>
    <row r="28" spans="4:34" x14ac:dyDescent="0.25">
      <c r="D28" s="13" t="s">
        <v>40</v>
      </c>
      <c r="E28" s="31" t="str">
        <f t="shared" si="0"/>
        <v>Stars United C.F.</v>
      </c>
      <c r="F28" s="140">
        <f t="shared" si="1"/>
        <v>6</v>
      </c>
      <c r="G28" s="140"/>
      <c r="H28" s="141">
        <f t="shared" si="2"/>
        <v>219</v>
      </c>
      <c r="I28" s="141"/>
      <c r="J28" s="141">
        <f t="shared" si="3"/>
        <v>215</v>
      </c>
      <c r="K28" s="141"/>
      <c r="L28" s="141">
        <f t="shared" si="4"/>
        <v>4</v>
      </c>
      <c r="M28" s="142"/>
      <c r="O28" s="1" t="s">
        <v>186</v>
      </c>
      <c r="S28" s="2"/>
      <c r="T28" s="2"/>
      <c r="U28" s="8">
        <v>9</v>
      </c>
      <c r="V28" s="21" t="s">
        <v>99</v>
      </c>
      <c r="W28" s="2">
        <f>SUM(C37,Q49,C56,Q69,C77,Q88,C97,Q106,C120,Q126,C136)</f>
        <v>9</v>
      </c>
      <c r="X28" s="2">
        <f>SUM(F37,H49,F56,H69,F77,H88,F97,H106,F120,H126,F136)</f>
        <v>298</v>
      </c>
      <c r="Y28" s="2">
        <f>SUM(H37,F49,H56,F69,H77,F88,H97,F106,H120,F126,H136)</f>
        <v>273</v>
      </c>
      <c r="Z28" s="2">
        <f t="shared" si="8"/>
        <v>25</v>
      </c>
      <c r="AA28" s="2">
        <f t="shared" si="5"/>
        <v>95298000259</v>
      </c>
      <c r="AB28" s="2">
        <f t="shared" si="7"/>
        <v>65219000045</v>
      </c>
      <c r="AC28" s="137">
        <f t="shared" si="6"/>
        <v>5</v>
      </c>
      <c r="AD28" s="2"/>
      <c r="AE28" s="2"/>
      <c r="AF28" s="3"/>
      <c r="AG28" s="3"/>
      <c r="AH28" s="3"/>
    </row>
    <row r="29" spans="4:34" x14ac:dyDescent="0.25">
      <c r="D29" s="13" t="s">
        <v>41</v>
      </c>
      <c r="E29" s="31" t="str">
        <f t="shared" si="0"/>
        <v>NICKA SC</v>
      </c>
      <c r="F29" s="140">
        <f t="shared" si="1"/>
        <v>5</v>
      </c>
      <c r="G29" s="140"/>
      <c r="H29" s="141">
        <f t="shared" si="2"/>
        <v>239</v>
      </c>
      <c r="I29" s="141"/>
      <c r="J29" s="141">
        <f t="shared" si="3"/>
        <v>306</v>
      </c>
      <c r="K29" s="141"/>
      <c r="L29" s="141">
        <f t="shared" si="4"/>
        <v>-67</v>
      </c>
      <c r="M29" s="142"/>
      <c r="O29" s="1" t="s">
        <v>187</v>
      </c>
      <c r="S29" s="2"/>
      <c r="T29" s="2"/>
      <c r="U29" s="8">
        <v>10</v>
      </c>
      <c r="V29" s="21" t="s">
        <v>132</v>
      </c>
      <c r="W29" s="2">
        <f>SUM(Q37,C48,Q59,Q71,C80,Q89,Q99,C109,C117,Q130,Q141)</f>
        <v>4</v>
      </c>
      <c r="X29" s="2">
        <f>SUM(H37,F48,H59,H71,F80,H89,H99,F109,F117,H130,H141)</f>
        <v>277</v>
      </c>
      <c r="Y29" s="2">
        <f>SUM(F37,H48,F59,F71,H80,F89,F99,H109,H117,F130,F141)</f>
        <v>350</v>
      </c>
      <c r="Z29" s="2">
        <f t="shared" si="8"/>
        <v>-73</v>
      </c>
      <c r="AA29" s="2">
        <f t="shared" si="5"/>
        <v>45276999280</v>
      </c>
      <c r="AB29" s="2">
        <f t="shared" si="7"/>
        <v>55238999337</v>
      </c>
      <c r="AC29" s="137">
        <f t="shared" si="6"/>
        <v>7</v>
      </c>
      <c r="AD29" s="2"/>
      <c r="AE29" s="2"/>
      <c r="AF29" s="3"/>
      <c r="AG29" s="3"/>
      <c r="AH29" s="3"/>
    </row>
    <row r="30" spans="4:34" x14ac:dyDescent="0.25">
      <c r="D30" s="13" t="s">
        <v>42</v>
      </c>
      <c r="E30" s="31" t="str">
        <f t="shared" si="0"/>
        <v>FC Casablanca</v>
      </c>
      <c r="F30" s="140">
        <f t="shared" si="1"/>
        <v>5</v>
      </c>
      <c r="G30" s="140"/>
      <c r="H30" s="141">
        <f t="shared" si="2"/>
        <v>200</v>
      </c>
      <c r="I30" s="141"/>
      <c r="J30" s="141">
        <f t="shared" si="3"/>
        <v>348</v>
      </c>
      <c r="K30" s="141"/>
      <c r="L30" s="141">
        <f t="shared" si="4"/>
        <v>-148</v>
      </c>
      <c r="M30" s="142"/>
      <c r="S30" s="2"/>
      <c r="T30" s="2"/>
      <c r="U30" s="8">
        <v>11</v>
      </c>
      <c r="V30" s="21" t="s">
        <v>135</v>
      </c>
      <c r="W30" s="2">
        <f>SUM(C40,Q51,C58,Q67,C78,C88,Q100,C110,Q116,Q127,C141)</f>
        <v>11</v>
      </c>
      <c r="X30" s="2">
        <f>SUM(F40,H51,F58,H67,F78,H100,F110,H116,H127,F141,F88)</f>
        <v>277</v>
      </c>
      <c r="Y30" s="2">
        <f>SUM(H40,F51,H58,F67,H78,H88,F100,H110,F116,F127,H141)</f>
        <v>223</v>
      </c>
      <c r="Z30" s="2">
        <f t="shared" si="8"/>
        <v>54</v>
      </c>
      <c r="AA30" s="2">
        <f t="shared" si="5"/>
        <v>115277000551</v>
      </c>
      <c r="AB30" s="2">
        <f t="shared" si="7"/>
        <v>55199998523</v>
      </c>
      <c r="AC30" s="137">
        <f t="shared" si="6"/>
        <v>3</v>
      </c>
      <c r="AD30" s="2"/>
      <c r="AE30" s="2"/>
      <c r="AF30" s="3"/>
      <c r="AG30" s="3"/>
      <c r="AH30" s="3"/>
    </row>
    <row r="31" spans="4:34" ht="15.75" thickBot="1" x14ac:dyDescent="0.3">
      <c r="D31" s="15" t="s">
        <v>43</v>
      </c>
      <c r="E31" s="32" t="str">
        <f t="shared" si="0"/>
        <v>Barreirinha FC</v>
      </c>
      <c r="F31" s="143">
        <f t="shared" si="1"/>
        <v>4</v>
      </c>
      <c r="G31" s="143"/>
      <c r="H31" s="144">
        <f t="shared" si="2"/>
        <v>277</v>
      </c>
      <c r="I31" s="144"/>
      <c r="J31" s="144">
        <f t="shared" si="3"/>
        <v>350</v>
      </c>
      <c r="K31" s="144"/>
      <c r="L31" s="144">
        <f t="shared" si="4"/>
        <v>-73</v>
      </c>
      <c r="M31" s="145"/>
      <c r="S31" s="2"/>
      <c r="T31" s="2"/>
      <c r="U31" s="8">
        <v>12</v>
      </c>
      <c r="V31" s="21" t="s">
        <v>188</v>
      </c>
      <c r="W31" s="2">
        <f>SUM(C36,C51,Q61,Q68,Q80,C86,Q97,Q108,C119,Q131,C138)</f>
        <v>9</v>
      </c>
      <c r="X31" s="2">
        <f>SUM(F36,F51,H61,H68,H80,F86,H97,H108,F119,H131,F138)</f>
        <v>215</v>
      </c>
      <c r="Y31" s="2">
        <f>SUM(H36,H51,F61,F68,F80,H86,F97,F108,H119,F131,H138)</f>
        <v>219</v>
      </c>
      <c r="Z31" s="2">
        <f t="shared" si="8"/>
        <v>-4</v>
      </c>
      <c r="AA31" s="2">
        <f t="shared" si="5"/>
        <v>95214999972</v>
      </c>
      <c r="AB31" s="2">
        <f t="shared" si="7"/>
        <v>45276999280</v>
      </c>
      <c r="AC31" s="137">
        <f t="shared" si="6"/>
        <v>10</v>
      </c>
      <c r="AD31" s="2"/>
      <c r="AE31" s="2"/>
      <c r="AF31" s="3"/>
      <c r="AG31" s="3"/>
      <c r="AH31" s="3"/>
    </row>
    <row r="32" spans="4:34" ht="15.75" thickBot="1" x14ac:dyDescent="0.3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2"/>
      <c r="AE32" s="2"/>
      <c r="AF32" s="3"/>
      <c r="AG32" s="3"/>
      <c r="AH32" s="3"/>
    </row>
    <row r="33" spans="3:34" hidden="1" x14ac:dyDescent="0.25">
      <c r="D33" s="149" t="s">
        <v>35</v>
      </c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S33" s="2"/>
      <c r="T33" s="2"/>
      <c r="U33" s="2"/>
      <c r="V33" s="138"/>
      <c r="W33" s="94"/>
      <c r="X33" s="94"/>
      <c r="Y33" s="94"/>
      <c r="Z33" s="94"/>
      <c r="AA33" s="94"/>
      <c r="AB33" s="94"/>
      <c r="AC33" s="3"/>
      <c r="AD33" s="3"/>
      <c r="AE33" s="3"/>
      <c r="AF33" s="3"/>
      <c r="AG33" s="3"/>
      <c r="AH33" s="3"/>
    </row>
    <row r="34" spans="3:34" ht="15.75" hidden="1" thickBot="1" x14ac:dyDescent="0.3">
      <c r="D34" s="152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4"/>
      <c r="S34" s="2"/>
      <c r="T34" s="2"/>
      <c r="U34" s="2"/>
      <c r="V34" s="138"/>
      <c r="W34" s="94"/>
      <c r="X34" s="94"/>
      <c r="Y34" s="94"/>
      <c r="Z34" s="94"/>
      <c r="AA34" s="94"/>
      <c r="AB34" s="94"/>
      <c r="AC34" s="3"/>
      <c r="AD34" s="3"/>
      <c r="AE34" s="3"/>
      <c r="AF34" s="3"/>
      <c r="AG34" s="3"/>
      <c r="AH34" s="3"/>
    </row>
    <row r="35" spans="3:34" hidden="1" x14ac:dyDescent="0.25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S35" s="2"/>
      <c r="T35" s="2"/>
      <c r="U35" s="2"/>
      <c r="V35" s="138"/>
      <c r="W35" s="94"/>
      <c r="X35" s="94"/>
      <c r="Y35" s="94"/>
      <c r="Z35" s="94"/>
      <c r="AA35" s="94"/>
      <c r="AB35" s="94"/>
      <c r="AC35" s="3"/>
      <c r="AD35" s="3"/>
      <c r="AE35" s="3"/>
      <c r="AF35" s="3"/>
      <c r="AG35" s="3"/>
      <c r="AH35" s="3"/>
    </row>
    <row r="36" spans="3:34" hidden="1" x14ac:dyDescent="0.25">
      <c r="C36" s="2">
        <f>IF(OR(F36="",H36=""),"",IF(F36=H36,1,IF(F36&lt;H36,0,IF(F36-H36&lt;10,2,IF(F36&gt;H36,3,SE)))))</f>
        <v>0</v>
      </c>
      <c r="D36" s="146" t="str">
        <f>V31</f>
        <v>Vascão Carangola</v>
      </c>
      <c r="E36" s="148"/>
      <c r="F36" s="92">
        <v>0</v>
      </c>
      <c r="G36" s="18" t="s">
        <v>23</v>
      </c>
      <c r="H36" s="93">
        <v>49</v>
      </c>
      <c r="I36" s="146" t="str">
        <f>V24</f>
        <v>Stars United C.F.</v>
      </c>
      <c r="J36" s="147"/>
      <c r="K36" s="147"/>
      <c r="L36" s="147"/>
      <c r="M36" s="147"/>
      <c r="N36" s="147"/>
      <c r="O36" s="147"/>
      <c r="P36" s="148"/>
      <c r="Q36" s="2">
        <f>IF(OR(H36="",F36=""),"",IF(H36=F36,1,IF(H36&lt;F36,0,IF(H36-F36&lt;10,2,IF(H36&gt;F36,3,SE)))))</f>
        <v>3</v>
      </c>
      <c r="S36" s="2"/>
      <c r="T36" s="2"/>
      <c r="U36" s="2"/>
      <c r="V36" s="138"/>
      <c r="W36" s="94"/>
      <c r="X36" s="94"/>
      <c r="Y36" s="94"/>
      <c r="Z36" s="94"/>
      <c r="AA36" s="94"/>
      <c r="AB36" s="94"/>
      <c r="AC36" s="3"/>
      <c r="AD36" s="3"/>
      <c r="AE36" s="3"/>
      <c r="AF36" s="3"/>
      <c r="AG36" s="3"/>
      <c r="AH36" s="3"/>
    </row>
    <row r="37" spans="3:34" hidden="1" x14ac:dyDescent="0.25">
      <c r="C37" s="2">
        <f>IF(OR(F37="",H37=""),"",IF(F37=H37,1,IF(F37&lt;H37,0,IF(F37-H37&lt;10,2,IF(F37&gt;H37,3,SE)))))</f>
        <v>3</v>
      </c>
      <c r="D37" s="139" t="str">
        <f>V28</f>
        <v>PANZA FC</v>
      </c>
      <c r="E37" s="139"/>
      <c r="F37" s="93">
        <v>54</v>
      </c>
      <c r="G37" s="18" t="s">
        <v>23</v>
      </c>
      <c r="H37" s="92">
        <v>41</v>
      </c>
      <c r="I37" s="139" t="str">
        <f>V29</f>
        <v>Barreirinha FC</v>
      </c>
      <c r="J37" s="139"/>
      <c r="K37" s="139"/>
      <c r="L37" s="139"/>
      <c r="M37" s="139"/>
      <c r="N37" s="139"/>
      <c r="O37" s="139"/>
      <c r="P37" s="139"/>
      <c r="Q37" s="2">
        <f>IF(OR(H37="",F37=""),"",IF(H37=F37,1,IF(H37&lt;F37,0,IF(H37-F37&lt;10,2,IF(H37&gt;F37,3,SE)))))</f>
        <v>0</v>
      </c>
      <c r="T37" s="2"/>
      <c r="U37" s="2"/>
      <c r="V37" s="138"/>
      <c r="W37" s="94"/>
      <c r="X37" s="94"/>
      <c r="Y37" s="94"/>
      <c r="Z37" s="94"/>
      <c r="AA37" s="94"/>
      <c r="AB37" s="94"/>
      <c r="AC37" s="3"/>
      <c r="AD37" s="3"/>
      <c r="AE37" s="3"/>
      <c r="AF37" s="3"/>
      <c r="AG37" s="3"/>
      <c r="AH37" s="3"/>
    </row>
    <row r="38" spans="3:34" hidden="1" x14ac:dyDescent="0.25">
      <c r="C38" s="2">
        <f>IF(OR(F38="",H38=""),"",IF(F38=H38,1,IF(F38&lt;H38,0,IF(F38-H38&lt;10,2,IF(F38&gt;H38,3,SE)))))</f>
        <v>2</v>
      </c>
      <c r="D38" s="146" t="str">
        <f>V20</f>
        <v>Barbosinhaas</v>
      </c>
      <c r="E38" s="148"/>
      <c r="F38" s="93">
        <v>58</v>
      </c>
      <c r="G38" s="18" t="s">
        <v>23</v>
      </c>
      <c r="H38" s="92">
        <v>49</v>
      </c>
      <c r="I38" s="155" t="str">
        <f>V25</f>
        <v>Us Karas</v>
      </c>
      <c r="J38" s="156"/>
      <c r="K38" s="156"/>
      <c r="L38" s="156"/>
      <c r="M38" s="156"/>
      <c r="N38" s="156"/>
      <c r="O38" s="156"/>
      <c r="P38" s="157"/>
      <c r="Q38" s="2">
        <f>IF(OR(H38="",F38=""),"",IF(H38=F38,1,IF(H38&lt;F38,0,IF(H38-F38&lt;10,2,IF(H38&gt;F38,3,SE)))))</f>
        <v>0</v>
      </c>
      <c r="T38" s="2"/>
      <c r="U38" s="2"/>
      <c r="V38" s="94"/>
      <c r="W38" s="94"/>
      <c r="X38" s="94"/>
      <c r="Y38" s="94"/>
      <c r="Z38" s="94"/>
      <c r="AA38" s="94"/>
      <c r="AB38" s="94"/>
      <c r="AC38" s="3"/>
      <c r="AD38" s="3"/>
      <c r="AE38" s="3"/>
      <c r="AF38" s="3"/>
      <c r="AG38" s="3"/>
      <c r="AH38" s="3"/>
    </row>
    <row r="39" spans="3:34" hidden="1" x14ac:dyDescent="0.25">
      <c r="C39" s="2">
        <f>IF(OR(F39="",H39=""),"",IF(F39=H39,1,IF(F39&lt;H39,0,IF(F39-H39&lt;10,2,IF(F39&gt;H39,3,SE)))))</f>
        <v>2</v>
      </c>
      <c r="D39" s="139" t="str">
        <f>V22</f>
        <v>FC Casablanca</v>
      </c>
      <c r="E39" s="139"/>
      <c r="F39" s="93">
        <v>47</v>
      </c>
      <c r="G39" s="18" t="s">
        <v>23</v>
      </c>
      <c r="H39" s="92">
        <v>38</v>
      </c>
      <c r="I39" s="139" t="str">
        <f>V27</f>
        <v>Glaa.VascodaaGamaa</v>
      </c>
      <c r="J39" s="139"/>
      <c r="K39" s="139"/>
      <c r="L39" s="139"/>
      <c r="M39" s="139"/>
      <c r="N39" s="139"/>
      <c r="O39" s="139"/>
      <c r="P39" s="139"/>
      <c r="Q39" s="2">
        <f>IF(OR(H39="",F39=""),"",IF(H39=F39,1,IF(H39&lt;F39,0,IF(H39-F39&lt;10,2,IF(H39&gt;F39,3,SE)))))</f>
        <v>0</v>
      </c>
      <c r="U39" s="2"/>
      <c r="V39" s="94"/>
      <c r="W39" s="94"/>
      <c r="X39" s="94"/>
      <c r="Y39" s="94"/>
      <c r="Z39" s="94"/>
      <c r="AA39" s="94"/>
      <c r="AB39" s="94"/>
      <c r="AC39" s="3"/>
      <c r="AD39" s="3"/>
      <c r="AE39" s="3"/>
      <c r="AF39" s="3"/>
      <c r="AG39" s="3"/>
      <c r="AH39" s="3"/>
    </row>
    <row r="40" spans="3:34" hidden="1" x14ac:dyDescent="0.25">
      <c r="C40" s="2">
        <f>IF(OR(F40="",H40=""),"",IF(F40=H40,1,IF(F40&lt;H40,0,IF(F40-H40&lt;10,2,IF(F40&gt;H40,3,SE)))))</f>
        <v>3</v>
      </c>
      <c r="D40" s="139" t="str">
        <f>V30</f>
        <v>Botafogo do HG</v>
      </c>
      <c r="E40" s="139"/>
      <c r="F40" s="93">
        <v>60</v>
      </c>
      <c r="G40" s="18" t="s">
        <v>23</v>
      </c>
      <c r="H40" s="92">
        <v>33</v>
      </c>
      <c r="I40" s="139" t="str">
        <f>V26</f>
        <v>NICKA SC</v>
      </c>
      <c r="J40" s="139"/>
      <c r="K40" s="139"/>
      <c r="L40" s="139"/>
      <c r="M40" s="139"/>
      <c r="N40" s="139"/>
      <c r="O40" s="139"/>
      <c r="P40" s="139"/>
      <c r="Q40" s="2">
        <f>IF(OR(H40="",F40=""),"",IF(H40=F40,1,IF(H40&lt;F40,0,IF(H40-F40&lt;10,2,IF(H40&gt;F40,3,SE)))))</f>
        <v>0</v>
      </c>
      <c r="U40" s="2"/>
      <c r="V40" s="94"/>
      <c r="W40" s="94"/>
      <c r="X40" s="94"/>
      <c r="Y40" s="94"/>
      <c r="Z40" s="94"/>
      <c r="AA40" s="94"/>
      <c r="AB40" s="94"/>
      <c r="AC40" s="3"/>
      <c r="AD40" s="3"/>
      <c r="AE40" s="3"/>
      <c r="AF40" s="3"/>
      <c r="AG40" s="3"/>
      <c r="AH40" s="3"/>
    </row>
    <row r="41" spans="3:34" hidden="1" x14ac:dyDescent="0.25">
      <c r="C41" s="2">
        <f>IF(OR(F41="",H41=""),"",IF(F41=H41,1,IF(F41&lt;H41,0,IF(F41-H41&lt;10,2,IF(F41&gt;H41,3,SE)))))</f>
        <v>3</v>
      </c>
      <c r="D41" s="139" t="str">
        <f>V23</f>
        <v>TriangagemFC</v>
      </c>
      <c r="E41" s="139"/>
      <c r="F41" s="93">
        <v>59</v>
      </c>
      <c r="G41" s="18" t="s">
        <v>23</v>
      </c>
      <c r="H41" s="92">
        <v>36</v>
      </c>
      <c r="I41" s="139" t="str">
        <f>V21</f>
        <v>flurocha fc</v>
      </c>
      <c r="J41" s="139"/>
      <c r="K41" s="139"/>
      <c r="L41" s="139"/>
      <c r="M41" s="139"/>
      <c r="N41" s="139"/>
      <c r="O41" s="139"/>
      <c r="P41" s="139"/>
      <c r="Q41" s="2">
        <f>IF(OR(H41="",F41=""),"",IF(H41=F41,1,IF(H41&lt;F41,0,IF(H41-F41&lt;10,2,IF(H41&gt;F41,3,SE)))))</f>
        <v>0</v>
      </c>
      <c r="U41" s="2"/>
      <c r="V41" s="94"/>
      <c r="W41" s="94"/>
      <c r="X41" s="94"/>
      <c r="Y41" s="94"/>
      <c r="Z41" s="94"/>
      <c r="AA41" s="94"/>
      <c r="AB41" s="94"/>
      <c r="AC41" s="3"/>
      <c r="AD41" s="3"/>
      <c r="AE41" s="3"/>
      <c r="AF41" s="3"/>
      <c r="AG41" s="3"/>
      <c r="AH41" s="3"/>
    </row>
    <row r="42" spans="3:34" ht="15.75" hidden="1" thickBot="1" x14ac:dyDescent="0.3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94"/>
      <c r="W42" s="94"/>
      <c r="X42" s="94"/>
      <c r="Y42" s="94"/>
      <c r="Z42" s="94"/>
      <c r="AA42" s="94"/>
      <c r="AB42" s="94"/>
      <c r="AC42" s="3"/>
      <c r="AD42" s="3"/>
      <c r="AE42" s="3"/>
      <c r="AF42" s="3"/>
      <c r="AG42" s="3"/>
      <c r="AH42" s="3"/>
    </row>
    <row r="43" spans="3:34" hidden="1" x14ac:dyDescent="0.25">
      <c r="C43" s="2" t="str">
        <f>IF(OR(F43="",H43=""),"",IF(F43=H43,1,IF(F43&lt;H43,0,IF(F43-H43&lt;10,2,IF(F43&gt;H43,3,SE)))))</f>
        <v/>
      </c>
      <c r="D43" s="149" t="s">
        <v>34</v>
      </c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1"/>
      <c r="Q43" s="2" t="str">
        <f>IF(OR(H43="",F43=""),"",IF(H43=F43,1,IF(H43&lt;F43,0,IF(H43-F43&lt;10,2,IF(H43&gt;F43,3,SE)))))</f>
        <v/>
      </c>
      <c r="U43" s="2"/>
      <c r="V43" s="94"/>
      <c r="W43" s="94"/>
      <c r="X43" s="94"/>
      <c r="Y43" s="94"/>
      <c r="Z43" s="94"/>
      <c r="AA43" s="94"/>
      <c r="AB43" s="94"/>
      <c r="AC43" s="3"/>
      <c r="AD43" s="3"/>
      <c r="AE43" s="3"/>
      <c r="AF43" s="3"/>
      <c r="AG43" s="3"/>
      <c r="AH43" s="3"/>
    </row>
    <row r="44" spans="3:34" ht="15.75" hidden="1" thickBot="1" x14ac:dyDescent="0.3">
      <c r="C44" s="2" t="str">
        <f>IF(OR(F44="",H44=""),"",IF(F44=H44,1,IF(F44&lt;H44,0,IF(F44-H44&lt;10,2,IF(F44&gt;H44,3,SE)))))</f>
        <v/>
      </c>
      <c r="D44" s="152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4"/>
      <c r="Q44" s="2" t="str">
        <f>IF(OR(H44="",F44=""),"",IF(H44=F44,1,IF(H44&lt;F44,0,IF(H44-F44&lt;10,2,IF(H44&gt;F44,3,SE)))))</f>
        <v/>
      </c>
      <c r="U44" s="2"/>
      <c r="V44" s="94"/>
      <c r="W44" s="94"/>
      <c r="X44" s="94"/>
      <c r="Y44" s="94"/>
      <c r="Z44" s="94"/>
      <c r="AA44" s="94"/>
      <c r="AB44" s="94"/>
      <c r="AC44" s="3"/>
      <c r="AD44" s="3"/>
      <c r="AE44" s="3"/>
      <c r="AF44" s="3"/>
      <c r="AG44" s="3"/>
      <c r="AH44" s="3"/>
    </row>
    <row r="45" spans="3:34" hidden="1" x14ac:dyDescent="0.25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94"/>
      <c r="W45" s="94"/>
      <c r="X45" s="94"/>
      <c r="Y45" s="94"/>
      <c r="Z45" s="94"/>
      <c r="AA45" s="94"/>
      <c r="AB45" s="94"/>
      <c r="AC45" s="3"/>
      <c r="AD45" s="3"/>
      <c r="AE45" s="3"/>
      <c r="AF45" s="3"/>
      <c r="AG45" s="3"/>
      <c r="AH45" s="3"/>
    </row>
    <row r="46" spans="3:34" hidden="1" x14ac:dyDescent="0.25">
      <c r="C46" s="2">
        <f>IF(OR(F46="",H46=""),"",IF(F46=H46,1,IF(F46&lt;H46,0,IF(F46-H46&lt;10,2,IF(F46&gt;H46,3,SE)))))</f>
        <v>3</v>
      </c>
      <c r="D46" s="146" t="str">
        <f>V23</f>
        <v>TriangagemFC</v>
      </c>
      <c r="E46" s="148"/>
      <c r="F46" s="93">
        <v>69</v>
      </c>
      <c r="G46" s="30" t="s">
        <v>23</v>
      </c>
      <c r="H46" s="92">
        <v>25</v>
      </c>
      <c r="I46" s="146" t="str">
        <f>V20</f>
        <v>Barbosinhaas</v>
      </c>
      <c r="J46" s="147"/>
      <c r="K46" s="147"/>
      <c r="L46" s="147"/>
      <c r="M46" s="147"/>
      <c r="N46" s="147"/>
      <c r="O46" s="147"/>
      <c r="P46" s="148"/>
      <c r="Q46" s="2">
        <f>IF(OR(H46="",F46=""),"",IF(H46=F46,1,IF(H46&lt;F46,0,IF(H46-F46&lt;10,2,IF(H46&gt;F46,3,SE)))))</f>
        <v>0</v>
      </c>
      <c r="U46" s="2"/>
      <c r="V46" s="94"/>
      <c r="W46" s="94"/>
      <c r="X46" s="94"/>
      <c r="Y46" s="94"/>
      <c r="Z46" s="94"/>
      <c r="AA46" s="94"/>
      <c r="AB46" s="94"/>
      <c r="AC46" s="3"/>
      <c r="AD46" s="3"/>
      <c r="AE46" s="3"/>
      <c r="AF46" s="3"/>
      <c r="AG46" s="3"/>
      <c r="AH46" s="3"/>
    </row>
    <row r="47" spans="3:34" hidden="1" x14ac:dyDescent="0.25">
      <c r="C47" s="2">
        <f>IF(OR(F47="",H47=""),"",IF(F47=H47,1,IF(F47&lt;H47,0,IF(F47-H47&lt;10,2,IF(F47&gt;H47,3,SE)))))</f>
        <v>0</v>
      </c>
      <c r="D47" s="139" t="str">
        <f>V24</f>
        <v>Stars United C.F.</v>
      </c>
      <c r="E47" s="139"/>
      <c r="F47" s="92">
        <v>35</v>
      </c>
      <c r="G47" s="30" t="s">
        <v>23</v>
      </c>
      <c r="H47" s="93">
        <v>40</v>
      </c>
      <c r="I47" s="139" t="str">
        <f>V26</f>
        <v>NICKA SC</v>
      </c>
      <c r="J47" s="139"/>
      <c r="K47" s="139"/>
      <c r="L47" s="139"/>
      <c r="M47" s="139"/>
      <c r="N47" s="139"/>
      <c r="O47" s="139"/>
      <c r="P47" s="139"/>
      <c r="Q47" s="2">
        <f>IF(OR(H47="",F47=""),"",IF(H47=F47,1,IF(H47&lt;F47,0,IF(H47-F47&lt;10,2,IF(H47&gt;F47,3,SE)))))</f>
        <v>2</v>
      </c>
      <c r="U47" s="2"/>
      <c r="V47" s="94"/>
      <c r="W47" s="94"/>
      <c r="X47" s="94"/>
      <c r="Y47" s="94"/>
      <c r="Z47" s="94"/>
      <c r="AA47" s="94"/>
      <c r="AB47" s="94"/>
      <c r="AC47" s="3"/>
      <c r="AD47" s="3"/>
      <c r="AE47" s="3"/>
      <c r="AF47" s="3"/>
      <c r="AG47" s="3"/>
      <c r="AH47" s="3"/>
    </row>
    <row r="48" spans="3:34" hidden="1" x14ac:dyDescent="0.25">
      <c r="C48" s="2">
        <f>IF(OR(F48="",H48=""),"",IF(F48=H48,1,IF(F48&lt;H48,0,IF(F48-H48&lt;10,2,IF(F48&gt;H48,3,SE)))))</f>
        <v>2</v>
      </c>
      <c r="D48" s="146" t="str">
        <f>V29</f>
        <v>Barreirinha FC</v>
      </c>
      <c r="E48" s="148"/>
      <c r="F48" s="93">
        <v>67</v>
      </c>
      <c r="G48" s="30" t="s">
        <v>23</v>
      </c>
      <c r="H48" s="92">
        <v>63</v>
      </c>
      <c r="I48" s="146" t="str">
        <f>V27</f>
        <v>Glaa.VascodaaGamaa</v>
      </c>
      <c r="J48" s="147"/>
      <c r="K48" s="147"/>
      <c r="L48" s="147"/>
      <c r="M48" s="147"/>
      <c r="N48" s="147"/>
      <c r="O48" s="147"/>
      <c r="P48" s="148"/>
      <c r="Q48" s="2">
        <f>IF(OR(H48="",F48=""),"",IF(H48=F48,1,IF(H48&lt;F48,0,IF(H48-F48&lt;10,2,IF(H48&gt;F48,3,SE)))))</f>
        <v>0</v>
      </c>
      <c r="U48" s="2"/>
      <c r="V48" s="94"/>
      <c r="W48" s="94"/>
      <c r="X48" s="94"/>
      <c r="Y48" s="94"/>
      <c r="Z48" s="94"/>
      <c r="AA48" s="94"/>
      <c r="AB48" s="94"/>
      <c r="AC48" s="3"/>
      <c r="AD48" s="3"/>
      <c r="AE48" s="3"/>
      <c r="AF48" s="3"/>
      <c r="AG48" s="3"/>
      <c r="AH48" s="3"/>
    </row>
    <row r="49" spans="3:34" hidden="1" x14ac:dyDescent="0.25">
      <c r="C49" s="2">
        <f>IF(OR(F49="",H49=""),"",IF(F49=H49,1,IF(F49&lt;H49,0,IF(F49-H49&lt;10,2,IF(F49&gt;H49,3,SE)))))</f>
        <v>3</v>
      </c>
      <c r="D49" s="139" t="str">
        <f>V25</f>
        <v>Us Karas</v>
      </c>
      <c r="E49" s="139"/>
      <c r="F49" s="93">
        <v>106</v>
      </c>
      <c r="G49" s="30" t="s">
        <v>23</v>
      </c>
      <c r="H49" s="92">
        <v>69</v>
      </c>
      <c r="I49" s="139" t="str">
        <f>V28</f>
        <v>PANZA FC</v>
      </c>
      <c r="J49" s="139"/>
      <c r="K49" s="139"/>
      <c r="L49" s="139"/>
      <c r="M49" s="139"/>
      <c r="N49" s="139"/>
      <c r="O49" s="139"/>
      <c r="P49" s="139"/>
      <c r="Q49" s="2">
        <f>IF(OR(H49="",F49=""),"",IF(H49=F49,1,IF(H49&lt;F49,0,IF(H49-F49&lt;10,2,IF(H49&gt;F49,3,SE)))))</f>
        <v>0</v>
      </c>
      <c r="U49" s="2"/>
      <c r="V49" s="94"/>
      <c r="W49" s="94"/>
      <c r="X49" s="94"/>
      <c r="Y49" s="94"/>
      <c r="Z49" s="94"/>
      <c r="AA49" s="94"/>
      <c r="AB49" s="94"/>
      <c r="AC49" s="3"/>
      <c r="AD49" s="3"/>
      <c r="AE49" s="3"/>
      <c r="AF49" s="3"/>
      <c r="AG49" s="3"/>
      <c r="AH49" s="3"/>
    </row>
    <row r="50" spans="3:34" hidden="1" x14ac:dyDescent="0.25">
      <c r="C50" s="2">
        <f>IF(OR(F50="",H50=""),"",IF(F50=H50,1,IF(F50&lt;H50,0,IF(F50-H50&lt;10,2,IF(F50&gt;H50,3,SE)))))</f>
        <v>3</v>
      </c>
      <c r="D50" s="139" t="str">
        <f>V21</f>
        <v>flurocha fc</v>
      </c>
      <c r="E50" s="139"/>
      <c r="F50" s="93">
        <v>101</v>
      </c>
      <c r="G50" s="30" t="s">
        <v>23</v>
      </c>
      <c r="H50" s="92">
        <v>25</v>
      </c>
      <c r="I50" s="139" t="str">
        <f>V22</f>
        <v>FC Casablanca</v>
      </c>
      <c r="J50" s="139"/>
      <c r="K50" s="139"/>
      <c r="L50" s="139"/>
      <c r="M50" s="139"/>
      <c r="N50" s="139"/>
      <c r="O50" s="139"/>
      <c r="P50" s="139"/>
      <c r="Q50" s="2">
        <f>IF(OR(H50="",F50=""),"",IF(H50=F50,1,IF(H50&lt;F50,0,IF(H50-F50&lt;10,2,IF(H50&gt;F50,3,SE)))))</f>
        <v>0</v>
      </c>
      <c r="U50" s="2"/>
      <c r="V50" s="94"/>
      <c r="W50" s="94"/>
      <c r="X50" s="94"/>
      <c r="Y50" s="94"/>
      <c r="Z50" s="94"/>
      <c r="AA50" s="94"/>
      <c r="AB50" s="94"/>
      <c r="AC50" s="2"/>
      <c r="AD50" s="2"/>
      <c r="AE50" s="2"/>
    </row>
    <row r="51" spans="3:34" hidden="1" x14ac:dyDescent="0.25">
      <c r="C51" s="2">
        <f>IF(OR(F51="",H51=""),"",IF(F51=H51,1,IF(F51&lt;H51,0,IF(F51-H51&lt;10,2,IF(F51&gt;H51,3,SE)))))</f>
        <v>0</v>
      </c>
      <c r="D51" s="139" t="str">
        <f>V31</f>
        <v>Vascão Carangola</v>
      </c>
      <c r="E51" s="139"/>
      <c r="F51" s="92">
        <v>0</v>
      </c>
      <c r="G51" s="30" t="s">
        <v>23</v>
      </c>
      <c r="H51" s="93">
        <v>41</v>
      </c>
      <c r="I51" s="139" t="str">
        <f>V30</f>
        <v>Botafogo do HG</v>
      </c>
      <c r="J51" s="139"/>
      <c r="K51" s="139"/>
      <c r="L51" s="139"/>
      <c r="M51" s="139"/>
      <c r="N51" s="139"/>
      <c r="O51" s="139"/>
      <c r="P51" s="139"/>
      <c r="Q51" s="2">
        <f>IF(OR(H51="",F51=""),"",IF(H51=F51,1,IF(H51&lt;F51,0,IF(H51-F51&lt;10,2,IF(H51&gt;F51,3,SE)))))</f>
        <v>3</v>
      </c>
      <c r="U51" s="2"/>
      <c r="V51" s="94"/>
      <c r="W51" s="94"/>
      <c r="X51" s="94"/>
      <c r="Y51" s="94"/>
      <c r="Z51" s="94"/>
      <c r="AA51" s="94"/>
      <c r="AB51" s="94"/>
      <c r="AC51" s="2"/>
      <c r="AD51" s="2"/>
      <c r="AE51" s="2"/>
    </row>
    <row r="52" spans="3:34" ht="15.75" hidden="1" thickBot="1" x14ac:dyDescent="0.3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94"/>
      <c r="W52" s="94"/>
      <c r="X52" s="94"/>
      <c r="Y52" s="94"/>
      <c r="Z52" s="94"/>
      <c r="AA52" s="94"/>
      <c r="AB52" s="94"/>
      <c r="AC52" s="2"/>
      <c r="AD52" s="2"/>
      <c r="AE52" s="2"/>
    </row>
    <row r="53" spans="3:34" hidden="1" x14ac:dyDescent="0.25">
      <c r="C53" s="2" t="str">
        <f>IF(OR(F53="",H53=""),"",IF(F53=H53,1,IF(F53&lt;H53,0,IF(F53-H53&lt;10,2,IF(F53&gt;H53,3,SE)))))</f>
        <v/>
      </c>
      <c r="D53" s="149" t="s">
        <v>33</v>
      </c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1"/>
      <c r="Q53" s="2" t="str">
        <f>IF(OR(H53="",F53=""),"",IF(H53=F53,1,IF(H53&lt;F53,0,IF(H53-F53&lt;10,2,IF(H53&gt;F53,3,SE)))))</f>
        <v/>
      </c>
      <c r="U53" s="2"/>
      <c r="V53" s="94"/>
      <c r="W53" s="94"/>
      <c r="X53" s="94"/>
      <c r="Y53" s="94"/>
      <c r="Z53" s="94"/>
      <c r="AA53" s="94"/>
      <c r="AB53" s="94"/>
      <c r="AC53" s="2"/>
      <c r="AD53" s="2"/>
      <c r="AE53" s="2"/>
    </row>
    <row r="54" spans="3:34" ht="15.75" hidden="1" thickBot="1" x14ac:dyDescent="0.3">
      <c r="C54" s="2" t="str">
        <f>IF(OR(F54="",H54=""),"",IF(F54=H54,1,IF(F54&lt;H54,0,IF(F54-H54&lt;10,2,IF(F54&gt;H54,3,SE)))))</f>
        <v/>
      </c>
      <c r="D54" s="152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4"/>
      <c r="Q54" s="2" t="str">
        <f>IF(OR(H54="",F54=""),"",IF(H54=F54,1,IF(H54&lt;F54,0,IF(H54-F54&lt;10,2,IF(H54&gt;F54,3,SE)))))</f>
        <v/>
      </c>
      <c r="U54" s="2"/>
      <c r="V54" s="94"/>
      <c r="W54" s="94"/>
      <c r="X54" s="94"/>
      <c r="Y54" s="94"/>
      <c r="Z54" s="94"/>
      <c r="AA54" s="94"/>
      <c r="AB54" s="94"/>
      <c r="AC54" s="2"/>
      <c r="AD54" s="2"/>
      <c r="AE54" s="2"/>
    </row>
    <row r="55" spans="3:34" hidden="1" x14ac:dyDescent="0.25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94"/>
      <c r="W55" s="94"/>
      <c r="X55" s="94"/>
      <c r="Y55" s="94"/>
      <c r="Z55" s="94"/>
      <c r="AA55" s="94"/>
      <c r="AB55" s="94"/>
      <c r="AC55" s="2"/>
      <c r="AD55" s="2"/>
      <c r="AE55" s="2"/>
    </row>
    <row r="56" spans="3:34" hidden="1" x14ac:dyDescent="0.25">
      <c r="C56" s="2">
        <f>IF(OR(F56="",H56=""),"",IF(F56=H56,1,IF(F56&lt;H56,0,IF(F56-H56&lt;10,2,IF(F56&gt;H56,3,SE)))))</f>
        <v>0</v>
      </c>
      <c r="D56" s="146" t="str">
        <f>V28</f>
        <v>PANZA FC</v>
      </c>
      <c r="E56" s="148"/>
      <c r="F56" s="92">
        <v>25</v>
      </c>
      <c r="G56" s="18" t="s">
        <v>23</v>
      </c>
      <c r="H56" s="93">
        <v>28</v>
      </c>
      <c r="I56" s="146" t="str">
        <f>V24</f>
        <v>Stars United C.F.</v>
      </c>
      <c r="J56" s="147"/>
      <c r="K56" s="147"/>
      <c r="L56" s="147"/>
      <c r="M56" s="147"/>
      <c r="N56" s="147"/>
      <c r="O56" s="147"/>
      <c r="P56" s="148"/>
      <c r="Q56" s="2">
        <f>IF(OR(H56="",F56=""),"",IF(H56=F56,1,IF(H56&lt;F56,0,IF(H56-F56&lt;10,2,IF(H56&gt;F56,3,SE)))))</f>
        <v>2</v>
      </c>
      <c r="U56" s="2"/>
      <c r="V56" s="94"/>
      <c r="W56" s="94"/>
      <c r="X56" s="94"/>
      <c r="Y56" s="94"/>
      <c r="Z56" s="94"/>
      <c r="AA56" s="94"/>
      <c r="AB56" s="94"/>
      <c r="AC56" s="2"/>
      <c r="AD56" s="2"/>
      <c r="AE56" s="2"/>
    </row>
    <row r="57" spans="3:34" hidden="1" x14ac:dyDescent="0.25">
      <c r="C57" s="2">
        <f>IF(OR(F57="",H57=""),"",IF(F57=H57,1,IF(F57&lt;H57,0,IF(F57-H57&lt;10,2,IF(F57&gt;H57,3,SE)))))</f>
        <v>3</v>
      </c>
      <c r="D57" s="139" t="str">
        <f>V25</f>
        <v>Us Karas</v>
      </c>
      <c r="E57" s="139"/>
      <c r="F57" s="93">
        <v>53</v>
      </c>
      <c r="G57" s="18" t="s">
        <v>23</v>
      </c>
      <c r="H57" s="92">
        <v>27</v>
      </c>
      <c r="I57" s="139" t="str">
        <f>V21</f>
        <v>flurocha fc</v>
      </c>
      <c r="J57" s="139"/>
      <c r="K57" s="139"/>
      <c r="L57" s="139"/>
      <c r="M57" s="139"/>
      <c r="N57" s="139"/>
      <c r="O57" s="139"/>
      <c r="P57" s="139"/>
      <c r="Q57" s="2">
        <f>IF(OR(H57="",F57=""),"",IF(H57=F57,1,IF(H57&lt;F57,0,IF(H57-F57&lt;10,2,IF(H57&gt;F57,3,SE)))))</f>
        <v>0</v>
      </c>
      <c r="U57" s="2"/>
      <c r="V57" s="94"/>
      <c r="W57" s="94"/>
      <c r="X57" s="94"/>
      <c r="Y57" s="94"/>
      <c r="Z57" s="94"/>
      <c r="AA57" s="94"/>
      <c r="AB57" s="94"/>
      <c r="AC57" s="2"/>
      <c r="AD57" s="2"/>
      <c r="AE57" s="2"/>
    </row>
    <row r="58" spans="3:34" hidden="1" x14ac:dyDescent="0.25">
      <c r="C58" s="2">
        <f>IF(OR(F58="",H58=""),"",IF(F58=H58,1,IF(F58&lt;H58,0,IF(F58-H58&lt;10,2,IF(F58&gt;H58,3,SE)))))</f>
        <v>0</v>
      </c>
      <c r="D58" s="146" t="str">
        <f>V30</f>
        <v>Botafogo do HG</v>
      </c>
      <c r="E58" s="148"/>
      <c r="F58" s="92">
        <v>28</v>
      </c>
      <c r="G58" s="18" t="s">
        <v>23</v>
      </c>
      <c r="H58" s="93">
        <v>35</v>
      </c>
      <c r="I58" s="146" t="str">
        <f>V23</f>
        <v>TriangagemFC</v>
      </c>
      <c r="J58" s="147"/>
      <c r="K58" s="147"/>
      <c r="L58" s="147"/>
      <c r="M58" s="147"/>
      <c r="N58" s="147"/>
      <c r="O58" s="147"/>
      <c r="P58" s="148"/>
      <c r="Q58" s="2">
        <f>IF(OR(H58="",F58=""),"",IF(H58=F58,1,IF(H58&lt;F58,0,IF(H58-F58&lt;10,2,IF(H58&gt;F58,3,SE)))))</f>
        <v>2</v>
      </c>
      <c r="U58" s="2"/>
      <c r="V58" s="94"/>
      <c r="W58" s="94"/>
      <c r="X58" s="94"/>
      <c r="Y58" s="94"/>
      <c r="Z58" s="94"/>
      <c r="AA58" s="94"/>
      <c r="AB58" s="94"/>
      <c r="AC58" s="2"/>
      <c r="AD58" s="2"/>
      <c r="AE58" s="2"/>
    </row>
    <row r="59" spans="3:34" hidden="1" x14ac:dyDescent="0.25">
      <c r="C59" s="2">
        <f>IF(OR(F59="",H59=""),"",IF(F59=H59,1,IF(F59&lt;H59,0,IF(F59-H59&lt;10,2,IF(F59&gt;H59,3,SE)))))</f>
        <v>3</v>
      </c>
      <c r="D59" s="139" t="str">
        <f>V26</f>
        <v>NICKA SC</v>
      </c>
      <c r="E59" s="139"/>
      <c r="F59" s="93">
        <v>53</v>
      </c>
      <c r="G59" s="18" t="s">
        <v>23</v>
      </c>
      <c r="H59" s="92">
        <v>31</v>
      </c>
      <c r="I59" s="139" t="str">
        <f>V29</f>
        <v>Barreirinha FC</v>
      </c>
      <c r="J59" s="139"/>
      <c r="K59" s="139"/>
      <c r="L59" s="139"/>
      <c r="M59" s="139"/>
      <c r="N59" s="139"/>
      <c r="O59" s="139"/>
      <c r="P59" s="139"/>
      <c r="Q59" s="2">
        <f>IF(OR(H59="",F59=""),"",IF(H59=F59,1,IF(H59&lt;F59,0,IF(H59-F59&lt;10,2,IF(H59&gt;F59,3,SE)))))</f>
        <v>0</v>
      </c>
      <c r="U59" s="2"/>
      <c r="V59" s="94"/>
      <c r="W59" s="94"/>
      <c r="X59" s="94"/>
      <c r="Y59" s="94"/>
      <c r="Z59" s="94"/>
      <c r="AA59" s="94"/>
      <c r="AB59" s="94"/>
      <c r="AC59" s="2"/>
      <c r="AD59" s="2"/>
      <c r="AE59" s="2"/>
    </row>
    <row r="60" spans="3:34" hidden="1" x14ac:dyDescent="0.25">
      <c r="C60" s="2">
        <f>IF(OR(F60="",H60=""),"",IF(F60=H60,1,IF(F60&lt;H60,0,IF(F60-H60&lt;10,2,IF(F60&gt;H60,3,SE)))))</f>
        <v>3</v>
      </c>
      <c r="D60" s="139" t="str">
        <f>V22</f>
        <v>FC Casablanca</v>
      </c>
      <c r="E60" s="139"/>
      <c r="F60" s="93">
        <v>53</v>
      </c>
      <c r="G60" s="18" t="s">
        <v>23</v>
      </c>
      <c r="H60" s="92">
        <v>26</v>
      </c>
      <c r="I60" s="139" t="str">
        <f>V20</f>
        <v>Barbosinhaas</v>
      </c>
      <c r="J60" s="139"/>
      <c r="K60" s="139"/>
      <c r="L60" s="139"/>
      <c r="M60" s="139"/>
      <c r="N60" s="139"/>
      <c r="O60" s="139"/>
      <c r="P60" s="139"/>
      <c r="Q60" s="2">
        <f>IF(OR(H60="",F60=""),"",IF(H60=F60,1,IF(H60&lt;F60,0,IF(H60-F60&lt;10,2,IF(H60&gt;F60,3,SE)))))</f>
        <v>0</v>
      </c>
      <c r="U60" s="2"/>
      <c r="V60" s="94"/>
      <c r="W60" s="94"/>
      <c r="X60" s="94"/>
      <c r="Y60" s="94"/>
      <c r="Z60" s="94"/>
      <c r="AA60" s="94"/>
      <c r="AB60" s="94"/>
      <c r="AC60" s="2"/>
      <c r="AD60" s="2"/>
      <c r="AE60" s="2"/>
    </row>
    <row r="61" spans="3:34" hidden="1" x14ac:dyDescent="0.25">
      <c r="C61" s="2">
        <f>IF(OR(F61="",H61=""),"",IF(F61=H61,1,IF(F61&lt;H61,0,IF(F61-H61&lt;10,2,IF(F61&gt;H61,3,SE)))))</f>
        <v>3</v>
      </c>
      <c r="D61" s="139" t="str">
        <f>V27</f>
        <v>Glaa.VascodaaGamaa</v>
      </c>
      <c r="E61" s="139"/>
      <c r="F61" s="93">
        <v>38</v>
      </c>
      <c r="G61" s="18" t="s">
        <v>23</v>
      </c>
      <c r="H61" s="93">
        <v>0</v>
      </c>
      <c r="I61" s="139" t="str">
        <f>V31</f>
        <v>Vascão Carangola</v>
      </c>
      <c r="J61" s="139"/>
      <c r="K61" s="139"/>
      <c r="L61" s="139"/>
      <c r="M61" s="139"/>
      <c r="N61" s="139"/>
      <c r="O61" s="139"/>
      <c r="P61" s="139"/>
      <c r="Q61" s="2">
        <f>IF(OR(H61="",F61=""),"",IF(H61=F61,1,IF(H61&lt;F61,0,IF(H61-F61&lt;10,2,IF(H61&gt;F61,3,SE)))))</f>
        <v>0</v>
      </c>
      <c r="U61" s="2"/>
      <c r="V61" s="94"/>
      <c r="W61" s="94"/>
      <c r="X61" s="94"/>
      <c r="Y61" s="94"/>
      <c r="Z61" s="94"/>
      <c r="AA61" s="94"/>
      <c r="AB61" s="94"/>
      <c r="AC61" s="2"/>
      <c r="AD61" s="2"/>
      <c r="AE61" s="2"/>
    </row>
    <row r="62" spans="3:34" ht="15.75" hidden="1" thickBot="1" x14ac:dyDescent="0.3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94"/>
      <c r="W62" s="94"/>
      <c r="X62" s="94"/>
      <c r="Y62" s="94"/>
      <c r="Z62" s="94"/>
      <c r="AA62" s="94"/>
      <c r="AB62" s="94"/>
      <c r="AC62" s="2"/>
      <c r="AD62" s="2"/>
      <c r="AE62" s="2"/>
    </row>
    <row r="63" spans="3:34" hidden="1" x14ac:dyDescent="0.25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U63" s="2"/>
      <c r="V63" s="94"/>
      <c r="W63" s="94"/>
      <c r="X63" s="94"/>
      <c r="Y63" s="94"/>
      <c r="Z63" s="94"/>
      <c r="AA63" s="94"/>
      <c r="AB63" s="94"/>
      <c r="AC63" s="2"/>
      <c r="AD63" s="2"/>
      <c r="AE63" s="2"/>
    </row>
    <row r="64" spans="3:34" ht="15.75" hidden="1" thickBot="1" x14ac:dyDescent="0.3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 hidden="1" x14ac:dyDescent="0.25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 hidden="1" x14ac:dyDescent="0.25">
      <c r="C66" s="2">
        <f>IF(OR(F66="",H66=""),"",IF(F66=H66,1,IF(F66&lt;H66,0,IF(F66-H66&lt;10,2,IF(F66&gt;H66,3,SE)))))</f>
        <v>0</v>
      </c>
      <c r="D66" s="146" t="str">
        <f>V26</f>
        <v>NICKA SC</v>
      </c>
      <c r="E66" s="148"/>
      <c r="F66" s="92">
        <v>51</v>
      </c>
      <c r="G66" s="30" t="s">
        <v>23</v>
      </c>
      <c r="H66" s="93">
        <v>58</v>
      </c>
      <c r="I66" s="146" t="str">
        <f>V27</f>
        <v>Glaa.VascodaaGamaa</v>
      </c>
      <c r="J66" s="147"/>
      <c r="K66" s="147"/>
      <c r="L66" s="147"/>
      <c r="M66" s="147"/>
      <c r="N66" s="147"/>
      <c r="O66" s="147"/>
      <c r="P66" s="148"/>
      <c r="Q66" s="2">
        <f>IF(OR(H66="",F66=""),"",IF(H66=F66,1,IF(H66&lt;F66,0,IF(H66-F66&lt;10,2,IF(H66&gt;F66,3,SE)))))</f>
        <v>2</v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 hidden="1" x14ac:dyDescent="0.25">
      <c r="C67" s="2">
        <f>IF(OR(F67="",H67=""),"",IF(F67=H67,1,IF(F67&lt;H67,0,IF(F67-H67&lt;10,2,IF(F67&gt;H67,3,SE)))))</f>
        <v>0</v>
      </c>
      <c r="D67" s="139" t="str">
        <f>V22</f>
        <v>FC Casablanca</v>
      </c>
      <c r="E67" s="139"/>
      <c r="F67" s="92">
        <v>50</v>
      </c>
      <c r="G67" s="30" t="s">
        <v>23</v>
      </c>
      <c r="H67" s="93">
        <v>51</v>
      </c>
      <c r="I67" s="139" t="str">
        <f>V30</f>
        <v>Botafogo do HG</v>
      </c>
      <c r="J67" s="139"/>
      <c r="K67" s="139"/>
      <c r="L67" s="139"/>
      <c r="M67" s="139"/>
      <c r="N67" s="139"/>
      <c r="O67" s="139"/>
      <c r="P67" s="139"/>
      <c r="Q67" s="2">
        <f>IF(OR(H67="",F67=""),"",IF(H67=F67,1,IF(H67&lt;F67,0,IF(H67-F67&lt;10,2,IF(H67&gt;F67,3,SE)))))</f>
        <v>2</v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 hidden="1" x14ac:dyDescent="0.25">
      <c r="C68" s="2">
        <f>IF(OR(F68="",H68=""),"",IF(F68=H68,1,IF(F68&lt;H68,0,IF(F68-H68&lt;10,2,IF(F68&gt;H68,3,SE)))))</f>
        <v>0</v>
      </c>
      <c r="D68" s="146" t="str">
        <f>V23</f>
        <v>TriangagemFC</v>
      </c>
      <c r="E68" s="148"/>
      <c r="F68" s="92">
        <v>46</v>
      </c>
      <c r="G68" s="30" t="s">
        <v>23</v>
      </c>
      <c r="H68" s="93">
        <v>74</v>
      </c>
      <c r="I68" s="146" t="str">
        <f>V31</f>
        <v>Vascão Carangola</v>
      </c>
      <c r="J68" s="147"/>
      <c r="K68" s="147"/>
      <c r="L68" s="147"/>
      <c r="M68" s="147"/>
      <c r="N68" s="147"/>
      <c r="O68" s="147"/>
      <c r="P68" s="148"/>
      <c r="Q68" s="2">
        <f>IF(OR(H68="",F68=""),"",IF(H68=F68,1,IF(H68&lt;F68,0,IF(H68-F68&lt;10,2,IF(H68&gt;F68,3,SE)))))</f>
        <v>3</v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 hidden="1" x14ac:dyDescent="0.25">
      <c r="C69" s="2">
        <f>IF(OR(F69="",H69=""),"",IF(F69=H69,1,IF(F69&lt;H69,0,IF(F69-H69&lt;10,2,IF(F69&gt;H69,3,SE)))))</f>
        <v>0</v>
      </c>
      <c r="D69" s="139" t="str">
        <f>V21</f>
        <v>flurocha fc</v>
      </c>
      <c r="E69" s="139"/>
      <c r="F69" s="92">
        <v>32</v>
      </c>
      <c r="G69" s="30" t="s">
        <v>23</v>
      </c>
      <c r="H69" s="93">
        <v>53</v>
      </c>
      <c r="I69" s="139" t="str">
        <f>V28</f>
        <v>PANZA FC</v>
      </c>
      <c r="J69" s="139"/>
      <c r="K69" s="139"/>
      <c r="L69" s="139"/>
      <c r="M69" s="139"/>
      <c r="N69" s="139"/>
      <c r="O69" s="139"/>
      <c r="P69" s="139"/>
      <c r="Q69" s="2">
        <f>IF(OR(H69="",F69=""),"",IF(H69=F69,1,IF(H69&lt;F69,0,IF(H69-F69&lt;10,2,IF(H69&gt;F69,3,SE)))))</f>
        <v>3</v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 hidden="1" x14ac:dyDescent="0.25">
      <c r="C70" s="2">
        <f>IF(OR(F70="",H70=""),"",IF(F70=H70,1,IF(F70&lt;H70,0,IF(F70-H70&lt;10,2,IF(F70&gt;H70,3,SE)))))</f>
        <v>0</v>
      </c>
      <c r="D70" s="139" t="str">
        <f>V24</f>
        <v>Stars United C.F.</v>
      </c>
      <c r="E70" s="139"/>
      <c r="F70" s="92">
        <v>25</v>
      </c>
      <c r="G70" s="30" t="s">
        <v>23</v>
      </c>
      <c r="H70" s="93">
        <v>59</v>
      </c>
      <c r="I70" s="139" t="str">
        <f>V25</f>
        <v>Us Karas</v>
      </c>
      <c r="J70" s="139"/>
      <c r="K70" s="139"/>
      <c r="L70" s="139"/>
      <c r="M70" s="139"/>
      <c r="N70" s="139"/>
      <c r="O70" s="139"/>
      <c r="P70" s="139"/>
      <c r="Q70" s="2">
        <f>IF(OR(H70="",F70=""),"",IF(H70=F70,1,IF(H70&lt;F70,0,IF(H70-F70&lt;10,2,IF(H70&gt;F70,3,SE)))))</f>
        <v>3</v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 hidden="1" x14ac:dyDescent="0.25">
      <c r="C71" s="2">
        <f>IF(OR(F71="",H71=""),"",IF(F71=H71,1,IF(F71&lt;H71,0,IF(F71-H71&lt;10,2,IF(F71&gt;H71,3,SE)))))</f>
        <v>3</v>
      </c>
      <c r="D71" s="139" t="str">
        <f>V20</f>
        <v>Barbosinhaas</v>
      </c>
      <c r="E71" s="139"/>
      <c r="F71" s="93">
        <v>68</v>
      </c>
      <c r="G71" s="30" t="s">
        <v>23</v>
      </c>
      <c r="H71" s="92">
        <v>53</v>
      </c>
      <c r="I71" s="139" t="str">
        <f>V29</f>
        <v>Barreirinha FC</v>
      </c>
      <c r="J71" s="139"/>
      <c r="K71" s="139"/>
      <c r="L71" s="139"/>
      <c r="M71" s="139"/>
      <c r="N71" s="139"/>
      <c r="O71" s="139"/>
      <c r="P71" s="139"/>
      <c r="Q71" s="2">
        <f>IF(OR(H71="",F71=""),"",IF(H71=F71,1,IF(H71&lt;F71,0,IF(H71-F71&lt;10,2,IF(H71&gt;F71,3,SE)))))</f>
        <v>0</v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hidden="1" thickBot="1" x14ac:dyDescent="0.3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 hidden="1" x14ac:dyDescent="0.25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hidden="1" thickBot="1" x14ac:dyDescent="0.3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 hidden="1" x14ac:dyDescent="0.25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 hidden="1" x14ac:dyDescent="0.25">
      <c r="C76" s="2">
        <f>IF(OR(F76="",H76=""),"",IF(F76=H76,1,IF(F76&lt;H76,0,IF(F76-H76&lt;10,2,IF(F76&gt;H76,3,SE)))))</f>
        <v>0</v>
      </c>
      <c r="D76" s="146" t="str">
        <f>V25</f>
        <v>Us Karas</v>
      </c>
      <c r="E76" s="148"/>
      <c r="F76" s="92">
        <v>42</v>
      </c>
      <c r="G76" s="18" t="s">
        <v>23</v>
      </c>
      <c r="H76" s="93">
        <v>51</v>
      </c>
      <c r="I76" s="146" t="str">
        <f>V23</f>
        <v>TriangagemFC</v>
      </c>
      <c r="J76" s="147"/>
      <c r="K76" s="147"/>
      <c r="L76" s="147"/>
      <c r="M76" s="147"/>
      <c r="N76" s="147"/>
      <c r="O76" s="147"/>
      <c r="P76" s="148"/>
      <c r="Q76" s="2">
        <f>IF(OR(H76="",F76=""),"",IF(H76=F76,1,IF(H76&lt;F76,0,IF(H76-F76&lt;10,2,IF(H76&gt;F76,3,SE)))))</f>
        <v>2</v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 hidden="1" x14ac:dyDescent="0.25">
      <c r="C77" s="2">
        <f>IF(OR(F77="",H77=""),"",IF(F77=H77,1,IF(F77&lt;H77,0,IF(F77-H77&lt;10,2,IF(F77&gt;H77,3,SE)))))</f>
        <v>3</v>
      </c>
      <c r="D77" s="139" t="str">
        <f>V28</f>
        <v>PANZA FC</v>
      </c>
      <c r="E77" s="139"/>
      <c r="F77" s="93">
        <v>59</v>
      </c>
      <c r="G77" s="18" t="s">
        <v>23</v>
      </c>
      <c r="H77" s="92">
        <v>12</v>
      </c>
      <c r="I77" s="139" t="str">
        <f>V22</f>
        <v>FC Casablanca</v>
      </c>
      <c r="J77" s="139"/>
      <c r="K77" s="139"/>
      <c r="L77" s="139"/>
      <c r="M77" s="139"/>
      <c r="N77" s="139"/>
      <c r="O77" s="139"/>
      <c r="P77" s="139"/>
      <c r="Q77" s="2">
        <f>IF(OR(H77="",F77=""),"",IF(H77=F77,1,IF(H77&lt;F77,0,IF(H77-F77&lt;10,2,IF(H77&gt;F77,3,SE)))))</f>
        <v>0</v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 hidden="1" x14ac:dyDescent="0.25">
      <c r="C78" s="2">
        <f>IF(OR(F78="",H78=""),"",IF(F78=H78,1,IF(F78&lt;H78,0,IF(F78-H78&lt;10,2,IF(F78&gt;H78,3,SE)))))</f>
        <v>0</v>
      </c>
      <c r="D78" s="146" t="str">
        <f>V30</f>
        <v>Botafogo do HG</v>
      </c>
      <c r="E78" s="148"/>
      <c r="F78" s="92">
        <v>43</v>
      </c>
      <c r="G78" s="18" t="s">
        <v>23</v>
      </c>
      <c r="H78" s="93">
        <v>67</v>
      </c>
      <c r="I78" s="146" t="str">
        <f>V20</f>
        <v>Barbosinhaas</v>
      </c>
      <c r="J78" s="147"/>
      <c r="K78" s="147"/>
      <c r="L78" s="147"/>
      <c r="M78" s="147"/>
      <c r="N78" s="147"/>
      <c r="O78" s="147"/>
      <c r="P78" s="148"/>
      <c r="Q78" s="2">
        <f>IF(OR(H78="",F78=""),"",IF(H78=F78,1,IF(H78&lt;F78,0,IF(H78-F78&lt;10,2,IF(H78&gt;F78,3,SE)))))</f>
        <v>3</v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 hidden="1" x14ac:dyDescent="0.25">
      <c r="C79" s="2">
        <f>IF(OR(F79="",H79=""),"",IF(F79=H79,1,IF(F79&lt;H79,0,IF(F79-H79&lt;10,2,IF(F79&gt;H79,3,SE)))))</f>
        <v>1</v>
      </c>
      <c r="D79" s="139" t="str">
        <f>V27</f>
        <v>Glaa.VascodaaGamaa</v>
      </c>
      <c r="E79" s="139"/>
      <c r="F79" s="92">
        <v>38</v>
      </c>
      <c r="G79" s="18" t="s">
        <v>23</v>
      </c>
      <c r="H79" s="92">
        <v>38</v>
      </c>
      <c r="I79" s="139" t="str">
        <f>V24</f>
        <v>Stars United C.F.</v>
      </c>
      <c r="J79" s="139"/>
      <c r="K79" s="139"/>
      <c r="L79" s="139"/>
      <c r="M79" s="139"/>
      <c r="N79" s="139"/>
      <c r="O79" s="139"/>
      <c r="P79" s="139"/>
      <c r="Q79" s="2">
        <f>IF(OR(H79="",F79=""),"",IF(H79=F79,1,IF(H79&lt;F79,0,IF(H79-F79&lt;10,2,IF(H79&gt;F79,3,SE)))))</f>
        <v>1</v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 hidden="1" x14ac:dyDescent="0.25">
      <c r="C80" s="2">
        <f>IF(OR(F80="",H80=""),"",IF(F80=H80,1,IF(F80&lt;H80,0,IF(F80-H80&lt;10,2,IF(F80&gt;H80,3,SE)))))</f>
        <v>0</v>
      </c>
      <c r="D80" s="139" t="str">
        <f>V29</f>
        <v>Barreirinha FC</v>
      </c>
      <c r="E80" s="139"/>
      <c r="F80" s="92">
        <v>32</v>
      </c>
      <c r="G80" s="18" t="s">
        <v>23</v>
      </c>
      <c r="H80" s="93">
        <v>68</v>
      </c>
      <c r="I80" s="139" t="str">
        <f>V31</f>
        <v>Vascão Carangola</v>
      </c>
      <c r="J80" s="139"/>
      <c r="K80" s="139"/>
      <c r="L80" s="139"/>
      <c r="M80" s="139"/>
      <c r="N80" s="139"/>
      <c r="O80" s="139"/>
      <c r="P80" s="139"/>
      <c r="Q80" s="2">
        <f>IF(OR(H80="",F80=""),"",IF(H80=F80,1,IF(H80&lt;F80,0,IF(H80-F80&lt;10,2,IF(H80&gt;F80,3,SE)))))</f>
        <v>3</v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 hidden="1" x14ac:dyDescent="0.25">
      <c r="C81" s="2">
        <f>IF(OR(F81="",H81=""),"",IF(F81=H81,1,IF(F81&lt;H81,0,IF(F81-H81&lt;10,2,IF(F81&gt;H81,3,SE)))))</f>
        <v>3</v>
      </c>
      <c r="D81" s="139" t="str">
        <f>V21</f>
        <v>flurocha fc</v>
      </c>
      <c r="E81" s="139"/>
      <c r="F81" s="93">
        <v>68</v>
      </c>
      <c r="G81" s="18" t="s">
        <v>23</v>
      </c>
      <c r="H81" s="92">
        <v>20</v>
      </c>
      <c r="I81" s="139" t="str">
        <f>V26</f>
        <v>NICKA SC</v>
      </c>
      <c r="J81" s="139"/>
      <c r="K81" s="139"/>
      <c r="L81" s="139"/>
      <c r="M81" s="139"/>
      <c r="N81" s="139"/>
      <c r="O81" s="139"/>
      <c r="P81" s="139"/>
      <c r="Q81" s="2">
        <f>IF(OR(H81="",F81=""),"",IF(H81=F81,1,IF(H81&lt;F81,0,IF(H81-F81&lt;10,2,IF(H81&gt;F81,3,SE)))))</f>
        <v>0</v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hidden="1" thickBot="1" x14ac:dyDescent="0.3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 x14ac:dyDescent="0.25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 x14ac:dyDescent="0.3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 x14ac:dyDescent="0.25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 x14ac:dyDescent="0.25">
      <c r="C86" s="2">
        <f>IF(OR(F86="",H86=""),"",IF(F86=H86,1,IF(F86&lt;H86,0,IF(F86-H86&lt;10,2,IF(F86&gt;H86,3,SE)))))</f>
        <v>3</v>
      </c>
      <c r="D86" s="146" t="str">
        <f>V31</f>
        <v>Vascão Carangola</v>
      </c>
      <c r="E86" s="148"/>
      <c r="F86" s="93">
        <v>73</v>
      </c>
      <c r="G86" s="18" t="s">
        <v>23</v>
      </c>
      <c r="H86" s="92">
        <v>13</v>
      </c>
      <c r="I86" s="146" t="str">
        <f>V22</f>
        <v>FC Casablanca</v>
      </c>
      <c r="J86" s="147"/>
      <c r="K86" s="147"/>
      <c r="L86" s="147"/>
      <c r="M86" s="147"/>
      <c r="N86" s="147"/>
      <c r="O86" s="147"/>
      <c r="P86" s="148"/>
      <c r="Q86" s="2">
        <f>IF(OR(H86="",F86=""),"",IF(H86=F86,1,IF(H86&lt;F86,0,IF(H86-F86&lt;10,2,IF(H86&gt;F86,3,SE)))))</f>
        <v>0</v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 x14ac:dyDescent="0.25">
      <c r="C87" s="2">
        <f>IF(OR(F87="",H87=""),"",IF(F87=H87,1,IF(F87&lt;H87,0,IF(F87-H87&lt;10,2,IF(F87&gt;H87,3,SE)))))</f>
        <v>0</v>
      </c>
      <c r="D87" s="139" t="str">
        <f>V26</f>
        <v>NICKA SC</v>
      </c>
      <c r="E87" s="139"/>
      <c r="F87" s="92">
        <v>42</v>
      </c>
      <c r="G87" s="18" t="s">
        <v>23</v>
      </c>
      <c r="H87" s="93">
        <v>54</v>
      </c>
      <c r="I87" s="139" t="str">
        <f>V23</f>
        <v>TriangagemFC</v>
      </c>
      <c r="J87" s="139"/>
      <c r="K87" s="139"/>
      <c r="L87" s="139"/>
      <c r="M87" s="139"/>
      <c r="N87" s="139"/>
      <c r="O87" s="139"/>
      <c r="P87" s="139"/>
      <c r="Q87" s="2">
        <f>IF(OR(H87="",F87=""),"",IF(H87=F87,1,IF(H87&lt;F87,0,IF(H87-F87&lt;10,2,IF(H87&gt;F87,3,SE)))))</f>
        <v>3</v>
      </c>
      <c r="U87" s="2"/>
      <c r="V87" s="3"/>
      <c r="W87" s="2"/>
      <c r="X87" s="2"/>
      <c r="Y87" s="2"/>
      <c r="Z87" s="2"/>
      <c r="AA87" s="2"/>
      <c r="AB87" s="2"/>
      <c r="AC87" s="2"/>
      <c r="AD87" s="2"/>
      <c r="AE87" s="2"/>
    </row>
    <row r="88" spans="3:31" x14ac:dyDescent="0.25">
      <c r="C88" s="2">
        <f>IF(OR(F88="",H88=""),"",IF(F88=H88,1,IF(F88&lt;H88,0,IF(F88-H88&lt;10,2,IF(F88&gt;H88,3,SE)))))</f>
        <v>3</v>
      </c>
      <c r="D88" s="146" t="str">
        <f>V30</f>
        <v>Botafogo do HG</v>
      </c>
      <c r="E88" s="148"/>
      <c r="F88" s="93">
        <v>54</v>
      </c>
      <c r="G88" s="18" t="s">
        <v>23</v>
      </c>
      <c r="H88" s="92">
        <v>38</v>
      </c>
      <c r="I88" s="146" t="str">
        <f>V28</f>
        <v>PANZA FC</v>
      </c>
      <c r="J88" s="147"/>
      <c r="K88" s="147"/>
      <c r="L88" s="147"/>
      <c r="M88" s="147"/>
      <c r="N88" s="147"/>
      <c r="O88" s="147"/>
      <c r="P88" s="148"/>
      <c r="Q88" s="2">
        <f>IF(OR(H88="",F88=""),"",IF(H88=F88,1,IF(H88&lt;F88,0,IF(H88-F88&lt;10,2,IF(H88&gt;F88,3,SE)))))</f>
        <v>0</v>
      </c>
      <c r="U88" s="2"/>
      <c r="V88" s="3"/>
      <c r="W88" s="2"/>
      <c r="X88" s="2"/>
      <c r="Y88" s="2"/>
      <c r="Z88" s="2"/>
      <c r="AA88" s="2"/>
      <c r="AB88" s="2"/>
      <c r="AC88" s="2"/>
      <c r="AD88" s="2"/>
      <c r="AE88" s="2"/>
    </row>
    <row r="89" spans="3:31" x14ac:dyDescent="0.25">
      <c r="C89" s="2">
        <f>IF(OR(F89="",H89=""),"",IF(F89=H89,1,IF(F89&lt;H89,0,IF(F89-H89&lt;10,2,IF(F89&gt;H89,3,SE)))))</f>
        <v>0</v>
      </c>
      <c r="D89" s="139" t="str">
        <f>V24</f>
        <v>Stars United C.F.</v>
      </c>
      <c r="E89" s="139"/>
      <c r="F89" s="92">
        <v>44</v>
      </c>
      <c r="G89" s="18" t="s">
        <v>23</v>
      </c>
      <c r="H89" s="93">
        <v>53</v>
      </c>
      <c r="I89" s="139" t="str">
        <f>V29</f>
        <v>Barreirinha FC</v>
      </c>
      <c r="J89" s="139"/>
      <c r="K89" s="139"/>
      <c r="L89" s="139"/>
      <c r="M89" s="139"/>
      <c r="N89" s="139"/>
      <c r="O89" s="139"/>
      <c r="P89" s="139"/>
      <c r="Q89" s="2">
        <f>IF(OR(H89="",F89=""),"",IF(H89=F89,1,IF(H89&lt;F89,0,IF(H89-F89&lt;10,2,IF(H89&gt;F89,3,SE)))))</f>
        <v>2</v>
      </c>
      <c r="U89" s="2"/>
      <c r="V89" s="3"/>
      <c r="W89" s="2"/>
      <c r="X89" s="2"/>
      <c r="Y89" s="2"/>
      <c r="Z89" s="2"/>
      <c r="AA89" s="2"/>
      <c r="AB89" s="2"/>
      <c r="AC89" s="2"/>
      <c r="AD89" s="2"/>
      <c r="AE89" s="2"/>
    </row>
    <row r="90" spans="3:31" x14ac:dyDescent="0.25">
      <c r="C90" s="2">
        <f>IF(OR(F90="",H90=""),"",IF(F90=H90,1,IF(F90&lt;H90,0,IF(F90-H90&lt;10,2,IF(F90&gt;H90,3,SE)))))</f>
        <v>0</v>
      </c>
      <c r="D90" s="139" t="str">
        <f>V27</f>
        <v>Glaa.VascodaaGamaa</v>
      </c>
      <c r="E90" s="139"/>
      <c r="F90" s="92">
        <v>57</v>
      </c>
      <c r="G90" s="18" t="s">
        <v>23</v>
      </c>
      <c r="H90" s="93">
        <v>74</v>
      </c>
      <c r="I90" s="139" t="str">
        <f>V25</f>
        <v>Us Karas</v>
      </c>
      <c r="J90" s="139"/>
      <c r="K90" s="139"/>
      <c r="L90" s="139"/>
      <c r="M90" s="139"/>
      <c r="N90" s="139"/>
      <c r="O90" s="139"/>
      <c r="P90" s="139"/>
      <c r="Q90" s="2">
        <f>IF(OR(H90="",F90=""),"",IF(H90=F90,1,IF(H90&lt;F90,0,IF(H90-F90&lt;10,2,IF(H90&gt;F90,3,SE)))))</f>
        <v>3</v>
      </c>
      <c r="U90" s="2"/>
      <c r="V90" s="3"/>
      <c r="W90" s="2"/>
      <c r="X90" s="2"/>
      <c r="Y90" s="2"/>
      <c r="Z90" s="2"/>
      <c r="AA90" s="2"/>
      <c r="AB90" s="2"/>
      <c r="AC90" s="2"/>
      <c r="AD90" s="2"/>
      <c r="AE90" s="2"/>
    </row>
    <row r="91" spans="3:31" x14ac:dyDescent="0.25">
      <c r="C91" s="2">
        <f>IF(OR(F91="",H91=""),"",IF(F91=H91,1,IF(F91&lt;H91,0,IF(F91-H91&lt;10,2,IF(F91&gt;H91,3,SE)))))</f>
        <v>0</v>
      </c>
      <c r="D91" s="139" t="str">
        <f>V20</f>
        <v>Barbosinhaas</v>
      </c>
      <c r="E91" s="139"/>
      <c r="F91" s="92">
        <v>26</v>
      </c>
      <c r="G91" s="18" t="s">
        <v>23</v>
      </c>
      <c r="H91" s="93">
        <v>58</v>
      </c>
      <c r="I91" s="139" t="str">
        <f>V21</f>
        <v>flurocha fc</v>
      </c>
      <c r="J91" s="139"/>
      <c r="K91" s="139"/>
      <c r="L91" s="139"/>
      <c r="M91" s="139"/>
      <c r="N91" s="139"/>
      <c r="O91" s="139"/>
      <c r="P91" s="139"/>
      <c r="Q91" s="2">
        <f>IF(OR(H91="",F91=""),"",IF(H91=F91,1,IF(H91&lt;F91,0,IF(H91-F91&lt;10,2,IF(H91&gt;F91,3,SE)))))</f>
        <v>3</v>
      </c>
      <c r="U91" s="2"/>
      <c r="V91" s="3"/>
      <c r="W91" s="2"/>
      <c r="X91" s="2"/>
      <c r="Y91" s="2"/>
      <c r="Z91" s="2"/>
      <c r="AA91" s="2"/>
      <c r="AB91" s="2"/>
      <c r="AC91" s="2"/>
      <c r="AD91" s="2"/>
      <c r="AE91" s="2"/>
    </row>
    <row r="92" spans="3:31" ht="15.75" thickBot="1" x14ac:dyDescent="0.3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U92" s="2"/>
      <c r="V92" s="3"/>
      <c r="W92" s="2"/>
      <c r="X92" s="2"/>
      <c r="Y92" s="2"/>
      <c r="Z92" s="2"/>
      <c r="AA92" s="2"/>
      <c r="AB92" s="2"/>
      <c r="AC92" s="2"/>
      <c r="AD92" s="2"/>
      <c r="AE92" s="2"/>
    </row>
    <row r="93" spans="3:31" x14ac:dyDescent="0.25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U93" s="2"/>
      <c r="V93" s="3"/>
      <c r="W93" s="2"/>
      <c r="X93" s="2"/>
      <c r="Y93" s="2"/>
      <c r="Z93" s="2"/>
      <c r="AA93" s="2"/>
      <c r="AB93" s="2"/>
      <c r="AC93" s="2"/>
      <c r="AD93" s="2"/>
      <c r="AE93" s="2"/>
    </row>
    <row r="94" spans="3:31" ht="15.75" thickBot="1" x14ac:dyDescent="0.3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U94" s="2"/>
      <c r="V94" s="3"/>
      <c r="W94" s="2"/>
      <c r="X94" s="2"/>
      <c r="Y94" s="2"/>
      <c r="Z94" s="2"/>
      <c r="AA94" s="2"/>
      <c r="AB94" s="2"/>
      <c r="AC94" s="2"/>
      <c r="AD94" s="2"/>
      <c r="AE94" s="2"/>
    </row>
    <row r="95" spans="3:31" x14ac:dyDescent="0.25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U95" s="2"/>
      <c r="V95" s="3"/>
      <c r="W95" s="2"/>
      <c r="X95" s="2"/>
      <c r="Y95" s="2"/>
      <c r="Z95" s="2"/>
      <c r="AA95" s="2"/>
      <c r="AB95" s="2"/>
      <c r="AC95" s="2"/>
      <c r="AD95" s="2"/>
      <c r="AE95" s="2"/>
    </row>
    <row r="96" spans="3:31" x14ac:dyDescent="0.25">
      <c r="C96" s="2" t="str">
        <f>IF(OR(F96="",H96=""),"",IF(F96=H96,1,IF(F96&lt;H96,0,IF(F96-H96&lt;10,2,IF(F96&gt;H96,3,SE)))))</f>
        <v/>
      </c>
      <c r="D96" s="146" t="str">
        <f>V21</f>
        <v>flurocha fc</v>
      </c>
      <c r="E96" s="148"/>
      <c r="F96" s="35"/>
      <c r="G96" s="18" t="s">
        <v>23</v>
      </c>
      <c r="H96" s="35"/>
      <c r="I96" s="146" t="str">
        <f>V27</f>
        <v>Glaa.VascodaaGamaa</v>
      </c>
      <c r="J96" s="147"/>
      <c r="K96" s="147"/>
      <c r="L96" s="147"/>
      <c r="M96" s="147"/>
      <c r="N96" s="147"/>
      <c r="O96" s="147"/>
      <c r="P96" s="148"/>
      <c r="Q96" s="2" t="str">
        <f>IF(OR(H96="",F96=""),"",IF(H96=F96,1,IF(H96&lt;F96,0,IF(H96-F96&lt;10,2,IF(H96&gt;F96,3,SE)))))</f>
        <v/>
      </c>
      <c r="U96" s="2"/>
      <c r="V96" s="3"/>
      <c r="W96" s="2"/>
      <c r="X96" s="2"/>
      <c r="Y96" s="2"/>
      <c r="Z96" s="2"/>
      <c r="AA96" s="2"/>
      <c r="AB96" s="2"/>
      <c r="AC96" s="2"/>
      <c r="AD96" s="2"/>
      <c r="AE96" s="2"/>
    </row>
    <row r="97" spans="3:31" x14ac:dyDescent="0.25">
      <c r="C97" s="2" t="str">
        <f>IF(OR(F97="",H97=""),"",IF(F97=H97,1,IF(F97&lt;H97,0,IF(F97-H97&lt;10,2,IF(F97&gt;H97,3,SE)))))</f>
        <v/>
      </c>
      <c r="D97" s="139" t="str">
        <f>V28</f>
        <v>PANZA FC</v>
      </c>
      <c r="E97" s="139"/>
      <c r="F97" s="35"/>
      <c r="G97" s="18" t="s">
        <v>23</v>
      </c>
      <c r="H97" s="35"/>
      <c r="I97" s="139" t="str">
        <f>V31</f>
        <v>Vascão Carangola</v>
      </c>
      <c r="J97" s="139"/>
      <c r="K97" s="139"/>
      <c r="L97" s="139"/>
      <c r="M97" s="139"/>
      <c r="N97" s="139"/>
      <c r="O97" s="139"/>
      <c r="P97" s="139"/>
      <c r="Q97" s="2" t="str">
        <f>IF(OR(H97="",F97=""),"",IF(H97=F97,1,IF(H97&lt;F97,0,IF(H97-F97&lt;10,2,IF(H97&gt;F97,3,SE)))))</f>
        <v/>
      </c>
      <c r="U97" s="2"/>
      <c r="V97" s="3"/>
      <c r="W97" s="2"/>
      <c r="X97" s="2"/>
      <c r="Y97" s="2"/>
      <c r="Z97" s="2"/>
      <c r="AA97" s="2"/>
      <c r="AB97" s="2"/>
      <c r="AC97" s="2"/>
      <c r="AD97" s="2"/>
      <c r="AE97" s="2"/>
    </row>
    <row r="98" spans="3:31" x14ac:dyDescent="0.25">
      <c r="C98" s="2" t="str">
        <f>IF(OR(F98="",H98=""),"",IF(F98=H98,1,IF(F98&lt;H98,0,IF(F98-H98&lt;10,2,IF(F98&gt;H98,3,SE)))))</f>
        <v/>
      </c>
      <c r="D98" s="146" t="str">
        <f>V26</f>
        <v>NICKA SC</v>
      </c>
      <c r="E98" s="148"/>
      <c r="F98" s="35"/>
      <c r="G98" s="18" t="s">
        <v>23</v>
      </c>
      <c r="H98" s="35"/>
      <c r="I98" s="146" t="str">
        <f>V20</f>
        <v>Barbosinhaas</v>
      </c>
      <c r="J98" s="147"/>
      <c r="K98" s="147"/>
      <c r="L98" s="147"/>
      <c r="M98" s="147"/>
      <c r="N98" s="147"/>
      <c r="O98" s="147"/>
      <c r="P98" s="148"/>
      <c r="Q98" s="2" t="str">
        <f>IF(OR(H98="",F98=""),"",IF(H98=F98,1,IF(H98&lt;F98,0,IF(H98-F98&lt;10,2,IF(H98&gt;F98,3,SE)))))</f>
        <v/>
      </c>
      <c r="U98" s="2"/>
      <c r="V98" s="3"/>
      <c r="W98" s="2"/>
      <c r="X98" s="2"/>
      <c r="Y98" s="2"/>
      <c r="Z98" s="2"/>
      <c r="AA98" s="2"/>
      <c r="AB98" s="2"/>
      <c r="AC98" s="2"/>
      <c r="AD98" s="2"/>
      <c r="AE98" s="2"/>
    </row>
    <row r="99" spans="3:31" x14ac:dyDescent="0.25">
      <c r="C99" s="2" t="str">
        <f>IF(OR(F99="",H99=""),"",IF(F99=H99,1,IF(F99&lt;H99,0,IF(F99-H99&lt;10,2,IF(F99&gt;H99,3,SE)))))</f>
        <v/>
      </c>
      <c r="D99" s="139" t="str">
        <f>V22</f>
        <v>FC Casablanca</v>
      </c>
      <c r="E99" s="139"/>
      <c r="F99" s="35"/>
      <c r="G99" s="18" t="s">
        <v>23</v>
      </c>
      <c r="H99" s="35"/>
      <c r="I99" s="139" t="str">
        <f>V29</f>
        <v>Barreirinha FC</v>
      </c>
      <c r="J99" s="139"/>
      <c r="K99" s="139"/>
      <c r="L99" s="139"/>
      <c r="M99" s="139"/>
      <c r="N99" s="139"/>
      <c r="O99" s="139"/>
      <c r="P99" s="139"/>
      <c r="Q99" s="2" t="str">
        <f>IF(OR(H99="",F99=""),"",IF(H99=F99,1,IF(H99&lt;F99,0,IF(H99-F99&lt;10,2,IF(H99&gt;F99,3,SE)))))</f>
        <v/>
      </c>
      <c r="U99" s="2"/>
      <c r="V99" s="3"/>
      <c r="W99" s="2"/>
      <c r="X99" s="2"/>
      <c r="Y99" s="2"/>
      <c r="Z99" s="2"/>
      <c r="AA99" s="2"/>
      <c r="AB99" s="2"/>
      <c r="AC99" s="2"/>
      <c r="AD99" s="2"/>
      <c r="AE99" s="2"/>
    </row>
    <row r="100" spans="3:31" x14ac:dyDescent="0.25">
      <c r="C100" s="2" t="str">
        <f>IF(OR(F100="",H100=""),"",IF(F100=H100,1,IF(F100&lt;H100,0,IF(F100-H100&lt;10,2,IF(F100&gt;H100,3,SE)))))</f>
        <v/>
      </c>
      <c r="D100" s="139" t="str">
        <f>V25</f>
        <v>Us Karas</v>
      </c>
      <c r="E100" s="139"/>
      <c r="F100" s="35"/>
      <c r="G100" s="18" t="s">
        <v>23</v>
      </c>
      <c r="H100" s="35"/>
      <c r="I100" s="139" t="str">
        <f>V30</f>
        <v>Botafogo do HG</v>
      </c>
      <c r="J100" s="139"/>
      <c r="K100" s="139"/>
      <c r="L100" s="139"/>
      <c r="M100" s="139"/>
      <c r="N100" s="139"/>
      <c r="O100" s="139"/>
      <c r="P100" s="139"/>
      <c r="Q100" s="2" t="str">
        <f>IF(OR(H100="",F100=""),"",IF(H100=F100,1,IF(H100&lt;F100,0,IF(H100-F100&lt;10,2,IF(H100&gt;F100,3,SE)))))</f>
        <v/>
      </c>
      <c r="U100" s="2"/>
      <c r="V100" s="3"/>
      <c r="W100" s="2"/>
      <c r="X100" s="2"/>
      <c r="Y100" s="2"/>
      <c r="Z100" s="2"/>
      <c r="AA100" s="2"/>
      <c r="AB100" s="2"/>
      <c r="AC100" s="2"/>
      <c r="AD100" s="2"/>
      <c r="AE100" s="2"/>
    </row>
    <row r="101" spans="3:31" x14ac:dyDescent="0.25">
      <c r="C101" s="2" t="str">
        <f>IF(OR(F101="",H101=""),"",IF(F101=H101,1,IF(F101&lt;H101,0,IF(F101-H101&lt;10,2,IF(F101&gt;H101,3,SE)))))</f>
        <v/>
      </c>
      <c r="D101" s="139" t="str">
        <f>V23</f>
        <v>TriangagemFC</v>
      </c>
      <c r="E101" s="139"/>
      <c r="F101" s="35"/>
      <c r="G101" s="18" t="s">
        <v>23</v>
      </c>
      <c r="H101" s="35"/>
      <c r="I101" s="139" t="str">
        <f>V24</f>
        <v>Stars United C.F.</v>
      </c>
      <c r="J101" s="139"/>
      <c r="K101" s="139"/>
      <c r="L101" s="139"/>
      <c r="M101" s="139"/>
      <c r="N101" s="139"/>
      <c r="O101" s="139"/>
      <c r="P101" s="139"/>
      <c r="Q101" s="2" t="str">
        <f>IF(OR(H101="",F101=""),"",IF(H101=F101,1,IF(H101&lt;F101,0,IF(H101-F101&lt;10,2,IF(H101&gt;F101,3,SE)))))</f>
        <v/>
      </c>
      <c r="U101" s="2"/>
      <c r="V101" s="3"/>
      <c r="W101" s="2"/>
      <c r="X101" s="2"/>
      <c r="Y101" s="2"/>
      <c r="Z101" s="2"/>
      <c r="AA101" s="2"/>
      <c r="AB101" s="2"/>
      <c r="AC101" s="2"/>
      <c r="AD101" s="2"/>
      <c r="AE101" s="2"/>
    </row>
    <row r="102" spans="3:31" ht="15.75" thickBot="1" x14ac:dyDescent="0.3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U102" s="2"/>
      <c r="V102" s="3"/>
      <c r="W102" s="2"/>
      <c r="X102" s="2"/>
      <c r="Y102" s="2"/>
      <c r="Z102" s="2"/>
      <c r="AA102" s="2"/>
      <c r="AB102" s="2"/>
      <c r="AC102" s="2"/>
      <c r="AD102" s="2"/>
      <c r="AE102" s="2"/>
    </row>
    <row r="103" spans="3:31" x14ac:dyDescent="0.25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U103" s="2"/>
      <c r="V103" s="3"/>
      <c r="W103" s="2"/>
      <c r="X103" s="2"/>
      <c r="Y103" s="2"/>
      <c r="Z103" s="2"/>
      <c r="AA103" s="2"/>
      <c r="AB103" s="2"/>
      <c r="AC103" s="2"/>
      <c r="AD103" s="2"/>
      <c r="AE103" s="2"/>
    </row>
    <row r="104" spans="3:31" ht="15.75" thickBot="1" x14ac:dyDescent="0.3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U104" s="2"/>
      <c r="V104" s="3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1" x14ac:dyDescent="0.25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U105" s="2"/>
      <c r="V105" s="3"/>
      <c r="W105" s="2"/>
      <c r="X105" s="2"/>
      <c r="Y105" s="2"/>
      <c r="Z105" s="2"/>
      <c r="AA105" s="2"/>
      <c r="AB105" s="2"/>
      <c r="AC105" s="2"/>
      <c r="AD105" s="2"/>
      <c r="AE105" s="2"/>
    </row>
    <row r="106" spans="3:31" x14ac:dyDescent="0.25">
      <c r="C106" s="2" t="str">
        <f>IF(OR(F106="",H106=""),"",IF(F106=H106,1,IF(F106&lt;H106,0,IF(F106-H106&lt;10,2,IF(F106&gt;H106,3,SE)))))</f>
        <v/>
      </c>
      <c r="D106" s="146" t="str">
        <f>V27</f>
        <v>Glaa.VascodaaGamaa</v>
      </c>
      <c r="E106" s="148"/>
      <c r="F106" s="35"/>
      <c r="G106" s="18" t="s">
        <v>23</v>
      </c>
      <c r="H106" s="35"/>
      <c r="I106" s="146" t="str">
        <f>V28</f>
        <v>PANZA FC</v>
      </c>
      <c r="J106" s="147"/>
      <c r="K106" s="147"/>
      <c r="L106" s="147"/>
      <c r="M106" s="147"/>
      <c r="N106" s="147"/>
      <c r="O106" s="147"/>
      <c r="P106" s="148"/>
      <c r="Q106" s="2" t="str">
        <f>IF(OR(H106="",F106=""),"",IF(H106=F106,1,IF(H106&lt;F106,0,IF(H106-F106&lt;10,2,IF(H106&gt;F106,3,SE)))))</f>
        <v/>
      </c>
      <c r="U106" s="2"/>
      <c r="V106" s="3"/>
      <c r="W106" s="2"/>
      <c r="X106" s="2"/>
      <c r="Y106" s="2"/>
      <c r="Z106" s="2"/>
      <c r="AA106" s="2"/>
      <c r="AB106" s="2"/>
      <c r="AC106" s="2"/>
      <c r="AD106" s="2"/>
      <c r="AE106" s="2"/>
    </row>
    <row r="107" spans="3:31" x14ac:dyDescent="0.25">
      <c r="C107" s="2" t="str">
        <f>IF(OR(F107="",H107=""),"",IF(F107=H107,1,IF(F107&lt;H107,0,IF(F107-H107&lt;10,2,IF(F107&gt;H107,3,SE)))))</f>
        <v/>
      </c>
      <c r="D107" s="139" t="str">
        <f>V24</f>
        <v>Stars United C.F.</v>
      </c>
      <c r="E107" s="139"/>
      <c r="F107" s="35"/>
      <c r="G107" s="18" t="s">
        <v>23</v>
      </c>
      <c r="H107" s="35"/>
      <c r="I107" s="139" t="str">
        <f>V22</f>
        <v>FC Casablanca</v>
      </c>
      <c r="J107" s="139"/>
      <c r="K107" s="139"/>
      <c r="L107" s="139"/>
      <c r="M107" s="139"/>
      <c r="N107" s="139"/>
      <c r="O107" s="139"/>
      <c r="P107" s="139"/>
      <c r="Q107" s="2" t="str">
        <f>IF(OR(H107="",F107=""),"",IF(H107=F107,1,IF(H107&lt;F107,0,IF(H107-F107&lt;10,2,IF(H107&gt;F107,3,SE)))))</f>
        <v/>
      </c>
      <c r="U107" s="2"/>
      <c r="V107" s="3"/>
      <c r="W107" s="2"/>
      <c r="X107" s="2"/>
      <c r="Y107" s="2"/>
      <c r="Z107" s="2"/>
      <c r="AA107" s="2"/>
      <c r="AB107" s="2"/>
      <c r="AC107" s="2"/>
      <c r="AD107" s="2"/>
      <c r="AE107" s="2"/>
    </row>
    <row r="108" spans="3:31" x14ac:dyDescent="0.25">
      <c r="C108" s="2" t="str">
        <f>IF(OR(F108="",H108=""),"",IF(F108=H108,1,IF(F108&lt;H108,0,IF(F108-H108&lt;10,2,IF(F108&gt;H108,3,SE)))))</f>
        <v/>
      </c>
      <c r="D108" s="146" t="str">
        <f>V20</f>
        <v>Barbosinhaas</v>
      </c>
      <c r="E108" s="148"/>
      <c r="F108" s="35"/>
      <c r="G108" s="18" t="s">
        <v>23</v>
      </c>
      <c r="H108" s="35"/>
      <c r="I108" s="146" t="str">
        <f>V31</f>
        <v>Vascão Carangola</v>
      </c>
      <c r="J108" s="147"/>
      <c r="K108" s="147"/>
      <c r="L108" s="147"/>
      <c r="M108" s="147"/>
      <c r="N108" s="147"/>
      <c r="O108" s="147"/>
      <c r="P108" s="148"/>
      <c r="Q108" s="2" t="str">
        <f>IF(OR(H108="",F108=""),"",IF(H108=F108,1,IF(H108&lt;F108,0,IF(H108-F108&lt;10,2,IF(H108&gt;F108,3,SE)))))</f>
        <v/>
      </c>
      <c r="U108" s="2"/>
      <c r="V108" s="3"/>
      <c r="W108" s="2"/>
      <c r="X108" s="2"/>
      <c r="Y108" s="2"/>
      <c r="Z108" s="2"/>
      <c r="AA108" s="2"/>
      <c r="AB108" s="2"/>
      <c r="AC108" s="2"/>
      <c r="AD108" s="2"/>
      <c r="AE108" s="2"/>
    </row>
    <row r="109" spans="3:31" x14ac:dyDescent="0.25">
      <c r="C109" s="2" t="str">
        <f>IF(OR(F109="",H109=""),"",IF(F109=H109,1,IF(F109&lt;H109,0,IF(F109-H109&lt;10,2,IF(F109&gt;H109,3,SE)))))</f>
        <v/>
      </c>
      <c r="D109" s="139" t="str">
        <f>V29</f>
        <v>Barreirinha FC</v>
      </c>
      <c r="E109" s="139"/>
      <c r="F109" s="35"/>
      <c r="G109" s="18" t="s">
        <v>23</v>
      </c>
      <c r="H109" s="35"/>
      <c r="I109" s="139" t="str">
        <f>V23</f>
        <v>TriangagemFC</v>
      </c>
      <c r="J109" s="139"/>
      <c r="K109" s="139"/>
      <c r="L109" s="139"/>
      <c r="M109" s="139"/>
      <c r="N109" s="139"/>
      <c r="O109" s="139"/>
      <c r="P109" s="139"/>
      <c r="Q109" s="2" t="str">
        <f>IF(OR(H109="",F109=""),"",IF(H109=F109,1,IF(H109&lt;F109,0,IF(H109-F109&lt;10,2,IF(H109&gt;F109,3,SE)))))</f>
        <v/>
      </c>
      <c r="U109" s="2"/>
      <c r="V109" s="3"/>
      <c r="W109" s="2"/>
      <c r="X109" s="2"/>
      <c r="Y109" s="2"/>
      <c r="Z109" s="2"/>
      <c r="AA109" s="2"/>
      <c r="AB109" s="2"/>
      <c r="AC109" s="2"/>
      <c r="AD109" s="2"/>
      <c r="AE109" s="2"/>
    </row>
    <row r="110" spans="3:31" x14ac:dyDescent="0.25">
      <c r="C110" s="2" t="str">
        <f>IF(OR(F110="",H110=""),"",IF(F110=H110,1,IF(F110&lt;H110,0,IF(F110-H110&lt;10,2,IF(F110&gt;H110,3,SE)))))</f>
        <v/>
      </c>
      <c r="D110" s="139" t="str">
        <f>V30</f>
        <v>Botafogo do HG</v>
      </c>
      <c r="E110" s="139"/>
      <c r="F110" s="35"/>
      <c r="G110" s="18" t="s">
        <v>23</v>
      </c>
      <c r="H110" s="35"/>
      <c r="I110" s="139" t="str">
        <f>V21</f>
        <v>flurocha fc</v>
      </c>
      <c r="J110" s="139"/>
      <c r="K110" s="139"/>
      <c r="L110" s="139"/>
      <c r="M110" s="139"/>
      <c r="N110" s="139"/>
      <c r="O110" s="139"/>
      <c r="P110" s="139"/>
      <c r="Q110" s="2" t="str">
        <f>IF(OR(H110="",F110=""),"",IF(H110=F110,1,IF(H110&lt;F110,0,IF(H110-F110&lt;10,2,IF(H110&gt;F110,3,SE)))))</f>
        <v/>
      </c>
      <c r="U110" s="2"/>
      <c r="V110" s="3"/>
      <c r="W110" s="2"/>
      <c r="X110" s="2"/>
      <c r="Y110" s="2"/>
      <c r="Z110" s="2"/>
      <c r="AA110" s="2"/>
      <c r="AB110" s="2"/>
      <c r="AC110" s="2"/>
      <c r="AD110" s="2"/>
      <c r="AE110" s="2"/>
    </row>
    <row r="111" spans="3:31" x14ac:dyDescent="0.25">
      <c r="C111" s="2" t="str">
        <f>IF(OR(F111="",H111=""),"",IF(F111=H111,1,IF(F111&lt;H111,0,IF(F111-H111&lt;10,2,IF(F111&gt;H111,3,SE)))))</f>
        <v/>
      </c>
      <c r="D111" s="139" t="str">
        <f>V25</f>
        <v>Us Karas</v>
      </c>
      <c r="E111" s="139"/>
      <c r="F111" s="35"/>
      <c r="G111" s="18" t="s">
        <v>23</v>
      </c>
      <c r="H111" s="35"/>
      <c r="I111" s="139" t="str">
        <f>V26</f>
        <v>NICKA SC</v>
      </c>
      <c r="J111" s="139"/>
      <c r="K111" s="139"/>
      <c r="L111" s="139"/>
      <c r="M111" s="139"/>
      <c r="N111" s="139"/>
      <c r="O111" s="139"/>
      <c r="P111" s="139"/>
      <c r="Q111" s="2" t="str">
        <f>IF(OR(H111="",F111=""),"",IF(H111=F111,1,IF(H111&lt;F111,0,IF(H111-F111&lt;10,2,IF(H111&gt;F111,3,SE)))))</f>
        <v/>
      </c>
      <c r="U111" s="2"/>
      <c r="V111" s="3"/>
      <c r="W111" s="2"/>
      <c r="X111" s="2"/>
      <c r="Y111" s="2"/>
      <c r="Z111" s="2"/>
      <c r="AA111" s="2"/>
      <c r="AB111" s="2"/>
      <c r="AC111" s="2"/>
      <c r="AD111" s="2"/>
      <c r="AE111" s="2"/>
    </row>
    <row r="112" spans="3:31" ht="15.75" thickBot="1" x14ac:dyDescent="0.3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U112" s="2"/>
      <c r="V112" s="3"/>
      <c r="W112" s="2"/>
      <c r="X112" s="2"/>
      <c r="Y112" s="2"/>
      <c r="Z112" s="2"/>
      <c r="AA112" s="2"/>
      <c r="AB112" s="2"/>
      <c r="AC112" s="2"/>
      <c r="AD112" s="2"/>
      <c r="AE112" s="2"/>
    </row>
    <row r="113" spans="3:31" x14ac:dyDescent="0.25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U113" s="2"/>
      <c r="V113" s="3"/>
      <c r="W113" s="2"/>
      <c r="X113" s="2"/>
      <c r="Y113" s="2"/>
      <c r="Z113" s="2"/>
      <c r="AA113" s="2"/>
      <c r="AB113" s="2"/>
      <c r="AC113" s="2"/>
      <c r="AD113" s="2"/>
      <c r="AE113" s="2"/>
    </row>
    <row r="114" spans="3:31" ht="15.75" thickBot="1" x14ac:dyDescent="0.3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U114" s="2"/>
      <c r="V114" s="3"/>
      <c r="W114" s="2"/>
      <c r="X114" s="2"/>
      <c r="Y114" s="2"/>
      <c r="Z114" s="2"/>
      <c r="AA114" s="2"/>
      <c r="AB114" s="2"/>
      <c r="AC114" s="2"/>
      <c r="AD114" s="2"/>
      <c r="AE114" s="2"/>
    </row>
    <row r="115" spans="3:31" x14ac:dyDescent="0.25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31" x14ac:dyDescent="0.25">
      <c r="C116" s="2" t="str">
        <f>IF(OR(F116="",H116=""),"",IF(F116=H116,1,IF(F116&lt;H116,0,IF(F116-H116&lt;10,2,IF(F116&gt;H116,3,SE)))))</f>
        <v/>
      </c>
      <c r="D116" s="139" t="str">
        <f>V27</f>
        <v>Glaa.VascodaaGamaa</v>
      </c>
      <c r="E116" s="139"/>
      <c r="F116" s="35"/>
      <c r="G116" s="18" t="s">
        <v>23</v>
      </c>
      <c r="H116" s="35"/>
      <c r="I116" s="139" t="str">
        <f>V30</f>
        <v>Botafogo do HG</v>
      </c>
      <c r="J116" s="139"/>
      <c r="K116" s="139"/>
      <c r="L116" s="139"/>
      <c r="M116" s="139"/>
      <c r="N116" s="139"/>
      <c r="O116" s="139"/>
      <c r="P116" s="139"/>
      <c r="Q116" s="2" t="str">
        <f>IF(OR(H116="",F116=""),"",IF(H116=F116,1,IF(H116&lt;F116,0,IF(H116-F116&lt;10,2,IF(H116&gt;F116,3,SE)))))</f>
        <v/>
      </c>
      <c r="V116" s="3"/>
    </row>
    <row r="117" spans="3:31" x14ac:dyDescent="0.25">
      <c r="C117" s="2" t="str">
        <f>IF(OR(F117="",H117=""),"",IF(F117=H117,1,IF(F117&lt;H117,0,IF(F117-H117&lt;10,2,IF(F117&gt;H117,3,SE)))))</f>
        <v/>
      </c>
      <c r="D117" s="139" t="str">
        <f>V29</f>
        <v>Barreirinha FC</v>
      </c>
      <c r="E117" s="139"/>
      <c r="F117" s="35"/>
      <c r="G117" s="18" t="s">
        <v>23</v>
      </c>
      <c r="H117" s="35"/>
      <c r="I117" s="139" t="str">
        <f>V25</f>
        <v>Us Karas</v>
      </c>
      <c r="J117" s="139"/>
      <c r="K117" s="139"/>
      <c r="L117" s="139"/>
      <c r="M117" s="139"/>
      <c r="N117" s="139"/>
      <c r="O117" s="139"/>
      <c r="P117" s="139"/>
      <c r="Q117" s="2" t="str">
        <f>IF(OR(H117="",F117=""),"",IF(H117=F117,1,IF(H117&lt;F117,0,IF(H117-F117&lt;10,2,IF(H117&gt;F117,3,SE)))))</f>
        <v/>
      </c>
      <c r="V117" s="3"/>
    </row>
    <row r="118" spans="3:31" x14ac:dyDescent="0.25">
      <c r="C118" s="2" t="str">
        <f>IF(OR(F118="",H118=""),"",IF(F118=H118,1,IF(F118&lt;H118,0,IF(F118-H118&lt;10,2,IF(F118&gt;H118,3,SE)))))</f>
        <v/>
      </c>
      <c r="D118" s="139" t="str">
        <f>V21</f>
        <v>flurocha fc</v>
      </c>
      <c r="E118" s="139"/>
      <c r="F118" s="35"/>
      <c r="G118" s="18" t="s">
        <v>23</v>
      </c>
      <c r="H118" s="35"/>
      <c r="I118" s="139" t="str">
        <f>V24</f>
        <v>Stars United C.F.</v>
      </c>
      <c r="J118" s="139"/>
      <c r="K118" s="139"/>
      <c r="L118" s="139"/>
      <c r="M118" s="139"/>
      <c r="N118" s="139"/>
      <c r="O118" s="139"/>
      <c r="P118" s="139"/>
      <c r="Q118" s="2" t="str">
        <f>IF(OR(H118="",F118=""),"",IF(H118=F118,1,IF(H118&lt;F118,0,IF(H118-F118&lt;10,2,IF(H118&gt;F118,3,SE)))))</f>
        <v/>
      </c>
      <c r="V118" s="3"/>
    </row>
    <row r="119" spans="3:31" x14ac:dyDescent="0.25">
      <c r="C119" s="2" t="str">
        <f>IF(OR(F119="",H119=""),"",IF(F119=H119,1,IF(F119&lt;H119,0,IF(F119-H119&lt;10,2,IF(F119&gt;H119,3,SE)))))</f>
        <v/>
      </c>
      <c r="D119" s="139" t="str">
        <f>V31</f>
        <v>Vascão Carangola</v>
      </c>
      <c r="E119" s="139"/>
      <c r="F119" s="35"/>
      <c r="G119" s="18" t="s">
        <v>23</v>
      </c>
      <c r="H119" s="35"/>
      <c r="I119" s="139" t="str">
        <f>V26</f>
        <v>NICKA SC</v>
      </c>
      <c r="J119" s="139"/>
      <c r="K119" s="139"/>
      <c r="L119" s="139"/>
      <c r="M119" s="139"/>
      <c r="N119" s="139"/>
      <c r="O119" s="139"/>
      <c r="P119" s="139"/>
      <c r="Q119" s="2" t="str">
        <f>IF(OR(H119="",F119=""),"",IF(H119=F119,1,IF(H119&lt;F119,0,IF(H119-F119&lt;10,2,IF(H119&gt;F119,3,SE)))))</f>
        <v/>
      </c>
      <c r="V119" s="3"/>
    </row>
    <row r="120" spans="3:31" x14ac:dyDescent="0.25">
      <c r="C120" s="2" t="str">
        <f>IF(OR(F120="",H120=""),"",IF(F120=H120,1,IF(F120&lt;H120,0,IF(F120-H120&lt;10,2,IF(F120&gt;H120,3,SE)))))</f>
        <v/>
      </c>
      <c r="D120" s="139" t="str">
        <f>V28</f>
        <v>PANZA FC</v>
      </c>
      <c r="E120" s="139"/>
      <c r="F120" s="35"/>
      <c r="G120" s="18" t="s">
        <v>23</v>
      </c>
      <c r="H120" s="35"/>
      <c r="I120" s="139" t="str">
        <f>V20</f>
        <v>Barbosinhaas</v>
      </c>
      <c r="J120" s="139"/>
      <c r="K120" s="139"/>
      <c r="L120" s="139"/>
      <c r="M120" s="139"/>
      <c r="N120" s="139"/>
      <c r="O120" s="139"/>
      <c r="P120" s="139"/>
      <c r="Q120" s="2" t="str">
        <f>IF(OR(H120="",F120=""),"",IF(H120=F120,1,IF(H120&lt;F120,0,IF(H120-F120&lt;10,2,IF(H120&gt;F120,3,SE)))))</f>
        <v/>
      </c>
      <c r="V120" s="3"/>
    </row>
    <row r="121" spans="3:31" x14ac:dyDescent="0.25">
      <c r="C121" s="2" t="str">
        <f>IF(OR(F121="",H121=""),"",IF(F121=H121,1,IF(F121&lt;H121,0,IF(F121-H121&lt;10,2,IF(F121&gt;H121,3,SE)))))</f>
        <v/>
      </c>
      <c r="D121" s="139" t="str">
        <f>V22</f>
        <v>FC Casablanca</v>
      </c>
      <c r="E121" s="139"/>
      <c r="F121" s="35"/>
      <c r="G121" s="18" t="s">
        <v>23</v>
      </c>
      <c r="H121" s="35"/>
      <c r="I121" s="139" t="str">
        <f>V23</f>
        <v>TriangagemFC</v>
      </c>
      <c r="J121" s="139"/>
      <c r="K121" s="139"/>
      <c r="L121" s="139"/>
      <c r="M121" s="139"/>
      <c r="N121" s="139"/>
      <c r="O121" s="139"/>
      <c r="P121" s="139"/>
      <c r="Q121" s="2" t="str">
        <f>IF(OR(H121="",F121=""),"",IF(H121=F121,1,IF(H121&lt;F121,0,IF(H121-F121&lt;10,2,IF(H121&gt;F121,3,SE)))))</f>
        <v/>
      </c>
      <c r="V121" s="3"/>
    </row>
    <row r="122" spans="3:31" ht="15.75" thickBot="1" x14ac:dyDescent="0.3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31" x14ac:dyDescent="0.25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3"/>
    </row>
    <row r="124" spans="3:31" ht="15.75" thickBot="1" x14ac:dyDescent="0.3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  <c r="V124" s="3"/>
    </row>
    <row r="125" spans="3:31" x14ac:dyDescent="0.25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31" x14ac:dyDescent="0.25">
      <c r="C126" s="2" t="str">
        <f>IF(OR(F126="",H126=""),"",IF(F126=H126,1,IF(F126&lt;H126,0,IF(F126-H126&lt;10,2,IF(F126&gt;H126,3,SE)))))</f>
        <v/>
      </c>
      <c r="D126" s="146" t="str">
        <f>V23</f>
        <v>TriangagemFC</v>
      </c>
      <c r="E126" s="148"/>
      <c r="F126" s="35"/>
      <c r="G126" s="18" t="s">
        <v>23</v>
      </c>
      <c r="H126" s="35"/>
      <c r="I126" s="146" t="str">
        <f>V28</f>
        <v>PANZA FC</v>
      </c>
      <c r="J126" s="147"/>
      <c r="K126" s="147"/>
      <c r="L126" s="147"/>
      <c r="M126" s="147"/>
      <c r="N126" s="147"/>
      <c r="O126" s="147"/>
      <c r="P126" s="148"/>
      <c r="Q126" s="2" t="str">
        <f>IF(OR(H126="",F126=""),"",IF(H126=F126,1,IF(H126&lt;F126,0,IF(H126-F126&lt;10,2,IF(H126&gt;F126,3,SE)))))</f>
        <v/>
      </c>
    </row>
    <row r="127" spans="3:31" x14ac:dyDescent="0.25">
      <c r="C127" s="2" t="str">
        <f>IF(OR(F127="",H127=""),"",IF(F127=H127,1,IF(F127&lt;H127,0,IF(F127-H127&lt;10,2,IF(F127&gt;H127,3,SE)))))</f>
        <v/>
      </c>
      <c r="D127" s="139" t="str">
        <f>V24</f>
        <v>Stars United C.F.</v>
      </c>
      <c r="E127" s="139"/>
      <c r="F127" s="35"/>
      <c r="G127" s="18" t="s">
        <v>23</v>
      </c>
      <c r="H127" s="35"/>
      <c r="I127" s="139" t="str">
        <f>V30</f>
        <v>Botafogo do HG</v>
      </c>
      <c r="J127" s="139"/>
      <c r="K127" s="139"/>
      <c r="L127" s="139"/>
      <c r="M127" s="139"/>
      <c r="N127" s="139"/>
      <c r="O127" s="139"/>
      <c r="P127" s="139"/>
      <c r="Q127" s="2" t="str">
        <f>IF(OR(H127="",F127=""),"",IF(H127=F127,1,IF(H127&lt;F127,0,IF(H127-F127&lt;10,2,IF(H127&gt;F127,3,SE)))))</f>
        <v/>
      </c>
    </row>
    <row r="128" spans="3:31" x14ac:dyDescent="0.25">
      <c r="C128" s="2" t="str">
        <f>IF(OR(F128="",H128=""),"",IF(F128=H128,1,IF(F128&lt;H128,0,IF(F128-H128&lt;10,2,IF(F128&gt;H128,3,SE)))))</f>
        <v/>
      </c>
      <c r="D128" s="146" t="str">
        <f>V20</f>
        <v>Barbosinhaas</v>
      </c>
      <c r="E128" s="148"/>
      <c r="F128" s="35"/>
      <c r="G128" s="18" t="s">
        <v>23</v>
      </c>
      <c r="H128" s="35"/>
      <c r="I128" s="146" t="str">
        <f>V27</f>
        <v>Glaa.VascodaaGamaa</v>
      </c>
      <c r="J128" s="147"/>
      <c r="K128" s="147"/>
      <c r="L128" s="147"/>
      <c r="M128" s="147"/>
      <c r="N128" s="147"/>
      <c r="O128" s="147"/>
      <c r="P128" s="148"/>
      <c r="Q128" s="2" t="str">
        <f>IF(OR(H128="",F128=""),"",IF(H128=F128,1,IF(H128&lt;F128,0,IF(H128-F128&lt;10,2,IF(H128&gt;F128,3,SE)))))</f>
        <v/>
      </c>
    </row>
    <row r="129" spans="3:17" x14ac:dyDescent="0.25">
      <c r="C129" s="2" t="str">
        <f>IF(OR(F129="",H129=""),"",IF(F129=H129,1,IF(F129&lt;H129,0,IF(F129-H129&lt;10,2,IF(F129&gt;H129,3,SE)))))</f>
        <v/>
      </c>
      <c r="D129" s="139" t="str">
        <f>V26</f>
        <v>NICKA SC</v>
      </c>
      <c r="E129" s="139"/>
      <c r="F129" s="35"/>
      <c r="G129" s="18" t="s">
        <v>23</v>
      </c>
      <c r="H129" s="35"/>
      <c r="I129" s="139" t="str">
        <f>V22</f>
        <v>FC Casablanca</v>
      </c>
      <c r="J129" s="139"/>
      <c r="K129" s="139"/>
      <c r="L129" s="139"/>
      <c r="M129" s="139"/>
      <c r="N129" s="139"/>
      <c r="O129" s="139"/>
      <c r="P129" s="139"/>
      <c r="Q129" s="2" t="str">
        <f>IF(OR(H129="",F129=""),"",IF(H129=F129,1,IF(H129&lt;F129,0,IF(H129-F129&lt;10,2,IF(H129&gt;F129,3,SE)))))</f>
        <v/>
      </c>
    </row>
    <row r="130" spans="3:17" x14ac:dyDescent="0.25">
      <c r="C130" s="2" t="str">
        <f>IF(OR(F130="",H130=""),"",IF(F130=H130,1,IF(F130&lt;H130,0,IF(F130-H130&lt;10,2,IF(F130&gt;H130,3,SE)))))</f>
        <v/>
      </c>
      <c r="D130" s="139" t="str">
        <f>V21</f>
        <v>flurocha fc</v>
      </c>
      <c r="E130" s="139"/>
      <c r="F130" s="35"/>
      <c r="G130" s="18" t="s">
        <v>23</v>
      </c>
      <c r="H130" s="35"/>
      <c r="I130" s="139" t="str">
        <f>V29</f>
        <v>Barreirinha FC</v>
      </c>
      <c r="J130" s="139"/>
      <c r="K130" s="139"/>
      <c r="L130" s="139"/>
      <c r="M130" s="139"/>
      <c r="N130" s="139"/>
      <c r="O130" s="139"/>
      <c r="P130" s="139"/>
      <c r="Q130" s="2" t="str">
        <f>IF(OR(H130="",F130=""),"",IF(H130=F130,1,IF(H130&lt;F130,0,IF(H130-F130&lt;10,2,IF(H130&gt;F130,3,SE)))))</f>
        <v/>
      </c>
    </row>
    <row r="131" spans="3:17" x14ac:dyDescent="0.25">
      <c r="C131" s="2" t="str">
        <f>IF(OR(F131="",H131=""),"",IF(F131=H131,1,IF(F131&lt;H131,0,IF(F131-H131&lt;10,2,IF(F131&gt;H131,3,SE)))))</f>
        <v/>
      </c>
      <c r="D131" s="139" t="str">
        <f>V25</f>
        <v>Us Karas</v>
      </c>
      <c r="E131" s="139"/>
      <c r="F131" s="35"/>
      <c r="G131" s="18" t="s">
        <v>23</v>
      </c>
      <c r="H131" s="35"/>
      <c r="I131" s="139" t="str">
        <f>V31</f>
        <v>Vascão Carangola</v>
      </c>
      <c r="J131" s="139"/>
      <c r="K131" s="139"/>
      <c r="L131" s="139"/>
      <c r="M131" s="139"/>
      <c r="N131" s="139"/>
      <c r="O131" s="139"/>
      <c r="P131" s="139"/>
      <c r="Q131" s="2" t="str">
        <f>IF(OR(H131="",F131=""),"",IF(H131=F131,1,IF(H131&lt;F131,0,IF(H131-F131&lt;10,2,IF(H131&gt;F131,3,SE)))))</f>
        <v/>
      </c>
    </row>
    <row r="132" spans="3:17" ht="15.75" thickBot="1" x14ac:dyDescent="0.3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 x14ac:dyDescent="0.25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</row>
    <row r="134" spans="3:17" ht="15.75" thickBot="1" x14ac:dyDescent="0.3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</row>
    <row r="135" spans="3:17" x14ac:dyDescent="0.25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 x14ac:dyDescent="0.25">
      <c r="C136" s="2" t="str">
        <f>IF(OR(F136="",H136=""),"",IF(F136=H136,1,IF(F136&lt;H136,0,IF(F136-H136&lt;10,2,IF(F136&gt;H136,3,SE)))))</f>
        <v/>
      </c>
      <c r="D136" s="146" t="str">
        <f>V28</f>
        <v>PANZA FC</v>
      </c>
      <c r="E136" s="148"/>
      <c r="F136" s="35"/>
      <c r="G136" s="18" t="s">
        <v>23</v>
      </c>
      <c r="H136" s="35"/>
      <c r="I136" s="146" t="str">
        <f>V26</f>
        <v>NICKA SC</v>
      </c>
      <c r="J136" s="147"/>
      <c r="K136" s="147"/>
      <c r="L136" s="147"/>
      <c r="M136" s="147"/>
      <c r="N136" s="147"/>
      <c r="O136" s="147"/>
      <c r="P136" s="148"/>
      <c r="Q136" s="2" t="str">
        <f>IF(OR(H136="",F136=""),"",IF(H136=F136,1,IF(H136&lt;F136,0,IF(H136-F136&lt;10,2,IF(H136&gt;F136,3,SE)))))</f>
        <v/>
      </c>
    </row>
    <row r="137" spans="3:17" x14ac:dyDescent="0.25">
      <c r="C137" s="2" t="str">
        <f>IF(OR(F137="",H137=""),"",IF(F137=H137,1,IF(F137&lt;H137,0,IF(F137-H137&lt;10,2,IF(F137&gt;H137,3,SE)))))</f>
        <v/>
      </c>
      <c r="D137" s="139" t="str">
        <f>V22</f>
        <v>FC Casablanca</v>
      </c>
      <c r="E137" s="139"/>
      <c r="F137" s="35"/>
      <c r="G137" s="18" t="s">
        <v>23</v>
      </c>
      <c r="H137" s="35"/>
      <c r="I137" s="139" t="str">
        <f>V25</f>
        <v>Us Karas</v>
      </c>
      <c r="J137" s="139"/>
      <c r="K137" s="139"/>
      <c r="L137" s="139"/>
      <c r="M137" s="139"/>
      <c r="N137" s="139"/>
      <c r="O137" s="139"/>
      <c r="P137" s="139"/>
      <c r="Q137" s="2" t="str">
        <f>IF(OR(H137="",F137=""),"",IF(H137=F137,1,IF(H137&lt;F137,0,IF(H137-F137&lt;10,2,IF(H137&gt;F137,3,SE)))))</f>
        <v/>
      </c>
    </row>
    <row r="138" spans="3:17" x14ac:dyDescent="0.25">
      <c r="C138" s="2" t="str">
        <f>IF(OR(F138="",H138=""),"",IF(F138=H138,1,IF(F138&lt;H138,0,IF(F138-H138&lt;10,2,IF(F138&gt;H138,3,SE)))))</f>
        <v/>
      </c>
      <c r="D138" s="146" t="str">
        <f>V31</f>
        <v>Vascão Carangola</v>
      </c>
      <c r="E138" s="148"/>
      <c r="F138" s="35"/>
      <c r="G138" s="18" t="s">
        <v>23</v>
      </c>
      <c r="H138" s="35"/>
      <c r="I138" s="146" t="str">
        <f>V21</f>
        <v>flurocha fc</v>
      </c>
      <c r="J138" s="147"/>
      <c r="K138" s="147"/>
      <c r="L138" s="147"/>
      <c r="M138" s="147"/>
      <c r="N138" s="147"/>
      <c r="O138" s="147"/>
      <c r="P138" s="148"/>
      <c r="Q138" s="2" t="str">
        <f>IF(OR(H138="",F138=""),"",IF(H138=F138,1,IF(H138&lt;F138,0,IF(H138-F138&lt;10,2,IF(H138&gt;F138,3,SE)))))</f>
        <v/>
      </c>
    </row>
    <row r="139" spans="3:17" x14ac:dyDescent="0.25">
      <c r="C139" s="2" t="str">
        <f>IF(OR(F139="",H139=""),"",IF(F139=H139,1,IF(F139&lt;H139,0,IF(F139-H139&lt;10,2,IF(F139&gt;H139,3,SE)))))</f>
        <v/>
      </c>
      <c r="D139" s="139" t="str">
        <f>V27</f>
        <v>Glaa.VascodaaGamaa</v>
      </c>
      <c r="E139" s="139"/>
      <c r="F139" s="35"/>
      <c r="G139" s="18" t="s">
        <v>23</v>
      </c>
      <c r="H139" s="35"/>
      <c r="I139" s="139" t="str">
        <f>V23</f>
        <v>TriangagemFC</v>
      </c>
      <c r="J139" s="139"/>
      <c r="K139" s="139"/>
      <c r="L139" s="139"/>
      <c r="M139" s="139"/>
      <c r="N139" s="139"/>
      <c r="O139" s="139"/>
      <c r="P139" s="139"/>
      <c r="Q139" s="2" t="str">
        <f>IF(OR(H139="",F139=""),"",IF(H139=F139,1,IF(H139&lt;F139,0,IF(H139-F139&lt;10,2,IF(H139&gt;F139,3,SE)))))</f>
        <v/>
      </c>
    </row>
    <row r="140" spans="3:17" x14ac:dyDescent="0.25">
      <c r="C140" s="2" t="str">
        <f>IF(OR(F140="",H140=""),"",IF(F140=H140,1,IF(F140&lt;H140,0,IF(F140-H140&lt;10,2,IF(F140&gt;H140,3,SE)))))</f>
        <v/>
      </c>
      <c r="D140" s="139" t="str">
        <f>V20</f>
        <v>Barbosinhaas</v>
      </c>
      <c r="E140" s="139"/>
      <c r="F140" s="35"/>
      <c r="G140" s="18" t="s">
        <v>23</v>
      </c>
      <c r="H140" s="35"/>
      <c r="I140" s="139" t="str">
        <f>V24</f>
        <v>Stars United C.F.</v>
      </c>
      <c r="J140" s="139"/>
      <c r="K140" s="139"/>
      <c r="L140" s="139"/>
      <c r="M140" s="139"/>
      <c r="N140" s="139"/>
      <c r="O140" s="139"/>
      <c r="P140" s="139"/>
      <c r="Q140" s="2" t="str">
        <f>IF(OR(H140="",F140=""),"",IF(H140=F140,1,IF(H140&lt;F140,0,IF(H140-F140&lt;10,2,IF(H140&gt;F140,3,SE)))))</f>
        <v/>
      </c>
    </row>
    <row r="141" spans="3:17" x14ac:dyDescent="0.25">
      <c r="C141" s="2" t="str">
        <f>IF(OR(F141="",H141=""),"",IF(F141=H141,1,IF(F141&lt;H141,0,IF(F141-H141&lt;10,2,IF(F141&gt;H141,3,SE)))))</f>
        <v/>
      </c>
      <c r="D141" s="139" t="str">
        <f>V30</f>
        <v>Botafogo do HG</v>
      </c>
      <c r="E141" s="139"/>
      <c r="F141" s="35"/>
      <c r="G141" s="18" t="s">
        <v>23</v>
      </c>
      <c r="H141" s="35"/>
      <c r="I141" s="139" t="str">
        <f>V29</f>
        <v>Barreirinha FC</v>
      </c>
      <c r="J141" s="139"/>
      <c r="K141" s="139"/>
      <c r="L141" s="139"/>
      <c r="M141" s="139"/>
      <c r="N141" s="139"/>
      <c r="O141" s="139"/>
      <c r="P141" s="139"/>
      <c r="Q141" s="2" t="str">
        <f>IF(OR(H141="",F141=""),"",IF(H141=F141,1,IF(H141&lt;F141,0,IF(H141-F141&lt;10,2,IF(H141&gt;F141,3,SE)))))</f>
        <v/>
      </c>
    </row>
    <row r="142" spans="3:17" x14ac:dyDescent="0.25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 x14ac:dyDescent="0.25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 x14ac:dyDescent="0.25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  <row r="145" spans="4:16" x14ac:dyDescent="0.25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</row>
    <row r="146" spans="4:16" x14ac:dyDescent="0.25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</row>
    <row r="147" spans="4:16" x14ac:dyDescent="0.25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</row>
    <row r="148" spans="4:16" x14ac:dyDescent="0.25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</row>
    <row r="149" spans="4:16" x14ac:dyDescent="0.25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4:16" x14ac:dyDescent="0.25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4:16" x14ac:dyDescent="0.25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</row>
    <row r="152" spans="4:16" x14ac:dyDescent="0.25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</sheetData>
  <mergeCells count="201"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141"/>
  <sheetViews>
    <sheetView showGridLines="0" showRowColHeaders="0" topLeftCell="A16" zoomScale="70" zoomScaleNormal="70" workbookViewId="0">
      <selection activeCell="F39" sqref="F39"/>
    </sheetView>
  </sheetViews>
  <sheetFormatPr defaultRowHeight="15" x14ac:dyDescent="0.2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855468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9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" style="1" bestFit="1" customWidth="1"/>
    <col min="23" max="23" width="4.42578125" style="1" customWidth="1"/>
    <col min="24" max="25" width="9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8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 x14ac:dyDescent="0.3"/>
    <row r="2" spans="2:34" ht="15" customHeight="1" x14ac:dyDescent="0.25">
      <c r="B2" s="158" t="s">
        <v>44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60"/>
    </row>
    <row r="3" spans="2:34" ht="15" customHeight="1" x14ac:dyDescent="0.25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3"/>
    </row>
    <row r="4" spans="2:34" ht="15" customHeight="1" thickBot="1" x14ac:dyDescent="0.3"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6"/>
    </row>
    <row r="5" spans="2:34" ht="15.75" thickBot="1" x14ac:dyDescent="0.3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 x14ac:dyDescent="0.25">
      <c r="B6" s="158" t="s">
        <v>24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6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 x14ac:dyDescent="0.25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 x14ac:dyDescent="0.3">
      <c r="B8" s="164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 x14ac:dyDescent="0.3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 x14ac:dyDescent="0.25">
      <c r="D10" s="167" t="s">
        <v>1</v>
      </c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 x14ac:dyDescent="0.25">
      <c r="D11" s="170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 x14ac:dyDescent="0.25">
      <c r="D12" s="170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2"/>
      <c r="S12" s="2"/>
      <c r="T12" s="2"/>
      <c r="U12" s="3"/>
      <c r="V12" s="3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 x14ac:dyDescent="0.3">
      <c r="D13" s="173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5"/>
      <c r="S13" s="2"/>
      <c r="T13" s="3"/>
      <c r="U13" s="3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 x14ac:dyDescent="0.25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 x14ac:dyDescent="0.25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2:34" ht="21.75" customHeight="1" thickBot="1" x14ac:dyDescent="0.3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21"/>
      <c r="W16" s="2"/>
      <c r="X16" s="2"/>
      <c r="Y16" s="2"/>
      <c r="Z16" s="2"/>
      <c r="AA16" s="2"/>
      <c r="AB16" s="2"/>
      <c r="AC16" s="2"/>
      <c r="AD16" s="94"/>
      <c r="AE16" s="94"/>
      <c r="AF16" s="94"/>
      <c r="AG16" s="94"/>
      <c r="AH16" s="3"/>
    </row>
    <row r="17" spans="4:34" x14ac:dyDescent="0.25">
      <c r="D17" s="176" t="s">
        <v>45</v>
      </c>
      <c r="E17" s="177"/>
      <c r="F17" s="177"/>
      <c r="G17" s="177"/>
      <c r="H17" s="177"/>
      <c r="I17" s="177"/>
      <c r="J17" s="177"/>
      <c r="K17" s="177"/>
      <c r="L17" s="177"/>
      <c r="M17" s="178"/>
      <c r="S17" s="2"/>
      <c r="T17" s="3"/>
      <c r="U17" s="3"/>
      <c r="V17" s="21"/>
      <c r="W17" s="2"/>
      <c r="X17" s="2"/>
      <c r="Y17" s="2"/>
      <c r="Z17" s="2"/>
      <c r="AA17" s="2"/>
      <c r="AB17" s="2"/>
      <c r="AC17" s="2"/>
      <c r="AD17" s="94"/>
      <c r="AE17" s="94"/>
      <c r="AF17" s="94"/>
      <c r="AG17" s="94"/>
      <c r="AH17" s="3"/>
    </row>
    <row r="18" spans="4:34" ht="15.75" thickBot="1" x14ac:dyDescent="0.3">
      <c r="D18" s="179"/>
      <c r="E18" s="180"/>
      <c r="F18" s="180"/>
      <c r="G18" s="180"/>
      <c r="H18" s="180"/>
      <c r="I18" s="180"/>
      <c r="J18" s="180"/>
      <c r="K18" s="180"/>
      <c r="L18" s="180"/>
      <c r="M18" s="181"/>
      <c r="S18" s="2"/>
      <c r="T18" s="3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94"/>
      <c r="AG18" s="94"/>
      <c r="AH18" s="3"/>
    </row>
    <row r="19" spans="4:34" ht="15.75" thickBot="1" x14ac:dyDescent="0.3">
      <c r="D19" s="6" t="s">
        <v>3</v>
      </c>
      <c r="E19" s="7" t="s">
        <v>4</v>
      </c>
      <c r="F19" s="182" t="s">
        <v>5</v>
      </c>
      <c r="G19" s="183"/>
      <c r="H19" s="182" t="s">
        <v>6</v>
      </c>
      <c r="I19" s="183"/>
      <c r="J19" s="182" t="s">
        <v>7</v>
      </c>
      <c r="K19" s="183"/>
      <c r="L19" s="182" t="s">
        <v>8</v>
      </c>
      <c r="M19" s="192"/>
      <c r="O19" s="1" t="s">
        <v>9</v>
      </c>
      <c r="S19" s="2"/>
      <c r="T19" s="3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3"/>
      <c r="AE19" s="193"/>
      <c r="AF19" s="193"/>
      <c r="AG19" s="193"/>
      <c r="AH19" s="3"/>
    </row>
    <row r="20" spans="4:34" x14ac:dyDescent="0.25">
      <c r="D20" s="9" t="s">
        <v>17</v>
      </c>
      <c r="E20" s="10" t="str">
        <f>VLOOKUP(AC20,$U$20:$AB$31,2)</f>
        <v>Bahia aju</v>
      </c>
      <c r="F20" s="188">
        <f>VLOOKUP(AC20,$U$20:$AB$31,3)</f>
        <v>14</v>
      </c>
      <c r="G20" s="188"/>
      <c r="H20" s="189">
        <f>VLOOKUP(AC20,$U$20:$AB$31,4)</f>
        <v>382</v>
      </c>
      <c r="I20" s="189"/>
      <c r="J20" s="189">
        <f>VLOOKUP(AC20,$U$20:$AB$31,5)</f>
        <v>306</v>
      </c>
      <c r="K20" s="189"/>
      <c r="L20" s="189">
        <f>VLOOKUP(AC20,$U$20:$AB$31,6)</f>
        <v>76</v>
      </c>
      <c r="M20" s="190"/>
      <c r="O20" s="1" t="s">
        <v>18</v>
      </c>
      <c r="S20" s="2"/>
      <c r="T20" s="3"/>
      <c r="U20" s="8">
        <v>1</v>
      </c>
      <c r="V20" s="21" t="s">
        <v>108</v>
      </c>
      <c r="W20" s="2">
        <f>SUM(C38,Q46,Q60,C71,Q78,C91,Q98,C108,Q120,C128,C140)</f>
        <v>6</v>
      </c>
      <c r="X20" s="2">
        <f>SUM(F38,H46,H60,F71,H78,F91,H98,H120,F108,F128,F140)</f>
        <v>199</v>
      </c>
      <c r="Y20" s="2">
        <f>SUM(H38,F46,F60,H71,F78,H91,F98,H108,F120,H128,H140)</f>
        <v>339</v>
      </c>
      <c r="Z20" s="2">
        <f>X20-Y20</f>
        <v>-140</v>
      </c>
      <c r="AA20" s="2">
        <f>(W20*10^10)+((X20+5000)*10^6)+(Z20*10)+U20</f>
        <v>65198998601</v>
      </c>
      <c r="AB20" s="2">
        <f>LARGE($AA$20:$AA$31,U20)</f>
        <v>145382000768</v>
      </c>
      <c r="AC20" s="106">
        <f>MATCH(AB20,$AA$20:$AA$31,0)</f>
        <v>8</v>
      </c>
      <c r="AD20" s="94"/>
      <c r="AE20" s="94"/>
      <c r="AF20" s="94"/>
      <c r="AG20" s="94"/>
      <c r="AH20" s="3"/>
    </row>
    <row r="21" spans="4:34" x14ac:dyDescent="0.25">
      <c r="D21" s="11" t="s">
        <v>19</v>
      </c>
      <c r="E21" s="12" t="str">
        <f t="shared" ref="E21:E31" si="0">VLOOKUP(AC21,$U$20:$AB$31,2)</f>
        <v>Driblador F.C</v>
      </c>
      <c r="F21" s="185">
        <f t="shared" ref="F21:F31" si="1">VLOOKUP(AC21,$U$20:$AB$31,3)</f>
        <v>13</v>
      </c>
      <c r="G21" s="185"/>
      <c r="H21" s="184">
        <f t="shared" ref="H21:H31" si="2">VLOOKUP(AC21,$U$20:$AB$31,4)</f>
        <v>341</v>
      </c>
      <c r="I21" s="184"/>
      <c r="J21" s="184">
        <f t="shared" ref="J21:J31" si="3">VLOOKUP(AC21,$U$20:$AB$31,5)</f>
        <v>207</v>
      </c>
      <c r="K21" s="184"/>
      <c r="L21" s="184">
        <f t="shared" ref="L21:L31" si="4">VLOOKUP(AC21,$U$20:$AB$31,6)</f>
        <v>134</v>
      </c>
      <c r="M21" s="186"/>
      <c r="O21" s="1" t="s">
        <v>141</v>
      </c>
      <c r="S21" s="2"/>
      <c r="T21" s="3"/>
      <c r="U21" s="8">
        <v>2</v>
      </c>
      <c r="V21" s="21" t="s">
        <v>110</v>
      </c>
      <c r="W21" s="2">
        <f>SUM(Q41,Q57,C69,C81,Q91,C50,C96,Q110,C118,C130,Q138)</f>
        <v>8</v>
      </c>
      <c r="X21" s="2">
        <f>SUM(H41,F50,H57,F69,F81,H91,F96,H110,F118,F130,H138)</f>
        <v>219</v>
      </c>
      <c r="Y21" s="2">
        <f>SUM(F41,H50,F57,H69,H81,F91,H96,F110,H118,H130,F138)</f>
        <v>263</v>
      </c>
      <c r="Z21" s="2">
        <f>X21-Y21</f>
        <v>-44</v>
      </c>
      <c r="AA21" s="2">
        <f t="shared" ref="AA21:AA31" si="5">(W21*10^10)+((X21+5000)*10^6)+(Z21*10)+U21</f>
        <v>85218999562</v>
      </c>
      <c r="AB21" s="2">
        <f>LARGE($AA$20:$AA$31,U21)</f>
        <v>135341001344</v>
      </c>
      <c r="AC21" s="106">
        <f t="shared" ref="AC21:AC31" si="6">MATCH(AB21,$AA$20:$AA$31,0)</f>
        <v>4</v>
      </c>
      <c r="AD21" s="94"/>
      <c r="AE21" s="94"/>
      <c r="AF21" s="94"/>
      <c r="AG21" s="94"/>
      <c r="AH21" s="3"/>
    </row>
    <row r="22" spans="4:34" x14ac:dyDescent="0.25">
      <c r="D22" s="11" t="s">
        <v>20</v>
      </c>
      <c r="E22" s="12" t="str">
        <f t="shared" si="0"/>
        <v>Sekishiki Mekai Ha</v>
      </c>
      <c r="F22" s="185">
        <f t="shared" si="1"/>
        <v>10</v>
      </c>
      <c r="G22" s="185"/>
      <c r="H22" s="184">
        <f t="shared" si="2"/>
        <v>338</v>
      </c>
      <c r="I22" s="184"/>
      <c r="J22" s="184">
        <f t="shared" si="3"/>
        <v>291</v>
      </c>
      <c r="K22" s="184"/>
      <c r="L22" s="184">
        <f t="shared" si="4"/>
        <v>47</v>
      </c>
      <c r="M22" s="186"/>
      <c r="O22" s="1" t="s">
        <v>142</v>
      </c>
      <c r="S22" s="2"/>
      <c r="T22" s="3"/>
      <c r="U22" s="8">
        <v>3</v>
      </c>
      <c r="V22" s="21" t="s">
        <v>114</v>
      </c>
      <c r="W22" s="2">
        <f>SUM(C39,Q50,C60,C67,C99,Q77,Q86,Q107,C121,Q129,C137)</f>
        <v>5</v>
      </c>
      <c r="X22" s="2">
        <f>SUM(F39,H50,F60,F67,H77,H86,F99,H107,F121,H129,F137)</f>
        <v>241</v>
      </c>
      <c r="Y22" s="2">
        <f>SUM(H39,F50,H60,H67,F77,F86,H99,F107,H121,F129,H137)</f>
        <v>315</v>
      </c>
      <c r="Z22" s="2">
        <f>X22-Y22</f>
        <v>-74</v>
      </c>
      <c r="AA22" s="2">
        <f t="shared" si="5"/>
        <v>55240999263</v>
      </c>
      <c r="AB22" s="2">
        <f t="shared" ref="AB22:AB31" si="7">LARGE($AA$20:$AA$31,U22)</f>
        <v>105338000476</v>
      </c>
      <c r="AC22" s="106">
        <f t="shared" si="6"/>
        <v>6</v>
      </c>
      <c r="AD22" s="94"/>
      <c r="AE22" s="94"/>
      <c r="AF22" s="94"/>
      <c r="AG22" s="94"/>
      <c r="AH22" s="3"/>
    </row>
    <row r="23" spans="4:34" x14ac:dyDescent="0.25">
      <c r="D23" s="11" t="s">
        <v>21</v>
      </c>
      <c r="E23" s="12" t="str">
        <f t="shared" si="0"/>
        <v>ousadia e alegriaa1</v>
      </c>
      <c r="F23" s="185">
        <f t="shared" si="1"/>
        <v>10</v>
      </c>
      <c r="G23" s="185"/>
      <c r="H23" s="184">
        <f t="shared" si="2"/>
        <v>317</v>
      </c>
      <c r="I23" s="184"/>
      <c r="J23" s="184">
        <f t="shared" si="3"/>
        <v>273</v>
      </c>
      <c r="K23" s="184"/>
      <c r="L23" s="184">
        <f t="shared" si="4"/>
        <v>44</v>
      </c>
      <c r="M23" s="186"/>
      <c r="O23" s="1" t="s">
        <v>22</v>
      </c>
      <c r="S23" s="2"/>
      <c r="T23" s="3"/>
      <c r="U23" s="8">
        <v>4</v>
      </c>
      <c r="V23" s="21" t="s">
        <v>118</v>
      </c>
      <c r="W23" s="2">
        <f>SUM(C41,C46,C68,Q76,Q58,Q109,Q87,C101,Q121,C126,Q139)</f>
        <v>13</v>
      </c>
      <c r="X23" s="2">
        <f>SUM(F41,F46,H58,F68,H87,H109,H76,F101,H121,F126,H139)</f>
        <v>341</v>
      </c>
      <c r="Y23" s="2">
        <f>SUM(H41,H46,H68,F58,F76,F87,H101,F109,F121,H126,F139)</f>
        <v>207</v>
      </c>
      <c r="Z23" s="2">
        <f>X23-Y23</f>
        <v>134</v>
      </c>
      <c r="AA23" s="2">
        <f t="shared" si="5"/>
        <v>135341001344</v>
      </c>
      <c r="AB23" s="2">
        <f t="shared" si="7"/>
        <v>105317000450</v>
      </c>
      <c r="AC23" s="106">
        <f t="shared" si="6"/>
        <v>10</v>
      </c>
      <c r="AD23" s="94"/>
      <c r="AE23" s="94"/>
      <c r="AF23" s="94"/>
      <c r="AG23" s="94"/>
      <c r="AH23" s="3"/>
    </row>
    <row r="24" spans="4:34" x14ac:dyDescent="0.25">
      <c r="D24" s="13" t="s">
        <v>36</v>
      </c>
      <c r="E24" s="14" t="str">
        <f t="shared" si="0"/>
        <v>É o ki tu merece</v>
      </c>
      <c r="F24" s="140">
        <f t="shared" si="1"/>
        <v>9</v>
      </c>
      <c r="G24" s="140"/>
      <c r="H24" s="141">
        <f t="shared" si="2"/>
        <v>347</v>
      </c>
      <c r="I24" s="141"/>
      <c r="J24" s="141">
        <f t="shared" si="3"/>
        <v>296</v>
      </c>
      <c r="K24" s="141"/>
      <c r="L24" s="141">
        <f t="shared" si="4"/>
        <v>51</v>
      </c>
      <c r="M24" s="142"/>
      <c r="S24" s="2"/>
      <c r="T24" s="3"/>
      <c r="U24" s="8">
        <v>5</v>
      </c>
      <c r="V24" s="21" t="s">
        <v>121</v>
      </c>
      <c r="W24" s="2">
        <f>SUM(Q36,C47,Q56,C70,Q79,C89,Q101,C107,Q118,C127,Q140)</f>
        <v>6</v>
      </c>
      <c r="X24" s="2">
        <f>SUM(H36,F47,H56,F70,H79,F89,H101,F107,H118,F127,H140)</f>
        <v>262</v>
      </c>
      <c r="Y24" s="2">
        <f>SUM(F36,H47,F56,H70,F79,H89,F101,H107,F118,H127,F140)</f>
        <v>335</v>
      </c>
      <c r="Z24" s="2">
        <f t="shared" ref="Z24:Z31" si="8">X24-Y24</f>
        <v>-73</v>
      </c>
      <c r="AA24" s="2">
        <f t="shared" si="5"/>
        <v>65261999275</v>
      </c>
      <c r="AB24" s="2">
        <f t="shared" si="7"/>
        <v>95347000519</v>
      </c>
      <c r="AC24" s="106">
        <f t="shared" si="6"/>
        <v>9</v>
      </c>
      <c r="AD24" s="94"/>
      <c r="AE24" s="94"/>
      <c r="AF24" s="94"/>
      <c r="AG24" s="94"/>
      <c r="AH24" s="3"/>
    </row>
    <row r="25" spans="4:34" x14ac:dyDescent="0.25">
      <c r="D25" s="13" t="s">
        <v>37</v>
      </c>
      <c r="E25" s="14" t="str">
        <f t="shared" si="0"/>
        <v>Soccer Italy</v>
      </c>
      <c r="F25" s="140">
        <f t="shared" si="1"/>
        <v>9</v>
      </c>
      <c r="G25" s="140"/>
      <c r="H25" s="141">
        <f t="shared" si="2"/>
        <v>334</v>
      </c>
      <c r="I25" s="141"/>
      <c r="J25" s="141">
        <f t="shared" si="3"/>
        <v>319</v>
      </c>
      <c r="K25" s="141"/>
      <c r="L25" s="141">
        <f t="shared" si="4"/>
        <v>15</v>
      </c>
      <c r="M25" s="142"/>
      <c r="O25" s="1" t="s">
        <v>183</v>
      </c>
      <c r="S25" s="2"/>
      <c r="T25" s="3"/>
      <c r="U25" s="8">
        <v>6</v>
      </c>
      <c r="V25" s="21" t="s">
        <v>138</v>
      </c>
      <c r="W25" s="2">
        <f>SUM(Q38,C49,C57,Q70,C76,Q90,C100,C111,Q117,C131,Q137)</f>
        <v>10</v>
      </c>
      <c r="X25" s="2">
        <f>SUM(H38,F49,F57,H70,F76,H90,F100,F111,H117,F131,H137)</f>
        <v>338</v>
      </c>
      <c r="Y25" s="2">
        <f>SUM(F38,H49,H57,F70,H76,F90,H100,H111,F117,H131,F137)</f>
        <v>291</v>
      </c>
      <c r="Z25" s="2">
        <f t="shared" si="8"/>
        <v>47</v>
      </c>
      <c r="AA25" s="2">
        <f t="shared" si="5"/>
        <v>105338000476</v>
      </c>
      <c r="AB25" s="2">
        <f t="shared" si="7"/>
        <v>95334000162</v>
      </c>
      <c r="AC25" s="106">
        <f t="shared" si="6"/>
        <v>12</v>
      </c>
      <c r="AD25" s="94"/>
      <c r="AE25" s="94"/>
      <c r="AF25" s="94"/>
      <c r="AG25" s="94"/>
      <c r="AH25" s="3"/>
    </row>
    <row r="26" spans="4:34" x14ac:dyDescent="0.25">
      <c r="D26" s="13" t="s">
        <v>38</v>
      </c>
      <c r="E26" s="14" t="str">
        <f t="shared" si="0"/>
        <v>comicu</v>
      </c>
      <c r="F26" s="140">
        <f t="shared" si="1"/>
        <v>8</v>
      </c>
      <c r="G26" s="140"/>
      <c r="H26" s="141">
        <f t="shared" si="2"/>
        <v>355</v>
      </c>
      <c r="I26" s="141"/>
      <c r="J26" s="141">
        <f t="shared" si="3"/>
        <v>290</v>
      </c>
      <c r="K26" s="141"/>
      <c r="L26" s="141">
        <f t="shared" si="4"/>
        <v>65</v>
      </c>
      <c r="M26" s="142"/>
      <c r="O26" s="1" t="s">
        <v>184</v>
      </c>
      <c r="S26" s="2"/>
      <c r="T26" s="3"/>
      <c r="U26" s="8">
        <v>7</v>
      </c>
      <c r="V26" s="21" t="s">
        <v>128</v>
      </c>
      <c r="W26" s="2">
        <f>SUM(Q40,Q47,C59,C66,Q81,C87,C98,Q111,Q119,C129,Q136)</f>
        <v>8</v>
      </c>
      <c r="X26" s="2">
        <f>SUM(H40,H47,F59,F66,H81,F87,F98,H111,H119,F129,H136)</f>
        <v>355</v>
      </c>
      <c r="Y26" s="2">
        <f>SUM(F40,F47,H59,H66,F81,H87,H98,F119,H129,F136)</f>
        <v>290</v>
      </c>
      <c r="Z26" s="2">
        <f t="shared" si="8"/>
        <v>65</v>
      </c>
      <c r="AA26" s="2">
        <f t="shared" si="5"/>
        <v>85355000657</v>
      </c>
      <c r="AB26" s="2">
        <f t="shared" si="7"/>
        <v>85355000657</v>
      </c>
      <c r="AC26" s="106">
        <f t="shared" si="6"/>
        <v>7</v>
      </c>
      <c r="AD26" s="94"/>
      <c r="AE26" s="94"/>
      <c r="AF26" s="94"/>
      <c r="AG26" s="94"/>
      <c r="AH26" s="3"/>
    </row>
    <row r="27" spans="4:34" x14ac:dyDescent="0.25">
      <c r="D27" s="13" t="s">
        <v>39</v>
      </c>
      <c r="E27" s="14" t="str">
        <f t="shared" si="0"/>
        <v>Marvada da cachaça</v>
      </c>
      <c r="F27" s="140">
        <f t="shared" si="1"/>
        <v>8</v>
      </c>
      <c r="G27" s="140"/>
      <c r="H27" s="141">
        <f t="shared" si="2"/>
        <v>219</v>
      </c>
      <c r="I27" s="141"/>
      <c r="J27" s="141">
        <f t="shared" si="3"/>
        <v>263</v>
      </c>
      <c r="K27" s="141"/>
      <c r="L27" s="141">
        <f t="shared" si="4"/>
        <v>-44</v>
      </c>
      <c r="M27" s="142"/>
      <c r="O27" s="1" t="s">
        <v>185</v>
      </c>
      <c r="S27" s="2"/>
      <c r="T27" s="3"/>
      <c r="U27" s="8">
        <v>8</v>
      </c>
      <c r="V27" s="21" t="s">
        <v>130</v>
      </c>
      <c r="W27" s="2">
        <f>SUM(Q39,Q48,C61,Q66,C79,C90,Q96,C106,C116,Q128,C139)</f>
        <v>14</v>
      </c>
      <c r="X27" s="2">
        <f>SUM(H39,H48,F61,H66,F79,F90,H96,F106,F116,H128,F139)</f>
        <v>382</v>
      </c>
      <c r="Y27" s="2">
        <f>SUM(F39,F48,F66,H61,H79,H90,F96,H106,H116,F128,H139)</f>
        <v>306</v>
      </c>
      <c r="Z27" s="2">
        <f t="shared" si="8"/>
        <v>76</v>
      </c>
      <c r="AA27" s="2">
        <f t="shared" si="5"/>
        <v>145382000768</v>
      </c>
      <c r="AB27" s="2">
        <f t="shared" si="7"/>
        <v>85218999562</v>
      </c>
      <c r="AC27" s="106">
        <f t="shared" si="6"/>
        <v>2</v>
      </c>
      <c r="AD27" s="94"/>
      <c r="AE27" s="94"/>
      <c r="AF27" s="94"/>
      <c r="AG27" s="94"/>
      <c r="AH27" s="3"/>
    </row>
    <row r="28" spans="4:34" x14ac:dyDescent="0.25">
      <c r="D28" s="13" t="s">
        <v>40</v>
      </c>
      <c r="E28" s="14" t="str">
        <f t="shared" si="0"/>
        <v>Botafogo Rocha</v>
      </c>
      <c r="F28" s="140">
        <f t="shared" si="1"/>
        <v>6</v>
      </c>
      <c r="G28" s="140"/>
      <c r="H28" s="141">
        <f t="shared" si="2"/>
        <v>262</v>
      </c>
      <c r="I28" s="141"/>
      <c r="J28" s="141">
        <f t="shared" si="3"/>
        <v>335</v>
      </c>
      <c r="K28" s="141"/>
      <c r="L28" s="141">
        <f t="shared" si="4"/>
        <v>-73</v>
      </c>
      <c r="M28" s="142"/>
      <c r="O28" s="1" t="s">
        <v>186</v>
      </c>
      <c r="S28" s="2"/>
      <c r="T28" s="3"/>
      <c r="U28" s="8">
        <v>9</v>
      </c>
      <c r="V28" s="21" t="s">
        <v>131</v>
      </c>
      <c r="W28" s="2">
        <f>SUM(C37,Q49,C56,Q69,C77,Q88,C97,Q106,C120,Q126,C136)</f>
        <v>9</v>
      </c>
      <c r="X28" s="2">
        <f>SUM(F37,H49,F56,H69,F77,H88,F97,H106,F120,H126,F136)</f>
        <v>347</v>
      </c>
      <c r="Y28" s="2">
        <f>SUM(H37,F49,H56,F69,H77,F88,H97,F106,H120,F126,H136)</f>
        <v>296</v>
      </c>
      <c r="Z28" s="2">
        <f t="shared" si="8"/>
        <v>51</v>
      </c>
      <c r="AA28" s="2">
        <f t="shared" si="5"/>
        <v>95347000519</v>
      </c>
      <c r="AB28" s="2">
        <f t="shared" si="7"/>
        <v>65261999275</v>
      </c>
      <c r="AC28" s="106">
        <f t="shared" si="6"/>
        <v>5</v>
      </c>
      <c r="AD28" s="94"/>
      <c r="AE28" s="94"/>
      <c r="AF28" s="94"/>
      <c r="AG28" s="94"/>
      <c r="AH28" s="3"/>
    </row>
    <row r="29" spans="4:34" x14ac:dyDescent="0.25">
      <c r="D29" s="13" t="s">
        <v>41</v>
      </c>
      <c r="E29" s="14" t="str">
        <f t="shared" si="0"/>
        <v>mathpalestra</v>
      </c>
      <c r="F29" s="140">
        <f t="shared" si="1"/>
        <v>6</v>
      </c>
      <c r="G29" s="140"/>
      <c r="H29" s="141">
        <f t="shared" si="2"/>
        <v>199</v>
      </c>
      <c r="I29" s="141"/>
      <c r="J29" s="141">
        <f t="shared" si="3"/>
        <v>339</v>
      </c>
      <c r="K29" s="141"/>
      <c r="L29" s="141">
        <f t="shared" si="4"/>
        <v>-140</v>
      </c>
      <c r="M29" s="142"/>
      <c r="O29" s="1" t="s">
        <v>187</v>
      </c>
      <c r="S29" s="2"/>
      <c r="T29" s="3"/>
      <c r="U29" s="8">
        <v>10</v>
      </c>
      <c r="V29" s="21" t="s">
        <v>133</v>
      </c>
      <c r="W29" s="2">
        <f>SUM(Q37,C48,Q59,Q71,C80,Q89,Q99,C109,C117,Q130,Q141)</f>
        <v>10</v>
      </c>
      <c r="X29" s="2">
        <f>SUM(H37,F48,H59,H71,F80,H89,H99,F109,F117,H130,H141)</f>
        <v>317</v>
      </c>
      <c r="Y29" s="2">
        <f>SUM(F37,H48,F59,F71,H80,F89,F99,H109,H117,F130,F141)</f>
        <v>273</v>
      </c>
      <c r="Z29" s="2">
        <f t="shared" si="8"/>
        <v>44</v>
      </c>
      <c r="AA29" s="2">
        <f t="shared" si="5"/>
        <v>105317000450</v>
      </c>
      <c r="AB29" s="2">
        <f t="shared" si="7"/>
        <v>65198998601</v>
      </c>
      <c r="AC29" s="106">
        <f t="shared" si="6"/>
        <v>1</v>
      </c>
      <c r="AD29" s="94"/>
      <c r="AE29" s="94"/>
      <c r="AF29" s="94"/>
      <c r="AG29" s="94"/>
      <c r="AH29" s="3"/>
    </row>
    <row r="30" spans="4:34" x14ac:dyDescent="0.25">
      <c r="D30" s="13" t="s">
        <v>42</v>
      </c>
      <c r="E30" s="14" t="str">
        <f t="shared" si="0"/>
        <v>Xavecos UFC</v>
      </c>
      <c r="F30" s="140">
        <f t="shared" si="1"/>
        <v>5</v>
      </c>
      <c r="G30" s="140"/>
      <c r="H30" s="141">
        <f t="shared" si="2"/>
        <v>241</v>
      </c>
      <c r="I30" s="141"/>
      <c r="J30" s="141">
        <f t="shared" si="3"/>
        <v>315</v>
      </c>
      <c r="K30" s="141"/>
      <c r="L30" s="141">
        <f t="shared" si="4"/>
        <v>-74</v>
      </c>
      <c r="M30" s="142"/>
      <c r="S30" s="2"/>
      <c r="T30" s="3"/>
      <c r="U30" s="8">
        <v>11</v>
      </c>
      <c r="V30" s="21" t="s">
        <v>92</v>
      </c>
      <c r="W30" s="2">
        <f>SUM(C40,Q51,C58,Q67,C78,C88,Q100,C110,Q116,Q127,C141)</f>
        <v>0</v>
      </c>
      <c r="X30" s="2">
        <f>SUM(F40,H51,F58,H67,F78,H100,F110,H116,H127,F141,F88)</f>
        <v>289</v>
      </c>
      <c r="Y30" s="2">
        <f>SUM(H40,F51,H58,F67,H78,H88,F100,H110,F116,F127,H141)</f>
        <v>390</v>
      </c>
      <c r="Z30" s="2">
        <f t="shared" si="8"/>
        <v>-101</v>
      </c>
      <c r="AA30" s="2">
        <f t="shared" si="5"/>
        <v>5288999001</v>
      </c>
      <c r="AB30" s="2">
        <f t="shared" si="7"/>
        <v>55240999263</v>
      </c>
      <c r="AC30" s="106">
        <f t="shared" si="6"/>
        <v>3</v>
      </c>
      <c r="AD30" s="94"/>
      <c r="AE30" s="94"/>
      <c r="AF30" s="94"/>
      <c r="AG30" s="94"/>
      <c r="AH30" s="3"/>
    </row>
    <row r="31" spans="4:34" ht="15.75" thickBot="1" x14ac:dyDescent="0.3">
      <c r="D31" s="15" t="s">
        <v>43</v>
      </c>
      <c r="E31" s="16" t="str">
        <f t="shared" si="0"/>
        <v>Engenheirense</v>
      </c>
      <c r="F31" s="143">
        <f t="shared" si="1"/>
        <v>0</v>
      </c>
      <c r="G31" s="143"/>
      <c r="H31" s="144">
        <f t="shared" si="2"/>
        <v>289</v>
      </c>
      <c r="I31" s="144"/>
      <c r="J31" s="144">
        <f t="shared" si="3"/>
        <v>390</v>
      </c>
      <c r="K31" s="144"/>
      <c r="L31" s="144">
        <f t="shared" si="4"/>
        <v>-101</v>
      </c>
      <c r="M31" s="145"/>
      <c r="S31" s="2"/>
      <c r="T31" s="3"/>
      <c r="U31" s="8">
        <v>12</v>
      </c>
      <c r="V31" s="21" t="s">
        <v>104</v>
      </c>
      <c r="W31" s="2">
        <f>SUM(C36,C51,Q61,Q68,Q80,C86,Q97,Q108,C119,Q131,C138)</f>
        <v>9</v>
      </c>
      <c r="X31" s="2">
        <f>SUM(F36,F51,H61,H68,H80,F86,H97,H108,F119,H131,F138)</f>
        <v>334</v>
      </c>
      <c r="Y31" s="2">
        <f>SUM(H36,H51,F61,F68,F80,H86,F97,F108,H119,F131,H138)</f>
        <v>319</v>
      </c>
      <c r="Z31" s="2">
        <f t="shared" si="8"/>
        <v>15</v>
      </c>
      <c r="AA31" s="2">
        <f t="shared" si="5"/>
        <v>95334000162</v>
      </c>
      <c r="AB31" s="2">
        <f t="shared" si="7"/>
        <v>5288999001</v>
      </c>
      <c r="AC31" s="106">
        <f t="shared" si="6"/>
        <v>11</v>
      </c>
      <c r="AD31" s="94"/>
      <c r="AE31" s="94"/>
      <c r="AF31" s="94"/>
      <c r="AG31" s="94"/>
      <c r="AH31" s="3"/>
    </row>
    <row r="32" spans="4:34" ht="15.75" thickBot="1" x14ac:dyDescent="0.3">
      <c r="S32" s="2"/>
      <c r="T32" s="3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94"/>
      <c r="AG32" s="94"/>
      <c r="AH32" s="3"/>
    </row>
    <row r="33" spans="3:34" x14ac:dyDescent="0.25">
      <c r="D33" s="149" t="s">
        <v>35</v>
      </c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S33" s="2"/>
      <c r="T33" s="3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94"/>
      <c r="AG33" s="94"/>
      <c r="AH33" s="3"/>
    </row>
    <row r="34" spans="3:34" ht="15.75" thickBot="1" x14ac:dyDescent="0.3">
      <c r="D34" s="152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4"/>
      <c r="T34" s="3"/>
      <c r="U34" s="2"/>
      <c r="V34" s="2"/>
      <c r="W34" s="2"/>
      <c r="X34" s="2"/>
      <c r="Y34" s="2"/>
      <c r="Z34" s="2"/>
      <c r="AA34" s="2"/>
      <c r="AB34" s="2"/>
      <c r="AC34" s="2"/>
      <c r="AD34" s="3"/>
      <c r="AE34" s="2"/>
      <c r="AF34" s="20"/>
      <c r="AG34" s="20"/>
      <c r="AH34" s="3"/>
    </row>
    <row r="35" spans="3:34" x14ac:dyDescent="0.25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3"/>
      <c r="U35" s="2"/>
      <c r="V35" s="2"/>
      <c r="W35" s="2"/>
      <c r="X35" s="2"/>
      <c r="Y35" s="2"/>
      <c r="Z35" s="2"/>
      <c r="AA35" s="2"/>
      <c r="AB35" s="2"/>
      <c r="AC35" s="2"/>
      <c r="AD35" s="3"/>
      <c r="AE35" s="2"/>
      <c r="AF35" s="20"/>
      <c r="AG35" s="20"/>
      <c r="AH35" s="3"/>
    </row>
    <row r="36" spans="3:34" x14ac:dyDescent="0.25">
      <c r="C36" s="2">
        <f>IF(OR(F36="",H36=""),"",IF(F36=H36,1,IF(F36&lt;H36,0,IF(F36-H36&lt;10,2,IF(F36&gt;H36,3,SE)))))</f>
        <v>0</v>
      </c>
      <c r="D36" s="146" t="str">
        <f>V31</f>
        <v>Soccer Italy</v>
      </c>
      <c r="E36" s="148"/>
      <c r="F36" s="92">
        <v>37</v>
      </c>
      <c r="G36" s="18" t="s">
        <v>23</v>
      </c>
      <c r="H36" s="93">
        <v>47</v>
      </c>
      <c r="I36" s="146" t="str">
        <f>V24</f>
        <v>Botafogo Rocha</v>
      </c>
      <c r="J36" s="147"/>
      <c r="K36" s="147"/>
      <c r="L36" s="147"/>
      <c r="M36" s="147"/>
      <c r="N36" s="147"/>
      <c r="O36" s="147"/>
      <c r="P36" s="148"/>
      <c r="Q36" s="2">
        <f>IF(OR(H36="",F36=""),"",IF(H36=F36,1,IF(H36&lt;F36,0,IF(H36-F36&lt;10,2,IF(H36&gt;F36,3,SE)))))</f>
        <v>3</v>
      </c>
      <c r="T36" s="3"/>
      <c r="U36" s="2"/>
      <c r="V36" s="2"/>
      <c r="W36" s="2"/>
      <c r="X36" s="2"/>
      <c r="Y36" s="2"/>
      <c r="Z36" s="2"/>
      <c r="AA36" s="2"/>
      <c r="AB36" s="2"/>
      <c r="AC36" s="2"/>
      <c r="AD36" s="3"/>
      <c r="AE36" s="2"/>
      <c r="AF36" s="20"/>
      <c r="AG36" s="20"/>
    </row>
    <row r="37" spans="3:34" x14ac:dyDescent="0.25">
      <c r="C37" s="2">
        <f>IF(OR(F37="",H37=""),"",IF(F37=H37,1,IF(F37&lt;H37,0,IF(F37-H37&lt;10,2,IF(F37&gt;H37,3,SE)))))</f>
        <v>0</v>
      </c>
      <c r="D37" s="139" t="str">
        <f>V28</f>
        <v>É o ki tu merece</v>
      </c>
      <c r="E37" s="139"/>
      <c r="F37" s="92">
        <v>59</v>
      </c>
      <c r="G37" s="18" t="s">
        <v>23</v>
      </c>
      <c r="H37" s="93">
        <v>68</v>
      </c>
      <c r="I37" s="139" t="str">
        <f>V29</f>
        <v>ousadia e alegriaa1</v>
      </c>
      <c r="J37" s="139"/>
      <c r="K37" s="139"/>
      <c r="L37" s="139"/>
      <c r="M37" s="139"/>
      <c r="N37" s="139"/>
      <c r="O37" s="139"/>
      <c r="P37" s="139"/>
      <c r="Q37" s="2">
        <f>IF(OR(H37="",F37=""),"",IF(H37=F37,1,IF(H37&lt;F37,0,IF(H37-F37&lt;10,2,IF(H37&gt;F37,3,SE)))))</f>
        <v>2</v>
      </c>
      <c r="T37" s="3"/>
      <c r="U37" s="2"/>
      <c r="V37" s="2"/>
      <c r="W37" s="2"/>
      <c r="X37" s="2"/>
      <c r="Y37" s="2"/>
      <c r="Z37" s="2"/>
      <c r="AA37" s="2"/>
      <c r="AB37" s="2"/>
      <c r="AC37" s="2"/>
      <c r="AD37" s="3"/>
      <c r="AE37" s="2"/>
      <c r="AF37" s="20"/>
      <c r="AG37" s="20"/>
    </row>
    <row r="38" spans="3:34" x14ac:dyDescent="0.25">
      <c r="C38" s="2">
        <f>IF(OR(F38="",H38=""),"",IF(F38=H38,1,IF(F38&lt;H38,0,IF(F38-H38&lt;10,2,IF(F38&gt;H38,3,SE)))))</f>
        <v>0</v>
      </c>
      <c r="D38" s="146" t="str">
        <f>V20</f>
        <v>mathpalestra</v>
      </c>
      <c r="E38" s="148"/>
      <c r="F38" s="92">
        <v>21</v>
      </c>
      <c r="G38" s="18" t="s">
        <v>23</v>
      </c>
      <c r="H38" s="93">
        <v>59</v>
      </c>
      <c r="I38" s="146" t="str">
        <f>V25</f>
        <v>Sekishiki Mekai Ha</v>
      </c>
      <c r="J38" s="147"/>
      <c r="K38" s="147"/>
      <c r="L38" s="147"/>
      <c r="M38" s="147"/>
      <c r="N38" s="147"/>
      <c r="O38" s="147"/>
      <c r="P38" s="148"/>
      <c r="Q38" s="2">
        <f>IF(OR(H38="",F38=""),"",IF(H38=F38,1,IF(H38&lt;F38,0,IF(H38-F38&lt;10,2,IF(H38&gt;F38,3,SE)))))</f>
        <v>3</v>
      </c>
      <c r="T38" s="3"/>
      <c r="U38" s="2"/>
      <c r="V38" s="2"/>
      <c r="W38" s="2"/>
      <c r="X38" s="2"/>
      <c r="Y38" s="2"/>
      <c r="Z38" s="2"/>
      <c r="AA38" s="2"/>
      <c r="AB38" s="2"/>
      <c r="AC38" s="2"/>
      <c r="AD38" s="3"/>
      <c r="AE38" s="2"/>
      <c r="AF38" s="20"/>
      <c r="AG38" s="20"/>
    </row>
    <row r="39" spans="3:34" x14ac:dyDescent="0.25">
      <c r="C39" s="2">
        <f>IF(OR(F39="",H39=""),"",IF(F39=H39,1,IF(F39&lt;H39,0,IF(F39-H39&lt;10,2,IF(F39&gt;H39,3,SE)))))</f>
        <v>0</v>
      </c>
      <c r="D39" s="139" t="str">
        <f>V22</f>
        <v>Xavecos UFC</v>
      </c>
      <c r="E39" s="139"/>
      <c r="F39" s="92">
        <v>29</v>
      </c>
      <c r="G39" s="18" t="s">
        <v>23</v>
      </c>
      <c r="H39" s="93">
        <v>62</v>
      </c>
      <c r="I39" s="139" t="str">
        <f>V27</f>
        <v>Bahia aju</v>
      </c>
      <c r="J39" s="139"/>
      <c r="K39" s="139"/>
      <c r="L39" s="139"/>
      <c r="M39" s="139"/>
      <c r="N39" s="139"/>
      <c r="O39" s="139"/>
      <c r="P39" s="139"/>
      <c r="Q39" s="2">
        <f>IF(OR(H39="",F39=""),"",IF(H39=F39,1,IF(H39&lt;F39,0,IF(H39-F39&lt;10,2,IF(H39&gt;F39,3,SE)))))</f>
        <v>3</v>
      </c>
      <c r="T39" s="3"/>
      <c r="U39" s="2"/>
      <c r="V39" s="2"/>
      <c r="W39" s="2"/>
      <c r="X39" s="2"/>
      <c r="Y39" s="2"/>
      <c r="Z39" s="2"/>
      <c r="AA39" s="2"/>
      <c r="AB39" s="2"/>
      <c r="AC39" s="2"/>
      <c r="AD39" s="3"/>
      <c r="AE39" s="2"/>
      <c r="AF39" s="20"/>
      <c r="AG39" s="20"/>
    </row>
    <row r="40" spans="3:34" x14ac:dyDescent="0.25">
      <c r="C40" s="2">
        <f>IF(OR(F40="",H40=""),"",IF(F40=H40,1,IF(F40&lt;H40,0,IF(F40-H40&lt;10,2,IF(F40&gt;H40,3,SE)))))</f>
        <v>0</v>
      </c>
      <c r="D40" s="139" t="str">
        <f>V30</f>
        <v>Engenheirense</v>
      </c>
      <c r="E40" s="139"/>
      <c r="F40" s="92">
        <v>51</v>
      </c>
      <c r="G40" s="18" t="s">
        <v>23</v>
      </c>
      <c r="H40" s="93">
        <v>53</v>
      </c>
      <c r="I40" s="139" t="str">
        <f>V26</f>
        <v>comicu</v>
      </c>
      <c r="J40" s="139"/>
      <c r="K40" s="139"/>
      <c r="L40" s="139"/>
      <c r="M40" s="139"/>
      <c r="N40" s="139"/>
      <c r="O40" s="139"/>
      <c r="P40" s="139"/>
      <c r="Q40" s="2">
        <f>IF(OR(H40="",F40=""),"",IF(H40=F40,1,IF(H40&lt;F40,0,IF(H40-F40&lt;10,2,IF(H40&gt;F40,3,SE)))))</f>
        <v>2</v>
      </c>
      <c r="T40" s="3"/>
      <c r="U40" s="2"/>
      <c r="V40" s="2"/>
      <c r="W40" s="2"/>
      <c r="X40" s="2"/>
      <c r="Y40" s="2"/>
      <c r="Z40" s="2"/>
      <c r="AA40" s="2"/>
      <c r="AB40" s="2"/>
      <c r="AC40" s="2"/>
      <c r="AD40" s="3"/>
      <c r="AE40" s="2"/>
      <c r="AF40" s="20"/>
      <c r="AG40" s="20"/>
    </row>
    <row r="41" spans="3:34" x14ac:dyDescent="0.25">
      <c r="C41" s="2">
        <f>IF(OR(F41="",H41=""),"",IF(F41=H41,1,IF(F41&lt;H41,0,IF(F41-H41&lt;10,2,IF(F41&gt;H41,3,SE)))))</f>
        <v>3</v>
      </c>
      <c r="D41" s="139" t="str">
        <f>V23</f>
        <v>Driblador F.C</v>
      </c>
      <c r="E41" s="139"/>
      <c r="F41" s="93">
        <v>63</v>
      </c>
      <c r="G41" s="18" t="s">
        <v>23</v>
      </c>
      <c r="H41" s="92">
        <v>15</v>
      </c>
      <c r="I41" s="139" t="str">
        <f>V21</f>
        <v>Marvada da cachaça</v>
      </c>
      <c r="J41" s="139"/>
      <c r="K41" s="139"/>
      <c r="L41" s="139"/>
      <c r="M41" s="139"/>
      <c r="N41" s="139"/>
      <c r="O41" s="139"/>
      <c r="P41" s="139"/>
      <c r="Q41" s="2">
        <f>IF(OR(H41="",F41=""),"",IF(H41=F41,1,IF(H41&lt;F41,0,IF(H41-F41&lt;10,2,IF(H41&gt;F41,3,SE)))))</f>
        <v>0</v>
      </c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0"/>
      <c r="AG41" s="20"/>
    </row>
    <row r="42" spans="3:34" ht="15.75" thickBot="1" x14ac:dyDescent="0.3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0"/>
      <c r="AG42" s="20"/>
    </row>
    <row r="43" spans="3:34" x14ac:dyDescent="0.25">
      <c r="C43" s="2" t="str">
        <f>IF(OR(F43="",H43=""),"",IF(F43=H43,1,IF(F43&lt;H43,0,IF(F43-H43&lt;10,2,IF(F43&gt;H43,3,SE)))))</f>
        <v/>
      </c>
      <c r="D43" s="149" t="s">
        <v>34</v>
      </c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1"/>
      <c r="Q43" s="2" t="str">
        <f>IF(OR(H43="",F43=""),"",IF(H43=F43,1,IF(H43&lt;F43,0,IF(H43-F43&lt;10,2,IF(H43&gt;F43,3,SE)))))</f>
        <v/>
      </c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0"/>
      <c r="AG43" s="20"/>
    </row>
    <row r="44" spans="3:34" ht="15.75" thickBot="1" x14ac:dyDescent="0.3">
      <c r="C44" s="2" t="str">
        <f>IF(OR(F44="",H44=""),"",IF(F44=H44,1,IF(F44&lt;H44,0,IF(F44-H44&lt;10,2,IF(F44&gt;H44,3,SE)))))</f>
        <v/>
      </c>
      <c r="D44" s="152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4"/>
      <c r="Q44" s="2" t="str">
        <f>IF(OR(H44="",F44=""),"",IF(H44=F44,1,IF(H44&lt;F44,0,IF(H44-F44&lt;10,2,IF(H44&gt;F44,3,SE)))))</f>
        <v/>
      </c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0"/>
      <c r="AG44" s="20"/>
    </row>
    <row r="45" spans="3:34" x14ac:dyDescent="0.25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0"/>
      <c r="AG45" s="20"/>
    </row>
    <row r="46" spans="3:34" x14ac:dyDescent="0.25">
      <c r="C46" s="2">
        <f>IF(OR(F46="",H46=""),"",IF(F46=H46,1,IF(F46&lt;H46,0,IF(F46-H46&lt;10,2,IF(F46&gt;H46,3,SE)))))</f>
        <v>3</v>
      </c>
      <c r="D46" s="146" t="str">
        <f>V23</f>
        <v>Driblador F.C</v>
      </c>
      <c r="E46" s="148"/>
      <c r="F46" s="93">
        <v>91</v>
      </c>
      <c r="G46" s="19" t="s">
        <v>23</v>
      </c>
      <c r="H46" s="92">
        <v>15</v>
      </c>
      <c r="I46" s="146" t="str">
        <f>V20</f>
        <v>mathpalestra</v>
      </c>
      <c r="J46" s="147"/>
      <c r="K46" s="147"/>
      <c r="L46" s="147"/>
      <c r="M46" s="147"/>
      <c r="N46" s="147"/>
      <c r="O46" s="147"/>
      <c r="P46" s="148"/>
      <c r="Q46" s="2">
        <f>IF(OR(H46="",F46=""),"",IF(H46=F46,1,IF(H46&lt;F46,0,IF(H46-F46&lt;10,2,IF(H46&gt;F46,3,SE)))))</f>
        <v>0</v>
      </c>
      <c r="T46" s="3"/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  <c r="AF46" s="20"/>
      <c r="AG46" s="20"/>
    </row>
    <row r="47" spans="3:34" x14ac:dyDescent="0.25">
      <c r="C47" s="2">
        <f>IF(OR(F47="",H47=""),"",IF(F47=H47,1,IF(F47&lt;H47,0,IF(F47-H47&lt;10,2,IF(F47&gt;H47,3,SE)))))</f>
        <v>0</v>
      </c>
      <c r="D47" s="139" t="str">
        <f>V24</f>
        <v>Botafogo Rocha</v>
      </c>
      <c r="E47" s="139"/>
      <c r="F47" s="92">
        <v>42</v>
      </c>
      <c r="G47" s="19" t="s">
        <v>23</v>
      </c>
      <c r="H47" s="93">
        <v>79</v>
      </c>
      <c r="I47" s="139" t="str">
        <f>V26</f>
        <v>comicu</v>
      </c>
      <c r="J47" s="139"/>
      <c r="K47" s="139"/>
      <c r="L47" s="139"/>
      <c r="M47" s="139"/>
      <c r="N47" s="139"/>
      <c r="O47" s="139"/>
      <c r="P47" s="139"/>
      <c r="Q47" s="2">
        <f>IF(OR(H47="",F47=""),"",IF(H47=F47,1,IF(H47&lt;F47,0,IF(H47-F47&lt;10,2,IF(H47&gt;F47,3,SE)))))</f>
        <v>3</v>
      </c>
      <c r="T47" s="3"/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  <c r="AF47" s="20"/>
      <c r="AG47" s="20"/>
    </row>
    <row r="48" spans="3:34" x14ac:dyDescent="0.25">
      <c r="C48" s="2">
        <f>IF(OR(F48="",H48=""),"",IF(F48=H48,1,IF(F48&lt;H48,0,IF(F48-H48&lt;10,2,IF(F48&gt;H48,3,SE)))))</f>
        <v>0</v>
      </c>
      <c r="D48" s="146" t="str">
        <f>V29</f>
        <v>ousadia e alegriaa1</v>
      </c>
      <c r="E48" s="148"/>
      <c r="F48" s="92">
        <v>55</v>
      </c>
      <c r="G48" s="19" t="s">
        <v>23</v>
      </c>
      <c r="H48" s="93">
        <v>69</v>
      </c>
      <c r="I48" s="146" t="str">
        <f>V27</f>
        <v>Bahia aju</v>
      </c>
      <c r="J48" s="147"/>
      <c r="K48" s="147"/>
      <c r="L48" s="147"/>
      <c r="M48" s="147"/>
      <c r="N48" s="147"/>
      <c r="O48" s="147"/>
      <c r="P48" s="148"/>
      <c r="Q48" s="2">
        <f>IF(OR(H48="",F48=""),"",IF(H48=F48,1,IF(H48&lt;F48,0,IF(H48-F48&lt;10,2,IF(H48&gt;F48,3,SE)))))</f>
        <v>3</v>
      </c>
      <c r="T48" s="3"/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  <c r="AF48" s="20"/>
      <c r="AG48" s="20"/>
    </row>
    <row r="49" spans="3:33" x14ac:dyDescent="0.25">
      <c r="C49" s="2">
        <f>IF(OR(F49="",H49=""),"",IF(F49=H49,1,IF(F49&lt;H49,0,IF(F49-H49&lt;10,2,IF(F49&gt;H49,3,SE)))))</f>
        <v>0</v>
      </c>
      <c r="D49" s="139" t="str">
        <f>V25</f>
        <v>Sekishiki Mekai Ha</v>
      </c>
      <c r="E49" s="139"/>
      <c r="F49" s="92">
        <v>63</v>
      </c>
      <c r="G49" s="19" t="s">
        <v>23</v>
      </c>
      <c r="H49" s="93">
        <v>73</v>
      </c>
      <c r="I49" s="139" t="str">
        <f>V28</f>
        <v>É o ki tu merece</v>
      </c>
      <c r="J49" s="139"/>
      <c r="K49" s="139"/>
      <c r="L49" s="139"/>
      <c r="M49" s="139"/>
      <c r="N49" s="139"/>
      <c r="O49" s="139"/>
      <c r="P49" s="139"/>
      <c r="Q49" s="2">
        <f>IF(OR(H49="",F49=""),"",IF(H49=F49,1,IF(H49&lt;F49,0,IF(H49-F49&lt;10,2,IF(H49&gt;F49,3,SE)))))</f>
        <v>3</v>
      </c>
      <c r="T49" s="3"/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  <c r="AF49" s="20"/>
      <c r="AG49" s="20"/>
    </row>
    <row r="50" spans="3:33" x14ac:dyDescent="0.25">
      <c r="C50" s="2">
        <f>IF(OR(F50="",H50=""),"",IF(F50=H50,1,IF(F50&lt;H50,0,IF(F50-H50&lt;10,2,IF(F50&gt;H50,3,SE)))))</f>
        <v>3</v>
      </c>
      <c r="D50" s="139" t="str">
        <f>V21</f>
        <v>Marvada da cachaça</v>
      </c>
      <c r="E50" s="139"/>
      <c r="F50" s="93">
        <v>68</v>
      </c>
      <c r="G50" s="19" t="s">
        <v>23</v>
      </c>
      <c r="H50" s="92">
        <v>29</v>
      </c>
      <c r="I50" s="139" t="str">
        <f>V22</f>
        <v>Xavecos UFC</v>
      </c>
      <c r="J50" s="139"/>
      <c r="K50" s="139"/>
      <c r="L50" s="139"/>
      <c r="M50" s="139"/>
      <c r="N50" s="139"/>
      <c r="O50" s="139"/>
      <c r="P50" s="139"/>
      <c r="Q50" s="2">
        <f>IF(OR(H50="",F50=""),"",IF(H50=F50,1,IF(H50&lt;F50,0,IF(H50-F50&lt;10,2,IF(H50&gt;F50,3,SE)))))</f>
        <v>0</v>
      </c>
      <c r="T50" s="3"/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  <c r="AF50" s="20"/>
      <c r="AG50" s="20"/>
    </row>
    <row r="51" spans="3:33" x14ac:dyDescent="0.25">
      <c r="C51" s="2">
        <f>IF(OR(F51="",H51=""),"",IF(F51=H51,1,IF(F51&lt;H51,0,IF(F51-H51&lt;10,2,IF(F51&gt;H51,3,SE)))))</f>
        <v>3</v>
      </c>
      <c r="D51" s="139" t="str">
        <f>V31</f>
        <v>Soccer Italy</v>
      </c>
      <c r="E51" s="139"/>
      <c r="F51" s="93">
        <v>101</v>
      </c>
      <c r="G51" s="19" t="s">
        <v>23</v>
      </c>
      <c r="H51" s="92">
        <v>68</v>
      </c>
      <c r="I51" s="139" t="str">
        <f>V30</f>
        <v>Engenheirense</v>
      </c>
      <c r="J51" s="139"/>
      <c r="K51" s="139"/>
      <c r="L51" s="139"/>
      <c r="M51" s="139"/>
      <c r="N51" s="139"/>
      <c r="O51" s="139"/>
      <c r="P51" s="139"/>
      <c r="Q51" s="2">
        <f>IF(OR(H51="",F51=""),"",IF(H51=F51,1,IF(H51&lt;F51,0,IF(H51-F51&lt;10,2,IF(H51&gt;F51,3,SE)))))</f>
        <v>0</v>
      </c>
      <c r="T51" s="3"/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  <c r="AF51" s="20"/>
      <c r="AG51" s="20"/>
    </row>
    <row r="52" spans="3:33" ht="15.75" thickBot="1" x14ac:dyDescent="0.3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T52" s="3"/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  <c r="AF52" s="20"/>
      <c r="AG52" s="20"/>
    </row>
    <row r="53" spans="3:33" x14ac:dyDescent="0.25">
      <c r="C53" s="2" t="str">
        <f>IF(OR(F53="",H53=""),"",IF(F53=H53,1,IF(F53&lt;H53,0,IF(F53-H53&lt;10,2,IF(F53&gt;H53,3,SE)))))</f>
        <v/>
      </c>
      <c r="D53" s="149" t="s">
        <v>33</v>
      </c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1"/>
      <c r="Q53" s="2" t="str">
        <f>IF(OR(H53="",F53=""),"",IF(H53=F53,1,IF(H53&lt;F53,0,IF(H53-F53&lt;10,2,IF(H53&gt;F53,3,SE)))))</f>
        <v/>
      </c>
      <c r="T53" s="3"/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  <c r="AF53" s="20"/>
      <c r="AG53" s="20"/>
    </row>
    <row r="54" spans="3:33" ht="15.75" thickBot="1" x14ac:dyDescent="0.3">
      <c r="C54" s="2" t="str">
        <f>IF(OR(F54="",H54=""),"",IF(F54=H54,1,IF(F54&lt;H54,0,IF(F54-H54&lt;10,2,IF(F54&gt;H54,3,SE)))))</f>
        <v/>
      </c>
      <c r="D54" s="152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4"/>
      <c r="Q54" s="2" t="str">
        <f>IF(OR(H54="",F54=""),"",IF(H54=F54,1,IF(H54&lt;F54,0,IF(H54-F54&lt;10,2,IF(H54&gt;F54,3,SE)))))</f>
        <v/>
      </c>
      <c r="T54" s="3"/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  <c r="AF54" s="20"/>
      <c r="AG54" s="20"/>
    </row>
    <row r="55" spans="3:33" x14ac:dyDescent="0.25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T55" s="3"/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  <c r="AF55" s="20"/>
      <c r="AG55" s="20"/>
    </row>
    <row r="56" spans="3:33" x14ac:dyDescent="0.25">
      <c r="C56" s="2">
        <f>IF(OR(F56="",H56=""),"",IF(F56=H56,1,IF(F56&lt;H56,0,IF(F56-H56&lt;10,2,IF(F56&gt;H56,3,SE)))))</f>
        <v>3</v>
      </c>
      <c r="D56" s="146" t="str">
        <f>V28</f>
        <v>É o ki tu merece</v>
      </c>
      <c r="E56" s="148"/>
      <c r="F56" s="93">
        <v>56</v>
      </c>
      <c r="G56" s="18" t="s">
        <v>23</v>
      </c>
      <c r="H56" s="92">
        <v>26</v>
      </c>
      <c r="I56" s="146" t="str">
        <f>V24</f>
        <v>Botafogo Rocha</v>
      </c>
      <c r="J56" s="147"/>
      <c r="K56" s="147"/>
      <c r="L56" s="147"/>
      <c r="M56" s="147"/>
      <c r="N56" s="147"/>
      <c r="O56" s="147"/>
      <c r="P56" s="148"/>
      <c r="Q56" s="2">
        <f>IF(OR(H56="",F56=""),"",IF(H56=F56,1,IF(H56&lt;F56,0,IF(H56-F56&lt;10,2,IF(H56&gt;F56,3,SE)))))</f>
        <v>0</v>
      </c>
      <c r="T56" s="3"/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  <c r="AF56" s="20"/>
      <c r="AG56" s="20"/>
    </row>
    <row r="57" spans="3:33" x14ac:dyDescent="0.25">
      <c r="C57" s="2">
        <f>IF(OR(F57="",H57=""),"",IF(F57=H57,1,IF(F57&lt;H57,0,IF(F57-H57&lt;10,2,IF(F57&gt;H57,3,SE)))))</f>
        <v>1</v>
      </c>
      <c r="D57" s="139" t="str">
        <f>V25</f>
        <v>Sekishiki Mekai Ha</v>
      </c>
      <c r="E57" s="139"/>
      <c r="F57" s="92">
        <v>36</v>
      </c>
      <c r="G57" s="18" t="s">
        <v>23</v>
      </c>
      <c r="H57" s="92">
        <v>36</v>
      </c>
      <c r="I57" s="139" t="str">
        <f>V21</f>
        <v>Marvada da cachaça</v>
      </c>
      <c r="J57" s="139"/>
      <c r="K57" s="139"/>
      <c r="L57" s="139"/>
      <c r="M57" s="139"/>
      <c r="N57" s="139"/>
      <c r="O57" s="139"/>
      <c r="P57" s="139"/>
      <c r="Q57" s="2">
        <f>IF(OR(H57="",F57=""),"",IF(H57=F57,1,IF(H57&lt;F57,0,IF(H57-F57&lt;10,2,IF(H57&gt;F57,3,SE)))))</f>
        <v>1</v>
      </c>
      <c r="T57" s="3"/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  <c r="AF57" s="20"/>
      <c r="AG57" s="20"/>
    </row>
    <row r="58" spans="3:33" x14ac:dyDescent="0.25">
      <c r="C58" s="2">
        <f>IF(OR(F58="",H58=""),"",IF(F58=H58,1,IF(F58&lt;H58,0,IF(F58-H58&lt;10,2,IF(F58&gt;H58,3,SE)))))</f>
        <v>0</v>
      </c>
      <c r="D58" s="146" t="str">
        <f>V30</f>
        <v>Engenheirense</v>
      </c>
      <c r="E58" s="148"/>
      <c r="F58" s="92">
        <v>25</v>
      </c>
      <c r="G58" s="18" t="s">
        <v>23</v>
      </c>
      <c r="H58" s="93">
        <v>34</v>
      </c>
      <c r="I58" s="146" t="str">
        <f>V23</f>
        <v>Driblador F.C</v>
      </c>
      <c r="J58" s="147"/>
      <c r="K58" s="147"/>
      <c r="L58" s="147"/>
      <c r="M58" s="147"/>
      <c r="N58" s="147"/>
      <c r="O58" s="147"/>
      <c r="P58" s="148"/>
      <c r="Q58" s="2">
        <f>IF(OR(H58="",F58=""),"",IF(H58=F58,1,IF(H58&lt;F58,0,IF(H58-F58&lt;10,2,IF(H58&gt;F58,3,SE)))))</f>
        <v>2</v>
      </c>
      <c r="T58" s="3"/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  <c r="AF58" s="20"/>
      <c r="AG58" s="20"/>
    </row>
    <row r="59" spans="3:33" x14ac:dyDescent="0.25">
      <c r="C59" s="2">
        <f>IF(OR(F59="",H59=""),"",IF(F59=H59,1,IF(F59&lt;H59,0,IF(F59-H59&lt;10,2,IF(F59&gt;H59,3,SE)))))</f>
        <v>0</v>
      </c>
      <c r="D59" s="139" t="str">
        <f>V26</f>
        <v>comicu</v>
      </c>
      <c r="E59" s="139"/>
      <c r="F59" s="92">
        <v>40</v>
      </c>
      <c r="G59" s="18" t="s">
        <v>23</v>
      </c>
      <c r="H59" s="93">
        <v>46</v>
      </c>
      <c r="I59" s="139" t="str">
        <f>V29</f>
        <v>ousadia e alegriaa1</v>
      </c>
      <c r="J59" s="139"/>
      <c r="K59" s="139"/>
      <c r="L59" s="139"/>
      <c r="M59" s="139"/>
      <c r="N59" s="139"/>
      <c r="O59" s="139"/>
      <c r="P59" s="139"/>
      <c r="Q59" s="2">
        <f>IF(OR(H59="",F59=""),"",IF(H59=F59,1,IF(H59&lt;F59,0,IF(H59-F59&lt;10,2,IF(H59&gt;F59,3,SE)))))</f>
        <v>2</v>
      </c>
      <c r="T59" s="3"/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  <c r="AF59" s="20"/>
      <c r="AG59" s="20"/>
    </row>
    <row r="60" spans="3:33" x14ac:dyDescent="0.25">
      <c r="C60" s="2">
        <f>IF(OR(F60="",H60=""),"",IF(F60=H60,1,IF(F60&lt;H60,0,IF(F60-H60&lt;10,2,IF(F60&gt;H60,3,SE)))))</f>
        <v>0</v>
      </c>
      <c r="D60" s="139" t="str">
        <f>V22</f>
        <v>Xavecos UFC</v>
      </c>
      <c r="E60" s="139"/>
      <c r="F60" s="92">
        <v>46</v>
      </c>
      <c r="G60" s="18" t="s">
        <v>23</v>
      </c>
      <c r="H60" s="93">
        <v>47</v>
      </c>
      <c r="I60" s="139" t="str">
        <f>V20</f>
        <v>mathpalestra</v>
      </c>
      <c r="J60" s="139"/>
      <c r="K60" s="139"/>
      <c r="L60" s="139"/>
      <c r="M60" s="139"/>
      <c r="N60" s="139"/>
      <c r="O60" s="139"/>
      <c r="P60" s="139"/>
      <c r="Q60" s="2">
        <f>IF(OR(H60="",F60=""),"",IF(H60=F60,1,IF(H60&lt;F60,0,IF(H60-F60&lt;10,2,IF(H60&gt;F60,3,SE)))))</f>
        <v>2</v>
      </c>
      <c r="T60" s="3"/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  <c r="AF60" s="20"/>
      <c r="AG60" s="20"/>
    </row>
    <row r="61" spans="3:33" x14ac:dyDescent="0.25">
      <c r="C61" s="2">
        <f>IF(OR(F61="",H61=""),"",IF(F61=H61,1,IF(F61&lt;H61,0,IF(F61-H61&lt;10,2,IF(F61&gt;H61,3,SE)))))</f>
        <v>0</v>
      </c>
      <c r="D61" s="139" t="str">
        <f>V27</f>
        <v>Bahia aju</v>
      </c>
      <c r="E61" s="139"/>
      <c r="F61" s="92">
        <v>33</v>
      </c>
      <c r="G61" s="18" t="s">
        <v>23</v>
      </c>
      <c r="H61" s="93">
        <v>45</v>
      </c>
      <c r="I61" s="139" t="str">
        <f>V31</f>
        <v>Soccer Italy</v>
      </c>
      <c r="J61" s="139"/>
      <c r="K61" s="139"/>
      <c r="L61" s="139"/>
      <c r="M61" s="139"/>
      <c r="N61" s="139"/>
      <c r="O61" s="139"/>
      <c r="P61" s="139"/>
      <c r="Q61" s="2">
        <f>IF(OR(H61="",F61=""),"",IF(H61=F61,1,IF(H61&lt;F61,0,IF(H61-F61&lt;10,2,IF(H61&gt;F61,3,SE)))))</f>
        <v>3</v>
      </c>
      <c r="T61" s="3"/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  <c r="AF61" s="20"/>
      <c r="AG61" s="20"/>
    </row>
    <row r="62" spans="3:33" ht="15.75" thickBot="1" x14ac:dyDescent="0.3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T62" s="3"/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  <c r="AF62" s="20"/>
      <c r="AG62" s="20"/>
    </row>
    <row r="63" spans="3:33" x14ac:dyDescent="0.25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T63" s="3"/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  <c r="AF63" s="20"/>
      <c r="AG63" s="20"/>
    </row>
    <row r="64" spans="3:33" ht="15.75" thickBot="1" x14ac:dyDescent="0.3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T64" s="3"/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  <c r="AF64" s="20"/>
      <c r="AG64" s="20"/>
    </row>
    <row r="65" spans="3:33" x14ac:dyDescent="0.25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T65" s="3"/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  <c r="AF65" s="20"/>
      <c r="AG65" s="20"/>
    </row>
    <row r="66" spans="3:33" x14ac:dyDescent="0.25">
      <c r="C66" s="2">
        <f>IF(OR(F66="",H66=""),"",IF(F66=H66,1,IF(F66&lt;H66,0,IF(F66-H66&lt;10,2,IF(F66&gt;H66,3,SE)))))</f>
        <v>0</v>
      </c>
      <c r="D66" s="146" t="str">
        <f>V26</f>
        <v>comicu</v>
      </c>
      <c r="E66" s="148"/>
      <c r="F66" s="92">
        <v>72</v>
      </c>
      <c r="G66" s="19" t="s">
        <v>23</v>
      </c>
      <c r="H66" s="93">
        <v>79</v>
      </c>
      <c r="I66" s="146" t="str">
        <f>V27</f>
        <v>Bahia aju</v>
      </c>
      <c r="J66" s="147"/>
      <c r="K66" s="147"/>
      <c r="L66" s="147"/>
      <c r="M66" s="147"/>
      <c r="N66" s="147"/>
      <c r="O66" s="147"/>
      <c r="P66" s="148"/>
      <c r="Q66" s="2">
        <f>IF(OR(H66="",F66=""),"",IF(H66=F66,1,IF(H66&lt;F66,0,IF(H66-F66&lt;10,2,IF(H66&gt;F66,3,SE)))))</f>
        <v>2</v>
      </c>
      <c r="T66" s="3"/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  <c r="AF66" s="20"/>
      <c r="AG66" s="20"/>
    </row>
    <row r="67" spans="3:33" x14ac:dyDescent="0.25">
      <c r="C67" s="2">
        <f>IF(OR(F67="",H67=""),"",IF(F67=H67,1,IF(F67&lt;H67,0,IF(F67-H67&lt;10,2,IF(F67&gt;H67,3,SE)))))</f>
        <v>2</v>
      </c>
      <c r="D67" s="139" t="str">
        <f>V22</f>
        <v>Xavecos UFC</v>
      </c>
      <c r="E67" s="139"/>
      <c r="F67" s="93">
        <v>50</v>
      </c>
      <c r="G67" s="19" t="s">
        <v>23</v>
      </c>
      <c r="H67" s="92">
        <v>49</v>
      </c>
      <c r="I67" s="139" t="str">
        <f>V30</f>
        <v>Engenheirense</v>
      </c>
      <c r="J67" s="139"/>
      <c r="K67" s="139"/>
      <c r="L67" s="139"/>
      <c r="M67" s="139"/>
      <c r="N67" s="139"/>
      <c r="O67" s="139"/>
      <c r="P67" s="139"/>
      <c r="Q67" s="2">
        <f>IF(OR(H67="",F67=""),"",IF(H67=F67,1,IF(H67&lt;F67,0,IF(H67-F67&lt;10,2,IF(H67&gt;F67,3,SE)))))</f>
        <v>0</v>
      </c>
      <c r="T67" s="3"/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  <c r="AF67" s="20"/>
      <c r="AG67" s="20"/>
    </row>
    <row r="68" spans="3:33" x14ac:dyDescent="0.25">
      <c r="C68" s="2">
        <f>IF(OR(F68="",H68=""),"",IF(F68=H68,1,IF(F68&lt;H68,0,IF(F68-H68&lt;10,2,IF(F68&gt;H68,3,SE)))))</f>
        <v>3</v>
      </c>
      <c r="D68" s="146" t="str">
        <f>V23</f>
        <v>Driblador F.C</v>
      </c>
      <c r="E68" s="148"/>
      <c r="F68" s="93">
        <v>75</v>
      </c>
      <c r="G68" s="19" t="s">
        <v>23</v>
      </c>
      <c r="H68" s="92">
        <v>64</v>
      </c>
      <c r="I68" s="146" t="str">
        <f>V31</f>
        <v>Soccer Italy</v>
      </c>
      <c r="J68" s="147"/>
      <c r="K68" s="147"/>
      <c r="L68" s="147"/>
      <c r="M68" s="147"/>
      <c r="N68" s="147"/>
      <c r="O68" s="147"/>
      <c r="P68" s="148"/>
      <c r="Q68" s="2">
        <f>IF(OR(H68="",F68=""),"",IF(H68=F68,1,IF(H68&lt;F68,0,IF(H68-F68&lt;10,2,IF(H68&gt;F68,3,SE)))))</f>
        <v>0</v>
      </c>
      <c r="T68" s="3"/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  <c r="AF68" s="20"/>
      <c r="AG68" s="20"/>
    </row>
    <row r="69" spans="3:33" x14ac:dyDescent="0.25">
      <c r="C69" s="2">
        <f>IF(OR(F69="",H69=""),"",IF(F69=H69,1,IF(F69&lt;H69,0,IF(F69-H69&lt;10,2,IF(F69&gt;H69,3,SE)))))</f>
        <v>3</v>
      </c>
      <c r="D69" s="139" t="str">
        <f>V21</f>
        <v>Marvada da cachaça</v>
      </c>
      <c r="E69" s="139"/>
      <c r="F69" s="93">
        <v>40</v>
      </c>
      <c r="G69" s="19" t="s">
        <v>23</v>
      </c>
      <c r="H69" s="92">
        <v>30</v>
      </c>
      <c r="I69" s="139" t="str">
        <f>V28</f>
        <v>É o ki tu merece</v>
      </c>
      <c r="J69" s="139"/>
      <c r="K69" s="139"/>
      <c r="L69" s="139"/>
      <c r="M69" s="139"/>
      <c r="N69" s="139"/>
      <c r="O69" s="139"/>
      <c r="P69" s="139"/>
      <c r="Q69" s="2">
        <f>IF(OR(H69="",F69=""),"",IF(H69=F69,1,IF(H69&lt;F69,0,IF(H69-F69&lt;10,2,IF(H69&gt;F69,3,SE)))))</f>
        <v>0</v>
      </c>
      <c r="T69" s="3"/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  <c r="AF69" s="20"/>
      <c r="AG69" s="20"/>
    </row>
    <row r="70" spans="3:33" x14ac:dyDescent="0.25">
      <c r="C70" s="2">
        <f>IF(OR(F70="",H70=""),"",IF(F70=H70,1,IF(F70&lt;H70,0,IF(F70-H70&lt;10,2,IF(F70&gt;H70,3,SE)))))</f>
        <v>0</v>
      </c>
      <c r="D70" s="139" t="str">
        <f>V24</f>
        <v>Botafogo Rocha</v>
      </c>
      <c r="E70" s="139"/>
      <c r="F70" s="92">
        <v>53</v>
      </c>
      <c r="G70" s="19" t="s">
        <v>23</v>
      </c>
      <c r="H70" s="93">
        <v>73</v>
      </c>
      <c r="I70" s="139" t="str">
        <f>V25</f>
        <v>Sekishiki Mekai Ha</v>
      </c>
      <c r="J70" s="139"/>
      <c r="K70" s="139"/>
      <c r="L70" s="139"/>
      <c r="M70" s="139"/>
      <c r="N70" s="139"/>
      <c r="O70" s="139"/>
      <c r="P70" s="139"/>
      <c r="Q70" s="2">
        <f>IF(OR(H70="",F70=""),"",IF(H70=F70,1,IF(H70&lt;F70,0,IF(H70-F70&lt;10,2,IF(H70&gt;F70,3,SE)))))</f>
        <v>3</v>
      </c>
      <c r="T70" s="3"/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  <c r="AF70" s="20"/>
      <c r="AG70" s="20"/>
    </row>
    <row r="71" spans="3:33" x14ac:dyDescent="0.25">
      <c r="C71" s="2">
        <f>IF(OR(F71="",H71=""),"",IF(F71=H71,1,IF(F71&lt;H71,0,IF(F71-H71&lt;10,2,IF(F71&gt;H71,3,SE)))))</f>
        <v>0</v>
      </c>
      <c r="D71" s="139" t="str">
        <f>V20</f>
        <v>mathpalestra</v>
      </c>
      <c r="E71" s="139"/>
      <c r="F71" s="92">
        <v>14</v>
      </c>
      <c r="G71" s="19" t="s">
        <v>23</v>
      </c>
      <c r="H71" s="93">
        <v>55</v>
      </c>
      <c r="I71" s="139" t="str">
        <f>V29</f>
        <v>ousadia e alegriaa1</v>
      </c>
      <c r="J71" s="139"/>
      <c r="K71" s="139"/>
      <c r="L71" s="139"/>
      <c r="M71" s="139"/>
      <c r="N71" s="139"/>
      <c r="O71" s="139"/>
      <c r="P71" s="139"/>
      <c r="Q71" s="2">
        <f>IF(OR(H71="",F71=""),"",IF(H71=F71,1,IF(H71&lt;F71,0,IF(H71-F71&lt;10,2,IF(H71&gt;F71,3,SE)))))</f>
        <v>3</v>
      </c>
      <c r="T71" s="3"/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  <c r="AF71" s="20"/>
      <c r="AG71" s="20"/>
    </row>
    <row r="72" spans="3:33" ht="15.75" thickBot="1" x14ac:dyDescent="0.3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T72" s="3"/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  <c r="AF72" s="20"/>
      <c r="AG72" s="20"/>
    </row>
    <row r="73" spans="3:33" x14ac:dyDescent="0.25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T73" s="3"/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  <c r="AF73" s="20"/>
      <c r="AG73" s="20"/>
    </row>
    <row r="74" spans="3:33" ht="15.75" thickBot="1" x14ac:dyDescent="0.3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T74" s="3"/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  <c r="AF74" s="20"/>
      <c r="AG74" s="20"/>
    </row>
    <row r="75" spans="3:33" x14ac:dyDescent="0.25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T75" s="3"/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  <c r="AF75" s="20"/>
      <c r="AG75" s="20"/>
    </row>
    <row r="76" spans="3:33" x14ac:dyDescent="0.25">
      <c r="C76" s="2">
        <f>IF(OR(F76="",H76=""),"",IF(F76=H76,1,IF(F76&lt;H76,0,IF(F76-H76&lt;10,2,IF(F76&gt;H76,3,SE)))))</f>
        <v>3</v>
      </c>
      <c r="D76" s="146" t="str">
        <f>V25</f>
        <v>Sekishiki Mekai Ha</v>
      </c>
      <c r="E76" s="148"/>
      <c r="F76" s="35">
        <v>46</v>
      </c>
      <c r="G76" s="19" t="s">
        <v>23</v>
      </c>
      <c r="H76" s="35">
        <v>30</v>
      </c>
      <c r="I76" s="146" t="str">
        <f>V23</f>
        <v>Driblador F.C</v>
      </c>
      <c r="J76" s="147"/>
      <c r="K76" s="147"/>
      <c r="L76" s="147"/>
      <c r="M76" s="147"/>
      <c r="N76" s="147"/>
      <c r="O76" s="147"/>
      <c r="P76" s="148"/>
      <c r="Q76" s="2">
        <f>IF(OR(H76="",F76=""),"",IF(H76=F76,1,IF(H76&lt;F76,0,IF(H76-F76&lt;10,2,IF(H76&gt;F76,3,SE)))))</f>
        <v>0</v>
      </c>
      <c r="T76" s="3"/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  <c r="AF76" s="20"/>
      <c r="AG76" s="20"/>
    </row>
    <row r="77" spans="3:33" x14ac:dyDescent="0.25">
      <c r="C77" s="2">
        <f>IF(OR(F77="",H77=""),"",IF(F77=H77,1,IF(F77&lt;H77,0,IF(F77-H77&lt;10,2,IF(F77&gt;H77,3,SE)))))</f>
        <v>0</v>
      </c>
      <c r="D77" s="139" t="str">
        <f>V28</f>
        <v>É o ki tu merece</v>
      </c>
      <c r="E77" s="139"/>
      <c r="F77" s="35">
        <v>43</v>
      </c>
      <c r="G77" s="19" t="s">
        <v>23</v>
      </c>
      <c r="H77" s="35">
        <v>55</v>
      </c>
      <c r="I77" s="139" t="str">
        <f>V22</f>
        <v>Xavecos UFC</v>
      </c>
      <c r="J77" s="139"/>
      <c r="K77" s="139"/>
      <c r="L77" s="139"/>
      <c r="M77" s="139"/>
      <c r="N77" s="139"/>
      <c r="O77" s="139"/>
      <c r="P77" s="139"/>
      <c r="Q77" s="2">
        <f>IF(OR(H77="",F77=""),"",IF(H77=F77,1,IF(H77&lt;F77,0,IF(H77-F77&lt;10,2,IF(H77&gt;F77,3,SE)))))</f>
        <v>3</v>
      </c>
      <c r="T77" s="3"/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  <c r="AF77" s="20"/>
      <c r="AG77" s="20"/>
    </row>
    <row r="78" spans="3:33" x14ac:dyDescent="0.25">
      <c r="C78" s="2">
        <f>IF(OR(F78="",H78=""),"",IF(F78=H78,1,IF(F78&lt;H78,0,IF(F78-H78&lt;10,2,IF(F78&gt;H78,3,SE)))))</f>
        <v>0</v>
      </c>
      <c r="D78" s="146" t="str">
        <f>V30</f>
        <v>Engenheirense</v>
      </c>
      <c r="E78" s="148"/>
      <c r="F78" s="35">
        <v>52</v>
      </c>
      <c r="G78" s="19" t="s">
        <v>23</v>
      </c>
      <c r="H78" s="35">
        <v>66</v>
      </c>
      <c r="I78" s="146" t="str">
        <f>V20</f>
        <v>mathpalestra</v>
      </c>
      <c r="J78" s="147"/>
      <c r="K78" s="147"/>
      <c r="L78" s="147"/>
      <c r="M78" s="147"/>
      <c r="N78" s="147"/>
      <c r="O78" s="147"/>
      <c r="P78" s="148"/>
      <c r="Q78" s="2">
        <f>IF(OR(H78="",F78=""),"",IF(H78=F78,1,IF(H78&lt;F78,0,IF(H78-F78&lt;10,2,IF(H78&gt;F78,3,SE)))))</f>
        <v>3</v>
      </c>
      <c r="T78" s="3"/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  <c r="AF78" s="20"/>
      <c r="AG78" s="20"/>
    </row>
    <row r="79" spans="3:33" x14ac:dyDescent="0.25">
      <c r="C79" s="2">
        <f>IF(OR(F79="",H79=""),"",IF(F79=H79,1,IF(F79&lt;H79,0,IF(F79-H79&lt;10,2,IF(F79&gt;H79,3,SE)))))</f>
        <v>3</v>
      </c>
      <c r="D79" s="139" t="str">
        <f>V27</f>
        <v>Bahia aju</v>
      </c>
      <c r="E79" s="139"/>
      <c r="F79" s="35">
        <v>61</v>
      </c>
      <c r="G79" s="19" t="s">
        <v>23</v>
      </c>
      <c r="H79" s="35">
        <v>44</v>
      </c>
      <c r="I79" s="139" t="str">
        <f>V24</f>
        <v>Botafogo Rocha</v>
      </c>
      <c r="J79" s="139"/>
      <c r="K79" s="139"/>
      <c r="L79" s="139"/>
      <c r="M79" s="139"/>
      <c r="N79" s="139"/>
      <c r="O79" s="139"/>
      <c r="P79" s="139"/>
      <c r="Q79" s="2">
        <f>IF(OR(H79="",F79=""),"",IF(H79=F79,1,IF(H79&lt;F79,0,IF(H79-F79&lt;10,2,IF(H79&gt;F79,3,SE)))))</f>
        <v>0</v>
      </c>
      <c r="T79" s="3"/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  <c r="AF79" s="20"/>
      <c r="AG79" s="20"/>
    </row>
    <row r="80" spans="3:33" x14ac:dyDescent="0.25">
      <c r="C80" s="2">
        <f>IF(OR(F80="",H80=""),"",IF(F80=H80,1,IF(F80&lt;H80,0,IF(F80-H80&lt;10,2,IF(F80&gt;H80,3,SE)))))</f>
        <v>3</v>
      </c>
      <c r="D80" s="139" t="str">
        <f>V29</f>
        <v>ousadia e alegriaa1</v>
      </c>
      <c r="E80" s="139"/>
      <c r="F80" s="35">
        <v>64</v>
      </c>
      <c r="G80" s="19" t="s">
        <v>23</v>
      </c>
      <c r="H80" s="35">
        <v>41</v>
      </c>
      <c r="I80" s="139" t="str">
        <f>V31</f>
        <v>Soccer Italy</v>
      </c>
      <c r="J80" s="139"/>
      <c r="K80" s="139"/>
      <c r="L80" s="139"/>
      <c r="M80" s="139"/>
      <c r="N80" s="139"/>
      <c r="O80" s="139"/>
      <c r="P80" s="139"/>
      <c r="Q80" s="2">
        <f>IF(OR(H80="",F80=""),"",IF(H80=F80,1,IF(H80&lt;F80,0,IF(H80-F80&lt;10,2,IF(H80&gt;F80,3,SE)))))</f>
        <v>0</v>
      </c>
      <c r="T80" s="3"/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  <c r="AF80" s="20"/>
      <c r="AG80" s="20"/>
    </row>
    <row r="81" spans="3:33" x14ac:dyDescent="0.25">
      <c r="C81" s="2">
        <f>IF(OR(F81="",H81=""),"",IF(F81=H81,1,IF(F81&lt;H81,0,IF(F81-H81&lt;10,2,IF(F81&gt;H81,3,SE)))))</f>
        <v>0</v>
      </c>
      <c r="D81" s="139" t="str">
        <f>V21</f>
        <v>Marvada da cachaça</v>
      </c>
      <c r="E81" s="139"/>
      <c r="F81" s="35">
        <v>24</v>
      </c>
      <c r="G81" s="19" t="s">
        <v>23</v>
      </c>
      <c r="H81" s="35">
        <v>69</v>
      </c>
      <c r="I81" s="139" t="str">
        <f>V26</f>
        <v>comicu</v>
      </c>
      <c r="J81" s="139"/>
      <c r="K81" s="139"/>
      <c r="L81" s="139"/>
      <c r="M81" s="139"/>
      <c r="N81" s="139"/>
      <c r="O81" s="139"/>
      <c r="P81" s="139"/>
      <c r="Q81" s="2">
        <f>IF(OR(H81="",F81=""),"",IF(H81=F81,1,IF(H81&lt;F81,0,IF(H81-F81&lt;10,2,IF(H81&gt;F81,3,SE)))))</f>
        <v>3</v>
      </c>
      <c r="T81" s="3"/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  <c r="AF81" s="20"/>
      <c r="AG81" s="20"/>
    </row>
    <row r="82" spans="3:33" ht="15.75" thickBot="1" x14ac:dyDescent="0.3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T82" s="3"/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  <c r="AF82" s="20"/>
      <c r="AG82" s="20"/>
    </row>
    <row r="83" spans="3:33" x14ac:dyDescent="0.25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T83" s="3"/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  <c r="AF83" s="20"/>
      <c r="AG83" s="20"/>
    </row>
    <row r="84" spans="3:33" ht="15.75" thickBot="1" x14ac:dyDescent="0.3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T84" s="3"/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  <c r="AF84" s="20"/>
      <c r="AG84" s="20"/>
    </row>
    <row r="85" spans="3:33" x14ac:dyDescent="0.25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T85" s="3"/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  <c r="AF85" s="20"/>
      <c r="AG85" s="20"/>
    </row>
    <row r="86" spans="3:33" x14ac:dyDescent="0.25">
      <c r="C86" s="2">
        <f>IF(OR(F86="",H86=""),"",IF(F86=H86,1,IF(F86&lt;H86,0,IF(F86-H86&lt;10,2,IF(F86&gt;H86,3,SE)))))</f>
        <v>3</v>
      </c>
      <c r="D86" s="146" t="str">
        <f>V31</f>
        <v>Soccer Italy</v>
      </c>
      <c r="E86" s="148"/>
      <c r="F86" s="93">
        <v>46</v>
      </c>
      <c r="G86" s="19" t="s">
        <v>23</v>
      </c>
      <c r="H86" s="92">
        <v>32</v>
      </c>
      <c r="I86" s="146" t="str">
        <f>V22</f>
        <v>Xavecos UFC</v>
      </c>
      <c r="J86" s="147"/>
      <c r="K86" s="147"/>
      <c r="L86" s="147"/>
      <c r="M86" s="147"/>
      <c r="N86" s="147"/>
      <c r="O86" s="147"/>
      <c r="P86" s="148"/>
      <c r="Q86" s="2">
        <f>IF(OR(H86="",F86=""),"",IF(H86=F86,1,IF(H86&lt;F86,0,IF(H86-F86&lt;10,2,IF(H86&gt;F86,3,SE)))))</f>
        <v>0</v>
      </c>
      <c r="T86" s="3"/>
      <c r="U86" s="2"/>
      <c r="V86" s="3"/>
      <c r="W86" s="2"/>
      <c r="X86" s="2"/>
    </row>
    <row r="87" spans="3:33" x14ac:dyDescent="0.25">
      <c r="C87" s="2">
        <f>IF(OR(F87="",H87=""),"",IF(F87=H87,1,IF(F87&lt;H87,0,IF(F87-H87&lt;10,2,IF(F87&gt;H87,3,SE)))))</f>
        <v>0</v>
      </c>
      <c r="D87" s="139" t="str">
        <f>V26</f>
        <v>comicu</v>
      </c>
      <c r="E87" s="139"/>
      <c r="F87" s="92">
        <v>42</v>
      </c>
      <c r="G87" s="19" t="s">
        <v>23</v>
      </c>
      <c r="H87" s="93">
        <v>48</v>
      </c>
      <c r="I87" s="139" t="str">
        <f>V23</f>
        <v>Driblador F.C</v>
      </c>
      <c r="J87" s="139"/>
      <c r="K87" s="139"/>
      <c r="L87" s="139"/>
      <c r="M87" s="139"/>
      <c r="N87" s="139"/>
      <c r="O87" s="139"/>
      <c r="P87" s="139"/>
      <c r="Q87" s="2">
        <f>IF(OR(H87="",F87=""),"",IF(H87=F87,1,IF(H87&lt;F87,0,IF(H87-F87&lt;10,2,IF(H87&gt;F87,3,SE)))))</f>
        <v>2</v>
      </c>
      <c r="T87" s="3"/>
      <c r="U87" s="2"/>
      <c r="V87" s="3"/>
      <c r="W87" s="2"/>
      <c r="X87" s="2"/>
    </row>
    <row r="88" spans="3:33" x14ac:dyDescent="0.25">
      <c r="C88" s="2">
        <f>IF(OR(F88="",H88=""),"",IF(F88=H88,1,IF(F88&lt;H88,0,IF(F88-H88&lt;10,2,IF(F88&gt;H88,3,SE)))))</f>
        <v>0</v>
      </c>
      <c r="D88" s="146" t="str">
        <f>V30</f>
        <v>Engenheirense</v>
      </c>
      <c r="E88" s="148"/>
      <c r="F88" s="92">
        <v>44</v>
      </c>
      <c r="G88" s="19" t="s">
        <v>23</v>
      </c>
      <c r="H88" s="93">
        <v>86</v>
      </c>
      <c r="I88" s="146" t="str">
        <f>V28</f>
        <v>É o ki tu merece</v>
      </c>
      <c r="J88" s="147"/>
      <c r="K88" s="147"/>
      <c r="L88" s="147"/>
      <c r="M88" s="147"/>
      <c r="N88" s="147"/>
      <c r="O88" s="147"/>
      <c r="P88" s="148"/>
      <c r="Q88" s="2">
        <f>IF(OR(H88="",F88=""),"",IF(H88=F88,1,IF(H88&lt;F88,0,IF(H88-F88&lt;10,2,IF(H88&gt;F88,3,SE)))))</f>
        <v>3</v>
      </c>
      <c r="T88" s="3"/>
      <c r="U88" s="2"/>
      <c r="V88" s="3"/>
      <c r="W88" s="2"/>
      <c r="X88" s="2"/>
    </row>
    <row r="89" spans="3:33" x14ac:dyDescent="0.25">
      <c r="C89" s="2">
        <f>IF(OR(F89="",H89=""),"",IF(F89=H89,1,IF(F89&lt;H89,0,IF(F89-H89&lt;10,2,IF(F89&gt;H89,3,SE)))))</f>
        <v>3</v>
      </c>
      <c r="D89" s="139" t="str">
        <f>V24</f>
        <v>Botafogo Rocha</v>
      </c>
      <c r="E89" s="139"/>
      <c r="F89" s="93">
        <v>50</v>
      </c>
      <c r="G89" s="19" t="s">
        <v>23</v>
      </c>
      <c r="H89" s="92">
        <v>29</v>
      </c>
      <c r="I89" s="139" t="str">
        <f>V29</f>
        <v>ousadia e alegriaa1</v>
      </c>
      <c r="J89" s="139"/>
      <c r="K89" s="139"/>
      <c r="L89" s="139"/>
      <c r="M89" s="139"/>
      <c r="N89" s="139"/>
      <c r="O89" s="139"/>
      <c r="P89" s="139"/>
      <c r="Q89" s="2">
        <f>IF(OR(H89="",F89=""),"",IF(H89=F89,1,IF(H89&lt;F89,0,IF(H89-F89&lt;10,2,IF(H89&gt;F89,3,SE)))))</f>
        <v>0</v>
      </c>
      <c r="T89" s="3"/>
      <c r="U89" s="2"/>
      <c r="V89" s="3"/>
      <c r="W89" s="2"/>
      <c r="X89" s="2"/>
    </row>
    <row r="90" spans="3:33" x14ac:dyDescent="0.25">
      <c r="C90" s="2">
        <f>IF(OR(F90="",H90=""),"",IF(F90=H90,1,IF(F90&lt;H90,0,IF(F90-H90&lt;10,2,IF(F90&gt;H90,3,SE)))))</f>
        <v>3</v>
      </c>
      <c r="D90" s="139" t="str">
        <f>V27</f>
        <v>Bahia aju</v>
      </c>
      <c r="E90" s="139"/>
      <c r="F90" s="93">
        <v>78</v>
      </c>
      <c r="G90" s="19" t="s">
        <v>23</v>
      </c>
      <c r="H90" s="92">
        <v>61</v>
      </c>
      <c r="I90" s="139" t="str">
        <f>V25</f>
        <v>Sekishiki Mekai Ha</v>
      </c>
      <c r="J90" s="139"/>
      <c r="K90" s="139"/>
      <c r="L90" s="139"/>
      <c r="M90" s="139"/>
      <c r="N90" s="139"/>
      <c r="O90" s="139"/>
      <c r="P90" s="139"/>
      <c r="Q90" s="2">
        <f>IF(OR(H90="",F90=""),"",IF(H90=F90,1,IF(H90&lt;F90,0,IF(H90-F90&lt;10,2,IF(H90&gt;F90,3,SE)))))</f>
        <v>0</v>
      </c>
      <c r="T90" s="3"/>
      <c r="U90" s="2"/>
      <c r="V90" s="3"/>
      <c r="W90" s="2"/>
      <c r="X90" s="2"/>
    </row>
    <row r="91" spans="3:33" x14ac:dyDescent="0.25">
      <c r="C91" s="2">
        <f>IF(OR(F91="",H91=""),"",IF(F91=H91,1,IF(F91&lt;H91,0,IF(F91-H91&lt;10,2,IF(F91&gt;H91,3,SE)))))</f>
        <v>1</v>
      </c>
      <c r="D91" s="139" t="str">
        <f>V20</f>
        <v>mathpalestra</v>
      </c>
      <c r="E91" s="139"/>
      <c r="F91" s="92">
        <v>36</v>
      </c>
      <c r="G91" s="19" t="s">
        <v>23</v>
      </c>
      <c r="H91" s="92">
        <v>36</v>
      </c>
      <c r="I91" s="139" t="str">
        <f>V21</f>
        <v>Marvada da cachaça</v>
      </c>
      <c r="J91" s="139"/>
      <c r="K91" s="139"/>
      <c r="L91" s="139"/>
      <c r="M91" s="139"/>
      <c r="N91" s="139"/>
      <c r="O91" s="139"/>
      <c r="P91" s="139"/>
      <c r="Q91" s="2">
        <f>IF(OR(H91="",F91=""),"",IF(H91=F91,1,IF(H91&lt;F91,0,IF(H91-F91&lt;10,2,IF(H91&gt;F91,3,SE)))))</f>
        <v>1</v>
      </c>
      <c r="T91" s="3"/>
      <c r="U91" s="2"/>
      <c r="V91" s="3"/>
      <c r="W91" s="2"/>
      <c r="X91" s="2"/>
    </row>
    <row r="92" spans="3:33" ht="15.75" thickBot="1" x14ac:dyDescent="0.3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T92" s="3"/>
      <c r="U92" s="2"/>
      <c r="V92" s="3"/>
      <c r="W92" s="2"/>
      <c r="X92" s="2"/>
    </row>
    <row r="93" spans="3:33" x14ac:dyDescent="0.25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T93" s="3"/>
      <c r="U93" s="2"/>
      <c r="V93" s="3"/>
      <c r="W93" s="2"/>
      <c r="X93" s="2"/>
    </row>
    <row r="94" spans="3:33" ht="15.75" thickBot="1" x14ac:dyDescent="0.3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T94" s="3"/>
      <c r="U94" s="2"/>
      <c r="V94" s="3"/>
      <c r="W94" s="2"/>
      <c r="X94" s="2"/>
    </row>
    <row r="95" spans="3:33" x14ac:dyDescent="0.25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T95" s="3"/>
      <c r="U95" s="2"/>
      <c r="V95" s="3"/>
      <c r="W95" s="2"/>
      <c r="X95" s="2"/>
    </row>
    <row r="96" spans="3:33" x14ac:dyDescent="0.25">
      <c r="C96" s="2" t="str">
        <f>IF(OR(F96="",H96=""),"",IF(F96=H96,1,IF(F96&lt;H96,0,IF(F96-H96&lt;10,2,IF(F96&gt;H96,3,SE)))))</f>
        <v/>
      </c>
      <c r="D96" s="146" t="str">
        <f>V21</f>
        <v>Marvada da cachaça</v>
      </c>
      <c r="E96" s="148"/>
      <c r="F96" s="35"/>
      <c r="G96" s="18" t="s">
        <v>23</v>
      </c>
      <c r="H96" s="35"/>
      <c r="I96" s="146" t="str">
        <f>V27</f>
        <v>Bahia aju</v>
      </c>
      <c r="J96" s="147"/>
      <c r="K96" s="147"/>
      <c r="L96" s="147"/>
      <c r="M96" s="147"/>
      <c r="N96" s="147"/>
      <c r="O96" s="147"/>
      <c r="P96" s="148"/>
      <c r="Q96" s="2" t="str">
        <f>IF(OR(H96="",F96=""),"",IF(H96=F96,1,IF(H96&lt;F96,0,IF(H96-F96&lt;10,2,IF(H96&gt;F96,3,SE)))))</f>
        <v/>
      </c>
      <c r="T96" s="3"/>
      <c r="U96" s="2"/>
      <c r="V96" s="3"/>
      <c r="W96" s="2"/>
      <c r="X96" s="2"/>
    </row>
    <row r="97" spans="3:24" x14ac:dyDescent="0.25">
      <c r="C97" s="2" t="str">
        <f>IF(OR(F97="",H97=""),"",IF(F97=H97,1,IF(F97&lt;H97,0,IF(F97-H97&lt;10,2,IF(F97&gt;H97,3,SE)))))</f>
        <v/>
      </c>
      <c r="D97" s="139" t="str">
        <f>V28</f>
        <v>É o ki tu merece</v>
      </c>
      <c r="E97" s="139"/>
      <c r="F97" s="35"/>
      <c r="G97" s="18" t="s">
        <v>23</v>
      </c>
      <c r="H97" s="35"/>
      <c r="I97" s="139" t="str">
        <f>V31</f>
        <v>Soccer Italy</v>
      </c>
      <c r="J97" s="139"/>
      <c r="K97" s="139"/>
      <c r="L97" s="139"/>
      <c r="M97" s="139"/>
      <c r="N97" s="139"/>
      <c r="O97" s="139"/>
      <c r="P97" s="139"/>
      <c r="Q97" s="2" t="str">
        <f>IF(OR(H97="",F97=""),"",IF(H97=F97,1,IF(H97&lt;F97,0,IF(H97-F97&lt;10,2,IF(H97&gt;F97,3,SE)))))</f>
        <v/>
      </c>
      <c r="T97" s="3"/>
      <c r="U97" s="2"/>
      <c r="V97" s="3"/>
      <c r="W97" s="2"/>
      <c r="X97" s="2"/>
    </row>
    <row r="98" spans="3:24" x14ac:dyDescent="0.25">
      <c r="C98" s="2" t="str">
        <f>IF(OR(F98="",H98=""),"",IF(F98=H98,1,IF(F98&lt;H98,0,IF(F98-H98&lt;10,2,IF(F98&gt;H98,3,SE)))))</f>
        <v/>
      </c>
      <c r="D98" s="146" t="str">
        <f>V26</f>
        <v>comicu</v>
      </c>
      <c r="E98" s="148"/>
      <c r="F98" s="35"/>
      <c r="G98" s="18" t="s">
        <v>23</v>
      </c>
      <c r="H98" s="35"/>
      <c r="I98" s="146" t="str">
        <f>V20</f>
        <v>mathpalestra</v>
      </c>
      <c r="J98" s="147"/>
      <c r="K98" s="147"/>
      <c r="L98" s="147"/>
      <c r="M98" s="147"/>
      <c r="N98" s="147"/>
      <c r="O98" s="147"/>
      <c r="P98" s="148"/>
      <c r="Q98" s="2" t="str">
        <f>IF(OR(H98="",F98=""),"",IF(H98=F98,1,IF(H98&lt;F98,0,IF(H98-F98&lt;10,2,IF(H98&gt;F98,3,SE)))))</f>
        <v/>
      </c>
      <c r="T98" s="3"/>
      <c r="U98" s="2"/>
      <c r="V98" s="3"/>
      <c r="W98" s="2"/>
      <c r="X98" s="2"/>
    </row>
    <row r="99" spans="3:24" x14ac:dyDescent="0.25">
      <c r="C99" s="2" t="str">
        <f>IF(OR(F99="",H99=""),"",IF(F99=H99,1,IF(F99&lt;H99,0,IF(F99-H99&lt;10,2,IF(F99&gt;H99,3,SE)))))</f>
        <v/>
      </c>
      <c r="D99" s="139" t="str">
        <f>V22</f>
        <v>Xavecos UFC</v>
      </c>
      <c r="E99" s="139"/>
      <c r="F99" s="35"/>
      <c r="G99" s="18" t="s">
        <v>23</v>
      </c>
      <c r="H99" s="35"/>
      <c r="I99" s="139" t="str">
        <f>V29</f>
        <v>ousadia e alegriaa1</v>
      </c>
      <c r="J99" s="139"/>
      <c r="K99" s="139"/>
      <c r="L99" s="139"/>
      <c r="M99" s="139"/>
      <c r="N99" s="139"/>
      <c r="O99" s="139"/>
      <c r="P99" s="139"/>
      <c r="Q99" s="2" t="str">
        <f>IF(OR(H99="",F99=""),"",IF(H99=F99,1,IF(H99&lt;F99,0,IF(H99-F99&lt;10,2,IF(H99&gt;F99,3,SE)))))</f>
        <v/>
      </c>
      <c r="T99" s="3"/>
      <c r="U99" s="2"/>
      <c r="V99" s="3"/>
      <c r="W99" s="2"/>
      <c r="X99" s="2"/>
    </row>
    <row r="100" spans="3:24" x14ac:dyDescent="0.25">
      <c r="C100" s="2" t="str">
        <f>IF(OR(F100="",H100=""),"",IF(F100=H100,1,IF(F100&lt;H100,0,IF(F100-H100&lt;10,2,IF(F100&gt;H100,3,SE)))))</f>
        <v/>
      </c>
      <c r="D100" s="139" t="str">
        <f>V25</f>
        <v>Sekishiki Mekai Ha</v>
      </c>
      <c r="E100" s="139"/>
      <c r="F100" s="35"/>
      <c r="G100" s="18" t="s">
        <v>23</v>
      </c>
      <c r="H100" s="35"/>
      <c r="I100" s="139" t="str">
        <f>V30</f>
        <v>Engenheirense</v>
      </c>
      <c r="J100" s="139"/>
      <c r="K100" s="139"/>
      <c r="L100" s="139"/>
      <c r="M100" s="139"/>
      <c r="N100" s="139"/>
      <c r="O100" s="139"/>
      <c r="P100" s="139"/>
      <c r="Q100" s="2" t="str">
        <f>IF(OR(H100="",F100=""),"",IF(H100=F100,1,IF(H100&lt;F100,0,IF(H100-F100&lt;10,2,IF(H100&gt;F100,3,SE)))))</f>
        <v/>
      </c>
      <c r="T100" s="3"/>
      <c r="U100" s="2"/>
      <c r="V100" s="3"/>
      <c r="W100" s="2"/>
      <c r="X100" s="2"/>
    </row>
    <row r="101" spans="3:24" x14ac:dyDescent="0.25">
      <c r="C101" s="2" t="str">
        <f>IF(OR(F101="",H101=""),"",IF(F101=H101,1,IF(F101&lt;H101,0,IF(F101-H101&lt;10,2,IF(F101&gt;H101,3,SE)))))</f>
        <v/>
      </c>
      <c r="D101" s="139" t="str">
        <f>V23</f>
        <v>Driblador F.C</v>
      </c>
      <c r="E101" s="139"/>
      <c r="F101" s="35"/>
      <c r="G101" s="18" t="s">
        <v>23</v>
      </c>
      <c r="H101" s="35"/>
      <c r="I101" s="139" t="str">
        <f>V24</f>
        <v>Botafogo Rocha</v>
      </c>
      <c r="J101" s="139"/>
      <c r="K101" s="139"/>
      <c r="L101" s="139"/>
      <c r="M101" s="139"/>
      <c r="N101" s="139"/>
      <c r="O101" s="139"/>
      <c r="P101" s="139"/>
      <c r="Q101" s="2" t="str">
        <f>IF(OR(H101="",F101=""),"",IF(H101=F101,1,IF(H101&lt;F101,0,IF(H101-F101&lt;10,2,IF(H101&gt;F101,3,SE)))))</f>
        <v/>
      </c>
      <c r="T101" s="3"/>
      <c r="U101" s="2"/>
      <c r="V101" s="3"/>
      <c r="W101" s="2"/>
      <c r="X101" s="2"/>
    </row>
    <row r="102" spans="3:24" ht="15.75" thickBot="1" x14ac:dyDescent="0.3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2"/>
      <c r="X102" s="2"/>
    </row>
    <row r="103" spans="3:24" x14ac:dyDescent="0.25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2"/>
      <c r="X103" s="2"/>
    </row>
    <row r="104" spans="3:24" ht="15.75" thickBot="1" x14ac:dyDescent="0.3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2"/>
      <c r="X104" s="2"/>
    </row>
    <row r="105" spans="3:24" x14ac:dyDescent="0.25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2"/>
      <c r="X105" s="2"/>
    </row>
    <row r="106" spans="3:24" x14ac:dyDescent="0.25">
      <c r="C106" s="2" t="str">
        <f>IF(OR(F106="",H106=""),"",IF(F106=H106,1,IF(F106&lt;H106,0,IF(F106-H106&lt;10,2,IF(F106&gt;H106,3,SE)))))</f>
        <v/>
      </c>
      <c r="D106" s="146" t="str">
        <f>V27</f>
        <v>Bahia aju</v>
      </c>
      <c r="E106" s="148"/>
      <c r="F106" s="35"/>
      <c r="G106" s="18" t="s">
        <v>23</v>
      </c>
      <c r="H106" s="35"/>
      <c r="I106" s="146" t="str">
        <f>V28</f>
        <v>É o ki tu merece</v>
      </c>
      <c r="J106" s="147"/>
      <c r="K106" s="147"/>
      <c r="L106" s="147"/>
      <c r="M106" s="147"/>
      <c r="N106" s="147"/>
      <c r="O106" s="147"/>
      <c r="P106" s="148"/>
      <c r="Q106" s="2" t="str">
        <f>IF(OR(H106="",F106=""),"",IF(H106=F106,1,IF(H106&lt;F106,0,IF(H106-F106&lt;10,2,IF(H106&gt;F106,3,SE)))))</f>
        <v/>
      </c>
      <c r="T106" s="3"/>
      <c r="U106" s="2"/>
      <c r="V106" s="3"/>
      <c r="W106" s="2"/>
      <c r="X106" s="2"/>
    </row>
    <row r="107" spans="3:24" x14ac:dyDescent="0.25">
      <c r="C107" s="2" t="str">
        <f>IF(OR(F107="",H107=""),"",IF(F107=H107,1,IF(F107&lt;H107,0,IF(F107-H107&lt;10,2,IF(F107&gt;H107,3,SE)))))</f>
        <v/>
      </c>
      <c r="D107" s="139" t="str">
        <f>V24</f>
        <v>Botafogo Rocha</v>
      </c>
      <c r="E107" s="139"/>
      <c r="F107" s="35"/>
      <c r="G107" s="18" t="s">
        <v>23</v>
      </c>
      <c r="H107" s="35"/>
      <c r="I107" s="139" t="str">
        <f>V22</f>
        <v>Xavecos UFC</v>
      </c>
      <c r="J107" s="139"/>
      <c r="K107" s="139"/>
      <c r="L107" s="139"/>
      <c r="M107" s="139"/>
      <c r="N107" s="139"/>
      <c r="O107" s="139"/>
      <c r="P107" s="139"/>
      <c r="Q107" s="2" t="str">
        <f>IF(OR(H107="",F107=""),"",IF(H107=F107,1,IF(H107&lt;F107,0,IF(H107-F107&lt;10,2,IF(H107&gt;F107,3,SE)))))</f>
        <v/>
      </c>
      <c r="T107" s="3"/>
      <c r="U107" s="3"/>
      <c r="V107" s="3"/>
      <c r="W107" s="2"/>
      <c r="X107" s="2"/>
    </row>
    <row r="108" spans="3:24" x14ac:dyDescent="0.25">
      <c r="C108" s="2" t="str">
        <f>IF(OR(F108="",H108=""),"",IF(F108=H108,1,IF(F108&lt;H108,0,IF(F108-H108&lt;10,2,IF(F108&gt;H108,3,SE)))))</f>
        <v/>
      </c>
      <c r="D108" s="146" t="str">
        <f>V20</f>
        <v>mathpalestra</v>
      </c>
      <c r="E108" s="148"/>
      <c r="F108" s="35"/>
      <c r="G108" s="18" t="s">
        <v>23</v>
      </c>
      <c r="H108" s="35"/>
      <c r="I108" s="146" t="str">
        <f>V31</f>
        <v>Soccer Italy</v>
      </c>
      <c r="J108" s="147"/>
      <c r="K108" s="147"/>
      <c r="L108" s="147"/>
      <c r="M108" s="147"/>
      <c r="N108" s="147"/>
      <c r="O108" s="147"/>
      <c r="P108" s="148"/>
      <c r="Q108" s="2" t="str">
        <f>IF(OR(H108="",F108=""),"",IF(H108=F108,1,IF(H108&lt;F108,0,IF(H108-F108&lt;10,2,IF(H108&gt;F108,3,SE)))))</f>
        <v/>
      </c>
      <c r="T108" s="3"/>
      <c r="U108" s="3"/>
      <c r="V108" s="3"/>
      <c r="W108" s="2"/>
      <c r="X108" s="2"/>
    </row>
    <row r="109" spans="3:24" x14ac:dyDescent="0.25">
      <c r="C109" s="2" t="str">
        <f>IF(OR(F109="",H109=""),"",IF(F109=H109,1,IF(F109&lt;H109,0,IF(F109-H109&lt;10,2,IF(F109&gt;H109,3,SE)))))</f>
        <v/>
      </c>
      <c r="D109" s="139" t="str">
        <f>V29</f>
        <v>ousadia e alegriaa1</v>
      </c>
      <c r="E109" s="139"/>
      <c r="F109" s="35"/>
      <c r="G109" s="18" t="s">
        <v>23</v>
      </c>
      <c r="H109" s="35"/>
      <c r="I109" s="139" t="str">
        <f>V23</f>
        <v>Driblador F.C</v>
      </c>
      <c r="J109" s="139"/>
      <c r="K109" s="139"/>
      <c r="L109" s="139"/>
      <c r="M109" s="139"/>
      <c r="N109" s="139"/>
      <c r="O109" s="139"/>
      <c r="P109" s="139"/>
      <c r="Q109" s="2" t="str">
        <f>IF(OR(H109="",F109=""),"",IF(H109=F109,1,IF(H109&lt;F109,0,IF(H109-F109&lt;10,2,IF(H109&gt;F109,3,SE)))))</f>
        <v/>
      </c>
      <c r="T109" s="3"/>
      <c r="U109" s="3"/>
      <c r="V109" s="3"/>
      <c r="W109" s="2"/>
      <c r="X109" s="2"/>
    </row>
    <row r="110" spans="3:24" x14ac:dyDescent="0.25">
      <c r="C110" s="2" t="str">
        <f>IF(OR(F110="",H110=""),"",IF(F110=H110,1,IF(F110&lt;H110,0,IF(F110-H110&lt;10,2,IF(F110&gt;H110,3,SE)))))</f>
        <v/>
      </c>
      <c r="D110" s="139" t="str">
        <f>V30</f>
        <v>Engenheirense</v>
      </c>
      <c r="E110" s="139"/>
      <c r="F110" s="35"/>
      <c r="G110" s="18" t="s">
        <v>23</v>
      </c>
      <c r="H110" s="35"/>
      <c r="I110" s="139" t="str">
        <f>V21</f>
        <v>Marvada da cachaça</v>
      </c>
      <c r="J110" s="139"/>
      <c r="K110" s="139"/>
      <c r="L110" s="139"/>
      <c r="M110" s="139"/>
      <c r="N110" s="139"/>
      <c r="O110" s="139"/>
      <c r="P110" s="139"/>
      <c r="Q110" s="2" t="str">
        <f>IF(OR(H110="",F110=""),"",IF(H110=F110,1,IF(H110&lt;F110,0,IF(H110-F110&lt;10,2,IF(H110&gt;F110,3,SE)))))</f>
        <v/>
      </c>
      <c r="T110" s="3"/>
      <c r="U110" s="3"/>
      <c r="V110" s="3"/>
      <c r="W110" s="2"/>
      <c r="X110" s="2"/>
    </row>
    <row r="111" spans="3:24" x14ac:dyDescent="0.25">
      <c r="C111" s="2" t="str">
        <f>IF(OR(F111="",H111=""),"",IF(F111=H111,1,IF(F111&lt;H111,0,IF(F111-H111&lt;10,2,IF(F111&gt;H111,3,SE)))))</f>
        <v/>
      </c>
      <c r="D111" s="139" t="str">
        <f>V25</f>
        <v>Sekishiki Mekai Ha</v>
      </c>
      <c r="E111" s="139"/>
      <c r="F111" s="35"/>
      <c r="G111" s="18" t="s">
        <v>23</v>
      </c>
      <c r="H111" s="35"/>
      <c r="I111" s="139" t="str">
        <f>V26</f>
        <v>comicu</v>
      </c>
      <c r="J111" s="139"/>
      <c r="K111" s="139"/>
      <c r="L111" s="139"/>
      <c r="M111" s="139"/>
      <c r="N111" s="139"/>
      <c r="O111" s="139"/>
      <c r="P111" s="139"/>
      <c r="Q111" s="2" t="str">
        <f>IF(OR(H111="",F111=""),"",IF(H111=F111,1,IF(H111&lt;F111,0,IF(H111-F111&lt;10,2,IF(H111&gt;F111,3,SE)))))</f>
        <v/>
      </c>
      <c r="T111" s="3"/>
      <c r="U111" s="3"/>
      <c r="V111" s="3"/>
      <c r="W111" s="2"/>
      <c r="X111" s="2"/>
    </row>
    <row r="112" spans="3:24" ht="15.75" thickBot="1" x14ac:dyDescent="0.3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2"/>
      <c r="X112" s="2"/>
    </row>
    <row r="113" spans="3:24" x14ac:dyDescent="0.25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V113" s="3"/>
      <c r="W113" s="2"/>
      <c r="X113" s="2"/>
    </row>
    <row r="114" spans="3:24" ht="15.75" thickBot="1" x14ac:dyDescent="0.3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V114" s="3"/>
      <c r="W114" s="3"/>
    </row>
    <row r="115" spans="3:24" x14ac:dyDescent="0.25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24" x14ac:dyDescent="0.25">
      <c r="C116" s="2" t="str">
        <f>IF(OR(F116="",H116=""),"",IF(F116=H116,1,IF(F116&lt;H116,0,IF(F116-H116&lt;10,2,IF(F116&gt;H116,3,SE)))))</f>
        <v/>
      </c>
      <c r="D116" s="139" t="str">
        <f>V27</f>
        <v>Bahia aju</v>
      </c>
      <c r="E116" s="139"/>
      <c r="F116" s="35"/>
      <c r="G116" s="19" t="s">
        <v>23</v>
      </c>
      <c r="H116" s="35"/>
      <c r="I116" s="139" t="str">
        <f>V30</f>
        <v>Engenheirense</v>
      </c>
      <c r="J116" s="139"/>
      <c r="K116" s="139"/>
      <c r="L116" s="139"/>
      <c r="M116" s="139"/>
      <c r="N116" s="139"/>
      <c r="O116" s="139"/>
      <c r="P116" s="139"/>
      <c r="Q116" s="2" t="str">
        <f>IF(OR(H116="",F116=""),"",IF(H116=F116,1,IF(H116&lt;F116,0,IF(H116-F116&lt;10,2,IF(H116&gt;F116,3,SE)))))</f>
        <v/>
      </c>
      <c r="V116" s="3"/>
      <c r="W116" s="3"/>
    </row>
    <row r="117" spans="3:24" x14ac:dyDescent="0.25">
      <c r="C117" s="2" t="str">
        <f>IF(OR(F117="",H117=""),"",IF(F117=H117,1,IF(F117&lt;H117,0,IF(F117-H117&lt;10,2,IF(F117&gt;H117,3,SE)))))</f>
        <v/>
      </c>
      <c r="D117" s="139" t="str">
        <f>V29</f>
        <v>ousadia e alegriaa1</v>
      </c>
      <c r="E117" s="139"/>
      <c r="F117" s="35"/>
      <c r="G117" s="19" t="s">
        <v>23</v>
      </c>
      <c r="H117" s="35"/>
      <c r="I117" s="139" t="str">
        <f>V25</f>
        <v>Sekishiki Mekai Ha</v>
      </c>
      <c r="J117" s="139"/>
      <c r="K117" s="139"/>
      <c r="L117" s="139"/>
      <c r="M117" s="139"/>
      <c r="N117" s="139"/>
      <c r="O117" s="139"/>
      <c r="P117" s="139"/>
      <c r="Q117" s="2" t="str">
        <f>IF(OR(H117="",F117=""),"",IF(H117=F117,1,IF(H117&lt;F117,0,IF(H117-F117&lt;10,2,IF(H117&gt;F117,3,SE)))))</f>
        <v/>
      </c>
      <c r="V117" s="3"/>
      <c r="W117" s="3"/>
    </row>
    <row r="118" spans="3:24" x14ac:dyDescent="0.25">
      <c r="C118" s="2" t="str">
        <f>IF(OR(F118="",H118=""),"",IF(F118=H118,1,IF(F118&lt;H118,0,IF(F118-H118&lt;10,2,IF(F118&gt;H118,3,SE)))))</f>
        <v/>
      </c>
      <c r="D118" s="139" t="str">
        <f>V21</f>
        <v>Marvada da cachaça</v>
      </c>
      <c r="E118" s="139"/>
      <c r="F118" s="35"/>
      <c r="G118" s="19" t="s">
        <v>23</v>
      </c>
      <c r="H118" s="35"/>
      <c r="I118" s="139" t="str">
        <f>V24</f>
        <v>Botafogo Rocha</v>
      </c>
      <c r="J118" s="139"/>
      <c r="K118" s="139"/>
      <c r="L118" s="139"/>
      <c r="M118" s="139"/>
      <c r="N118" s="139"/>
      <c r="O118" s="139"/>
      <c r="P118" s="139"/>
      <c r="Q118" s="2" t="str">
        <f>IF(OR(H118="",F118=""),"",IF(H118=F118,1,IF(H118&lt;F118,0,IF(H118-F118&lt;10,2,IF(H118&gt;F118,3,SE)))))</f>
        <v/>
      </c>
      <c r="V118" s="3"/>
    </row>
    <row r="119" spans="3:24" x14ac:dyDescent="0.25">
      <c r="C119" s="2" t="str">
        <f>IF(OR(F119="",H119=""),"",IF(F119=H119,1,IF(F119&lt;H119,0,IF(F119-H119&lt;10,2,IF(F119&gt;H119,3,SE)))))</f>
        <v/>
      </c>
      <c r="D119" s="139" t="str">
        <f>V31</f>
        <v>Soccer Italy</v>
      </c>
      <c r="E119" s="139"/>
      <c r="F119" s="35"/>
      <c r="G119" s="19" t="s">
        <v>23</v>
      </c>
      <c r="H119" s="35"/>
      <c r="I119" s="139" t="str">
        <f>V26</f>
        <v>comicu</v>
      </c>
      <c r="J119" s="139"/>
      <c r="K119" s="139"/>
      <c r="L119" s="139"/>
      <c r="M119" s="139"/>
      <c r="N119" s="139"/>
      <c r="O119" s="139"/>
      <c r="P119" s="139"/>
      <c r="Q119" s="2" t="str">
        <f>IF(OR(H119="",F119=""),"",IF(H119=F119,1,IF(H119&lt;F119,0,IF(H119-F119&lt;10,2,IF(H119&gt;F119,3,SE)))))</f>
        <v/>
      </c>
      <c r="V119" s="3"/>
    </row>
    <row r="120" spans="3:24" x14ac:dyDescent="0.25">
      <c r="C120" s="2" t="str">
        <f>IF(OR(F120="",H120=""),"",IF(F120=H120,1,IF(F120&lt;H120,0,IF(F120-H120&lt;10,2,IF(F120&gt;H120,3,SE)))))</f>
        <v/>
      </c>
      <c r="D120" s="139" t="str">
        <f>V28</f>
        <v>É o ki tu merece</v>
      </c>
      <c r="E120" s="139"/>
      <c r="F120" s="35"/>
      <c r="G120" s="19" t="s">
        <v>23</v>
      </c>
      <c r="H120" s="35"/>
      <c r="I120" s="139" t="str">
        <f>V20</f>
        <v>mathpalestra</v>
      </c>
      <c r="J120" s="139"/>
      <c r="K120" s="139"/>
      <c r="L120" s="139"/>
      <c r="M120" s="139"/>
      <c r="N120" s="139"/>
      <c r="O120" s="139"/>
      <c r="P120" s="139"/>
      <c r="Q120" s="2" t="str">
        <f>IF(OR(H120="",F120=""),"",IF(H120=F120,1,IF(H120&lt;F120,0,IF(H120-F120&lt;10,2,IF(H120&gt;F120,3,SE)))))</f>
        <v/>
      </c>
      <c r="V120" s="3"/>
    </row>
    <row r="121" spans="3:24" x14ac:dyDescent="0.25">
      <c r="C121" s="2" t="str">
        <f>IF(OR(F121="",H121=""),"",IF(F121=H121,1,IF(F121&lt;H121,0,IF(F121-H121&lt;10,2,IF(F121&gt;H121,3,SE)))))</f>
        <v/>
      </c>
      <c r="D121" s="139" t="str">
        <f>V22</f>
        <v>Xavecos UFC</v>
      </c>
      <c r="E121" s="139"/>
      <c r="F121" s="35"/>
      <c r="G121" s="19" t="s">
        <v>23</v>
      </c>
      <c r="H121" s="35"/>
      <c r="I121" s="139" t="str">
        <f>V23</f>
        <v>Driblador F.C</v>
      </c>
      <c r="J121" s="139"/>
      <c r="K121" s="139"/>
      <c r="L121" s="139"/>
      <c r="M121" s="139"/>
      <c r="N121" s="139"/>
      <c r="O121" s="139"/>
      <c r="P121" s="139"/>
      <c r="Q121" s="2" t="str">
        <f>IF(OR(H121="",F121=""),"",IF(H121=F121,1,IF(H121&lt;F121,0,IF(H121-F121&lt;10,2,IF(H121&gt;F121,3,SE)))))</f>
        <v/>
      </c>
      <c r="V121" s="3"/>
    </row>
    <row r="122" spans="3:24" ht="15.75" thickBot="1" x14ac:dyDescent="0.3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4" x14ac:dyDescent="0.25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3"/>
    </row>
    <row r="124" spans="3:24" ht="15.75" thickBot="1" x14ac:dyDescent="0.3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  <c r="V124" s="3"/>
    </row>
    <row r="125" spans="3:24" x14ac:dyDescent="0.25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4" x14ac:dyDescent="0.25">
      <c r="C126" s="2" t="str">
        <f>IF(OR(F126="",H126=""),"",IF(F126=H126,1,IF(F126&lt;H126,0,IF(F126-H126&lt;10,2,IF(F126&gt;H126,3,SE)))))</f>
        <v/>
      </c>
      <c r="D126" s="146" t="str">
        <f>V23</f>
        <v>Driblador F.C</v>
      </c>
      <c r="E126" s="148"/>
      <c r="F126" s="35"/>
      <c r="G126" s="18" t="s">
        <v>23</v>
      </c>
      <c r="H126" s="35"/>
      <c r="I126" s="146" t="str">
        <f>V28</f>
        <v>É o ki tu merece</v>
      </c>
      <c r="J126" s="147"/>
      <c r="K126" s="147"/>
      <c r="L126" s="147"/>
      <c r="M126" s="147"/>
      <c r="N126" s="147"/>
      <c r="O126" s="147"/>
      <c r="P126" s="148"/>
      <c r="Q126" s="2" t="str">
        <f>IF(OR(H126="",F126=""),"",IF(H126=F126,1,IF(H126&lt;F126,0,IF(H126-F126&lt;10,2,IF(H126&gt;F126,3,SE)))))</f>
        <v/>
      </c>
      <c r="V126" s="3"/>
    </row>
    <row r="127" spans="3:24" x14ac:dyDescent="0.25">
      <c r="C127" s="2" t="str">
        <f>IF(OR(F127="",H127=""),"",IF(F127=H127,1,IF(F127&lt;H127,0,IF(F127-H127&lt;10,2,IF(F127&gt;H127,3,SE)))))</f>
        <v/>
      </c>
      <c r="D127" s="139" t="str">
        <f>V24</f>
        <v>Botafogo Rocha</v>
      </c>
      <c r="E127" s="139"/>
      <c r="F127" s="35"/>
      <c r="G127" s="18" t="s">
        <v>23</v>
      </c>
      <c r="H127" s="35"/>
      <c r="I127" s="139" t="str">
        <f>V30</f>
        <v>Engenheirense</v>
      </c>
      <c r="J127" s="139"/>
      <c r="K127" s="139"/>
      <c r="L127" s="139"/>
      <c r="M127" s="139"/>
      <c r="N127" s="139"/>
      <c r="O127" s="139"/>
      <c r="P127" s="139"/>
      <c r="Q127" s="2" t="str">
        <f>IF(OR(H127="",F127=""),"",IF(H127=F127,1,IF(H127&lt;F127,0,IF(H127-F127&lt;10,2,IF(H127&gt;F127,3,SE)))))</f>
        <v/>
      </c>
      <c r="V127" s="3"/>
    </row>
    <row r="128" spans="3:24" x14ac:dyDescent="0.25">
      <c r="C128" s="2" t="str">
        <f>IF(OR(F128="",H128=""),"",IF(F128=H128,1,IF(F128&lt;H128,0,IF(F128-H128&lt;10,2,IF(F128&gt;H128,3,SE)))))</f>
        <v/>
      </c>
      <c r="D128" s="146" t="str">
        <f>V20</f>
        <v>mathpalestra</v>
      </c>
      <c r="E128" s="148"/>
      <c r="F128" s="35"/>
      <c r="G128" s="18" t="s">
        <v>23</v>
      </c>
      <c r="H128" s="35"/>
      <c r="I128" s="146" t="str">
        <f>V27</f>
        <v>Bahia aju</v>
      </c>
      <c r="J128" s="147"/>
      <c r="K128" s="147"/>
      <c r="L128" s="147"/>
      <c r="M128" s="147"/>
      <c r="N128" s="147"/>
      <c r="O128" s="147"/>
      <c r="P128" s="148"/>
      <c r="Q128" s="2" t="str">
        <f>IF(OR(H128="",F128=""),"",IF(H128=F128,1,IF(H128&lt;F128,0,IF(H128-F128&lt;10,2,IF(H128&gt;F128,3,SE)))))</f>
        <v/>
      </c>
      <c r="V128" s="3"/>
    </row>
    <row r="129" spans="3:22" x14ac:dyDescent="0.25">
      <c r="C129" s="2" t="str">
        <f>IF(OR(F129="",H129=""),"",IF(F129=H129,1,IF(F129&lt;H129,0,IF(F129-H129&lt;10,2,IF(F129&gt;H129,3,SE)))))</f>
        <v/>
      </c>
      <c r="D129" s="139" t="str">
        <f>V26</f>
        <v>comicu</v>
      </c>
      <c r="E129" s="139"/>
      <c r="F129" s="35"/>
      <c r="G129" s="18" t="s">
        <v>23</v>
      </c>
      <c r="H129" s="35"/>
      <c r="I129" s="139" t="str">
        <f>V22</f>
        <v>Xavecos UFC</v>
      </c>
      <c r="J129" s="139"/>
      <c r="K129" s="139"/>
      <c r="L129" s="139"/>
      <c r="M129" s="139"/>
      <c r="N129" s="139"/>
      <c r="O129" s="139"/>
      <c r="P129" s="139"/>
      <c r="Q129" s="2" t="str">
        <f>IF(OR(H129="",F129=""),"",IF(H129=F129,1,IF(H129&lt;F129,0,IF(H129-F129&lt;10,2,IF(H129&gt;F129,3,SE)))))</f>
        <v/>
      </c>
      <c r="V129" s="3"/>
    </row>
    <row r="130" spans="3:22" x14ac:dyDescent="0.25">
      <c r="C130" s="2" t="str">
        <f>IF(OR(F130="",H130=""),"",IF(F130=H130,1,IF(F130&lt;H130,0,IF(F130-H130&lt;10,2,IF(F130&gt;H130,3,SE)))))</f>
        <v/>
      </c>
      <c r="D130" s="139" t="str">
        <f>V21</f>
        <v>Marvada da cachaça</v>
      </c>
      <c r="E130" s="139"/>
      <c r="F130" s="35"/>
      <c r="G130" s="18" t="s">
        <v>23</v>
      </c>
      <c r="H130" s="35"/>
      <c r="I130" s="139" t="str">
        <f>V29</f>
        <v>ousadia e alegriaa1</v>
      </c>
      <c r="J130" s="139"/>
      <c r="K130" s="139"/>
      <c r="L130" s="139"/>
      <c r="M130" s="139"/>
      <c r="N130" s="139"/>
      <c r="O130" s="139"/>
      <c r="P130" s="139"/>
      <c r="Q130" s="2" t="str">
        <f>IF(OR(H130="",F130=""),"",IF(H130=F130,1,IF(H130&lt;F130,0,IF(H130-F130&lt;10,2,IF(H130&gt;F130,3,SE)))))</f>
        <v/>
      </c>
      <c r="V130" s="3"/>
    </row>
    <row r="131" spans="3:22" x14ac:dyDescent="0.25">
      <c r="C131" s="2" t="str">
        <f>IF(OR(F131="",H131=""),"",IF(F131=H131,1,IF(F131&lt;H131,0,IF(F131-H131&lt;10,2,IF(F131&gt;H131,3,SE)))))</f>
        <v/>
      </c>
      <c r="D131" s="139" t="str">
        <f>V25</f>
        <v>Sekishiki Mekai Ha</v>
      </c>
      <c r="E131" s="139"/>
      <c r="F131" s="35"/>
      <c r="G131" s="18" t="s">
        <v>23</v>
      </c>
      <c r="H131" s="35"/>
      <c r="I131" s="139" t="str">
        <f>V31</f>
        <v>Soccer Italy</v>
      </c>
      <c r="J131" s="139"/>
      <c r="K131" s="139"/>
      <c r="L131" s="139"/>
      <c r="M131" s="139"/>
      <c r="N131" s="139"/>
      <c r="O131" s="139"/>
      <c r="P131" s="139"/>
      <c r="Q131" s="2" t="str">
        <f>IF(OR(H131="",F131=""),"",IF(H131=F131,1,IF(H131&lt;F131,0,IF(H131-F131&lt;10,2,IF(H131&gt;F131,3,SE)))))</f>
        <v/>
      </c>
      <c r="V131" s="3"/>
    </row>
    <row r="132" spans="3:22" ht="15.75" thickBot="1" x14ac:dyDescent="0.3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  <c r="V132" s="3"/>
    </row>
    <row r="133" spans="3:22" x14ac:dyDescent="0.25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  <c r="V133" s="3"/>
    </row>
    <row r="134" spans="3:22" ht="15.75" thickBot="1" x14ac:dyDescent="0.3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  <c r="V134" s="3"/>
    </row>
    <row r="135" spans="3:22" x14ac:dyDescent="0.25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  <c r="V135" s="3"/>
    </row>
    <row r="136" spans="3:22" x14ac:dyDescent="0.25">
      <c r="C136" s="2" t="str">
        <f>IF(OR(F136="",H136=""),"",IF(F136=H136,1,IF(F136&lt;H136,0,IF(F136-H136&lt;10,2,IF(F136&gt;H136,3,SE)))))</f>
        <v/>
      </c>
      <c r="D136" s="146" t="str">
        <f>V28</f>
        <v>É o ki tu merece</v>
      </c>
      <c r="E136" s="148"/>
      <c r="F136" s="35"/>
      <c r="G136" s="19" t="s">
        <v>23</v>
      </c>
      <c r="H136" s="35"/>
      <c r="I136" s="146" t="str">
        <f>V26</f>
        <v>comicu</v>
      </c>
      <c r="J136" s="147"/>
      <c r="K136" s="147"/>
      <c r="L136" s="147"/>
      <c r="M136" s="147"/>
      <c r="N136" s="147"/>
      <c r="O136" s="147"/>
      <c r="P136" s="148"/>
      <c r="Q136" s="2" t="str">
        <f>IF(OR(H136="",F136=""),"",IF(H136=F136,1,IF(H136&lt;F136,0,IF(H136-F136&lt;10,2,IF(H136&gt;F136,3,SE)))))</f>
        <v/>
      </c>
      <c r="V136" s="3"/>
    </row>
    <row r="137" spans="3:22" x14ac:dyDescent="0.25">
      <c r="C137" s="2" t="str">
        <f>IF(OR(F137="",H137=""),"",IF(F137=H137,1,IF(F137&lt;H137,0,IF(F137-H137&lt;10,2,IF(F137&gt;H137,3,SE)))))</f>
        <v/>
      </c>
      <c r="D137" s="139" t="str">
        <f>V22</f>
        <v>Xavecos UFC</v>
      </c>
      <c r="E137" s="139"/>
      <c r="F137" s="35"/>
      <c r="G137" s="19" t="s">
        <v>23</v>
      </c>
      <c r="H137" s="35"/>
      <c r="I137" s="139" t="str">
        <f>V25</f>
        <v>Sekishiki Mekai Ha</v>
      </c>
      <c r="J137" s="139"/>
      <c r="K137" s="139"/>
      <c r="L137" s="139"/>
      <c r="M137" s="139"/>
      <c r="N137" s="139"/>
      <c r="O137" s="139"/>
      <c r="P137" s="139"/>
      <c r="Q137" s="2" t="str">
        <f>IF(OR(H137="",F137=""),"",IF(H137=F137,1,IF(H137&lt;F137,0,IF(H137-F137&lt;10,2,IF(H137&gt;F137,3,SE)))))</f>
        <v/>
      </c>
      <c r="V137" s="3"/>
    </row>
    <row r="138" spans="3:22" x14ac:dyDescent="0.25">
      <c r="C138" s="2" t="str">
        <f>IF(OR(F138="",H138=""),"",IF(F138=H138,1,IF(F138&lt;H138,0,IF(F138-H138&lt;10,2,IF(F138&gt;H138,3,SE)))))</f>
        <v/>
      </c>
      <c r="D138" s="146" t="str">
        <f>V31</f>
        <v>Soccer Italy</v>
      </c>
      <c r="E138" s="148"/>
      <c r="F138" s="35"/>
      <c r="G138" s="19" t="s">
        <v>23</v>
      </c>
      <c r="H138" s="35"/>
      <c r="I138" s="146" t="str">
        <f>V21</f>
        <v>Marvada da cachaça</v>
      </c>
      <c r="J138" s="147"/>
      <c r="K138" s="147"/>
      <c r="L138" s="147"/>
      <c r="M138" s="147"/>
      <c r="N138" s="147"/>
      <c r="O138" s="147"/>
      <c r="P138" s="148"/>
      <c r="Q138" s="2" t="str">
        <f>IF(OR(H138="",F138=""),"",IF(H138=F138,1,IF(H138&lt;F138,0,IF(H138-F138&lt;10,2,IF(H138&gt;F138,3,SE)))))</f>
        <v/>
      </c>
      <c r="V138" s="3"/>
    </row>
    <row r="139" spans="3:22" x14ac:dyDescent="0.25">
      <c r="C139" s="2" t="str">
        <f>IF(OR(F139="",H139=""),"",IF(F139=H139,1,IF(F139&lt;H139,0,IF(F139-H139&lt;10,2,IF(F139&gt;H139,3,SE)))))</f>
        <v/>
      </c>
      <c r="D139" s="139" t="str">
        <f>V27</f>
        <v>Bahia aju</v>
      </c>
      <c r="E139" s="139"/>
      <c r="F139" s="35"/>
      <c r="G139" s="19" t="s">
        <v>23</v>
      </c>
      <c r="H139" s="35"/>
      <c r="I139" s="139" t="str">
        <f>V23</f>
        <v>Driblador F.C</v>
      </c>
      <c r="J139" s="139"/>
      <c r="K139" s="139"/>
      <c r="L139" s="139"/>
      <c r="M139" s="139"/>
      <c r="N139" s="139"/>
      <c r="O139" s="139"/>
      <c r="P139" s="139"/>
      <c r="Q139" s="2" t="str">
        <f>IF(OR(H139="",F139=""),"",IF(H139=F139,1,IF(H139&lt;F139,0,IF(H139-F139&lt;10,2,IF(H139&gt;F139,3,SE)))))</f>
        <v/>
      </c>
    </row>
    <row r="140" spans="3:22" x14ac:dyDescent="0.25">
      <c r="C140" s="2" t="str">
        <f>IF(OR(F140="",H140=""),"",IF(F140=H140,1,IF(F140&lt;H140,0,IF(F140-H140&lt;10,2,IF(F140&gt;H140,3,SE)))))</f>
        <v/>
      </c>
      <c r="D140" s="139" t="str">
        <f>V20</f>
        <v>mathpalestra</v>
      </c>
      <c r="E140" s="139"/>
      <c r="F140" s="35"/>
      <c r="G140" s="19" t="s">
        <v>23</v>
      </c>
      <c r="H140" s="35"/>
      <c r="I140" s="139" t="str">
        <f>V24</f>
        <v>Botafogo Rocha</v>
      </c>
      <c r="J140" s="139"/>
      <c r="K140" s="139"/>
      <c r="L140" s="139"/>
      <c r="M140" s="139"/>
      <c r="N140" s="139"/>
      <c r="O140" s="139"/>
      <c r="P140" s="139"/>
      <c r="Q140" s="2" t="str">
        <f>IF(OR(H140="",F140=""),"",IF(H140=F140,1,IF(H140&lt;F140,0,IF(H140-F140&lt;10,2,IF(H140&gt;F140,3,SE)))))</f>
        <v/>
      </c>
    </row>
    <row r="141" spans="3:22" x14ac:dyDescent="0.25">
      <c r="C141" s="2" t="str">
        <f>IF(OR(F141="",H141=""),"",IF(F141=H141,1,IF(F141&lt;H141,0,IF(F141-H141&lt;10,2,IF(F141&gt;H141,3,SE)))))</f>
        <v/>
      </c>
      <c r="D141" s="139" t="str">
        <f>V30</f>
        <v>Engenheirense</v>
      </c>
      <c r="E141" s="139"/>
      <c r="F141" s="35"/>
      <c r="G141" s="19" t="s">
        <v>23</v>
      </c>
      <c r="H141" s="35"/>
      <c r="I141" s="139" t="str">
        <f>V29</f>
        <v>ousadia e alegriaa1</v>
      </c>
      <c r="J141" s="139"/>
      <c r="K141" s="139"/>
      <c r="L141" s="139"/>
      <c r="M141" s="139"/>
      <c r="N141" s="139"/>
      <c r="O141" s="139"/>
      <c r="P141" s="139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142"/>
  <sheetViews>
    <sheetView showGridLines="0" showRowColHeaders="0" topLeftCell="A15" zoomScale="70" zoomScaleNormal="70" workbookViewId="0">
      <selection activeCell="V41" sqref="V41"/>
    </sheetView>
  </sheetViews>
  <sheetFormatPr defaultRowHeight="15" x14ac:dyDescent="0.2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.42578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14062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 x14ac:dyDescent="0.3"/>
    <row r="2" spans="2:33" ht="15" customHeight="1" x14ac:dyDescent="0.25">
      <c r="B2" s="158" t="s">
        <v>44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60"/>
    </row>
    <row r="3" spans="2:33" ht="15" customHeight="1" x14ac:dyDescent="0.25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3"/>
    </row>
    <row r="4" spans="2:33" ht="15" customHeight="1" thickBot="1" x14ac:dyDescent="0.3"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6"/>
    </row>
    <row r="5" spans="2:33" ht="15.75" thickBot="1" x14ac:dyDescent="0.3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 x14ac:dyDescent="0.25">
      <c r="B6" s="158" t="s">
        <v>24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6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 x14ac:dyDescent="0.25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 x14ac:dyDescent="0.3">
      <c r="B8" s="164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 x14ac:dyDescent="0.3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 x14ac:dyDescent="0.25">
      <c r="D10" s="167" t="s">
        <v>1</v>
      </c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9"/>
      <c r="U10" s="2"/>
      <c r="V10" s="3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 x14ac:dyDescent="0.25">
      <c r="D11" s="170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2"/>
      <c r="U11" s="2"/>
      <c r="V11" s="3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 x14ac:dyDescent="0.25">
      <c r="D12" s="170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2"/>
      <c r="S12" s="2"/>
      <c r="T12" s="2"/>
      <c r="U12" s="2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</row>
    <row r="13" spans="2:33" ht="15.75" customHeight="1" thickBot="1" x14ac:dyDescent="0.3">
      <c r="D13" s="173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5"/>
      <c r="S13" s="2"/>
      <c r="T13" s="3"/>
      <c r="U13" s="2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</row>
    <row r="14" spans="2:33" ht="15.75" customHeight="1" x14ac:dyDescent="0.25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</row>
    <row r="15" spans="2:33" ht="15.75" customHeight="1" x14ac:dyDescent="0.25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</row>
    <row r="16" spans="2:33" ht="21.75" customHeight="1" thickBot="1" x14ac:dyDescent="0.3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94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94"/>
      <c r="AG16" s="94"/>
    </row>
    <row r="17" spans="4:33" x14ac:dyDescent="0.25">
      <c r="D17" s="176" t="s">
        <v>46</v>
      </c>
      <c r="E17" s="177"/>
      <c r="F17" s="177"/>
      <c r="G17" s="177"/>
      <c r="H17" s="177"/>
      <c r="I17" s="177"/>
      <c r="J17" s="177"/>
      <c r="K17" s="177"/>
      <c r="L17" s="177"/>
      <c r="M17" s="178"/>
      <c r="S17" s="2"/>
      <c r="T17" s="2"/>
      <c r="U17" s="94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94"/>
      <c r="AG17" s="94"/>
    </row>
    <row r="18" spans="4:33" ht="15.75" thickBot="1" x14ac:dyDescent="0.3">
      <c r="D18" s="179"/>
      <c r="E18" s="180"/>
      <c r="F18" s="180"/>
      <c r="G18" s="180"/>
      <c r="H18" s="180"/>
      <c r="I18" s="180"/>
      <c r="J18" s="180"/>
      <c r="K18" s="180"/>
      <c r="L18" s="180"/>
      <c r="M18" s="181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94"/>
      <c r="AG18" s="94"/>
    </row>
    <row r="19" spans="4:33" ht="15.75" thickBot="1" x14ac:dyDescent="0.3">
      <c r="D19" s="6" t="s">
        <v>3</v>
      </c>
      <c r="E19" s="7" t="s">
        <v>4</v>
      </c>
      <c r="F19" s="182" t="s">
        <v>5</v>
      </c>
      <c r="G19" s="183"/>
      <c r="H19" s="182" t="s">
        <v>6</v>
      </c>
      <c r="I19" s="183"/>
      <c r="J19" s="182" t="s">
        <v>7</v>
      </c>
      <c r="K19" s="183"/>
      <c r="L19" s="182" t="s">
        <v>8</v>
      </c>
      <c r="M19" s="192"/>
      <c r="O19" s="1" t="s">
        <v>9</v>
      </c>
      <c r="S19" s="2"/>
      <c r="T19" s="2"/>
      <c r="U19" s="8" t="s">
        <v>3</v>
      </c>
      <c r="V19" s="8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1"/>
      <c r="AE19" s="191"/>
      <c r="AF19" s="193"/>
      <c r="AG19" s="193"/>
    </row>
    <row r="20" spans="4:33" x14ac:dyDescent="0.25">
      <c r="D20" s="9" t="s">
        <v>17</v>
      </c>
      <c r="E20" s="10" t="str">
        <f>VLOOKUP(AC20,$U$20:$AB$31,2)</f>
        <v>Forever2014</v>
      </c>
      <c r="F20" s="188">
        <f>VLOOKUP(AC20,$U$20:$AB$31,3)</f>
        <v>13</v>
      </c>
      <c r="G20" s="188"/>
      <c r="H20" s="189">
        <f>VLOOKUP(AC20,$U$20:$AB$31,4)</f>
        <v>327</v>
      </c>
      <c r="I20" s="189"/>
      <c r="J20" s="189">
        <f>VLOOKUP(AC20,$U$20:$AB$31,5)</f>
        <v>219</v>
      </c>
      <c r="K20" s="189"/>
      <c r="L20" s="189">
        <f>VLOOKUP(AC20,$U$20:$AB$31,6)</f>
        <v>108</v>
      </c>
      <c r="M20" s="190"/>
      <c r="O20" s="1" t="s">
        <v>18</v>
      </c>
      <c r="S20" s="2"/>
      <c r="T20" s="2"/>
      <c r="U20" s="8">
        <v>1</v>
      </c>
      <c r="V20" s="2" t="s">
        <v>102</v>
      </c>
      <c r="W20" s="2">
        <f>SUM(C38,Q46,Q60,C71,Q78,C91,Q98,C108,Q120,C128,C140)</f>
        <v>7</v>
      </c>
      <c r="X20" s="2">
        <f>SUM(F38,H46,H60,F71,H78,F91,H98,H120,F108,F128,F140)</f>
        <v>205</v>
      </c>
      <c r="Y20" s="2">
        <f>SUM(H38,F46,F60,H71,F78,H91,F98,H108,F120,H128,H140)</f>
        <v>284</v>
      </c>
      <c r="Z20" s="2">
        <f>X20-Y20</f>
        <v>-79</v>
      </c>
      <c r="AA20" s="2">
        <f>(W20*10^10)+((X20+5000)*10^6)+(Z20*10)+U20</f>
        <v>75204999211</v>
      </c>
      <c r="AB20" s="2">
        <f>LARGE($AA$20:$AA$31,U20)</f>
        <v>135327001091</v>
      </c>
      <c r="AC20" s="106">
        <f>MATCH(AB20,$AA$20:$AA$31,0)</f>
        <v>11</v>
      </c>
      <c r="AD20" s="2"/>
      <c r="AE20" s="2"/>
      <c r="AF20" s="94"/>
      <c r="AG20" s="94"/>
    </row>
    <row r="21" spans="4:33" x14ac:dyDescent="0.25">
      <c r="D21" s="11" t="s">
        <v>19</v>
      </c>
      <c r="E21" s="12" t="str">
        <f t="shared" ref="E21:E31" si="0">VLOOKUP(AC21,$U$20:$AB$31,2)</f>
        <v>La Bestia Negra_Z</v>
      </c>
      <c r="F21" s="185">
        <f t="shared" ref="F21:F31" si="1">VLOOKUP(AC21,$U$20:$AB$31,3)</f>
        <v>12</v>
      </c>
      <c r="G21" s="185"/>
      <c r="H21" s="184">
        <f t="shared" ref="H21:H31" si="2">VLOOKUP(AC21,$U$20:$AB$31,4)</f>
        <v>314</v>
      </c>
      <c r="I21" s="184"/>
      <c r="J21" s="184">
        <f t="shared" ref="J21:J31" si="3">VLOOKUP(AC21,$U$20:$AB$31,5)</f>
        <v>251</v>
      </c>
      <c r="K21" s="184"/>
      <c r="L21" s="184">
        <f t="shared" ref="L21:L31" si="4">VLOOKUP(AC21,$U$20:$AB$31,6)</f>
        <v>63</v>
      </c>
      <c r="M21" s="186"/>
      <c r="O21" s="1" t="s">
        <v>141</v>
      </c>
      <c r="S21" s="2"/>
      <c r="T21" s="2"/>
      <c r="U21" s="8">
        <v>2</v>
      </c>
      <c r="V21" s="2" t="s">
        <v>111</v>
      </c>
      <c r="W21" s="2">
        <f>SUM(Q41,Q57,C69,C81,Q91,C50,C96,Q110,C118,C130,Q138)</f>
        <v>1</v>
      </c>
      <c r="X21" s="2">
        <f>SUM(H41,F50,H57,F69,F81,H91,F96,H110,F118,F130,H138)</f>
        <v>219</v>
      </c>
      <c r="Y21" s="2">
        <f>SUM(F41,H50,F57,H69,H81,F91,H96,F110,H118,H130,F138)</f>
        <v>301</v>
      </c>
      <c r="Z21" s="2">
        <f>X21-Y21</f>
        <v>-82</v>
      </c>
      <c r="AA21" s="2">
        <f t="shared" ref="AA21:AA31" si="5">(W21*10^10)+((X21+5000)*10^6)+(Z21*10)+U21</f>
        <v>15218999182</v>
      </c>
      <c r="AB21" s="2">
        <f>LARGE($AA$20:$AA$31,U21)</f>
        <v>125314000640</v>
      </c>
      <c r="AC21" s="106">
        <f t="shared" ref="AC21:AC31" si="6">MATCH(AB21,$AA$20:$AA$31,0)</f>
        <v>10</v>
      </c>
      <c r="AD21" s="2"/>
      <c r="AE21" s="2"/>
      <c r="AF21" s="94"/>
      <c r="AG21" s="94"/>
    </row>
    <row r="22" spans="4:33" x14ac:dyDescent="0.25">
      <c r="D22" s="11" t="s">
        <v>20</v>
      </c>
      <c r="E22" s="12" t="str">
        <f t="shared" si="0"/>
        <v>Lucca Mengão</v>
      </c>
      <c r="F22" s="185">
        <f t="shared" si="1"/>
        <v>12</v>
      </c>
      <c r="G22" s="185"/>
      <c r="H22" s="184">
        <f t="shared" si="2"/>
        <v>290</v>
      </c>
      <c r="I22" s="184"/>
      <c r="J22" s="184">
        <f t="shared" si="3"/>
        <v>253</v>
      </c>
      <c r="K22" s="184"/>
      <c r="L22" s="184">
        <f t="shared" si="4"/>
        <v>37</v>
      </c>
      <c r="M22" s="186"/>
      <c r="O22" s="1" t="s">
        <v>142</v>
      </c>
      <c r="S22" s="2"/>
      <c r="T22" s="2"/>
      <c r="U22" s="8">
        <v>3</v>
      </c>
      <c r="V22" s="2" t="s">
        <v>115</v>
      </c>
      <c r="W22" s="2">
        <f>SUM(C39,Q50,C60,C67,C99,Q77,Q86,Q107,C121,Q129,C137)</f>
        <v>3</v>
      </c>
      <c r="X22" s="2">
        <f>SUM(F39,H50,F60,F67,H77,H86,F99,H107,F121,H129,F137)</f>
        <v>269</v>
      </c>
      <c r="Y22" s="2">
        <f>SUM(H39,F50,H60,H67,F77,F86,H99,F107,H121,F129,H137)</f>
        <v>338</v>
      </c>
      <c r="Z22" s="2">
        <f>X22-Y22</f>
        <v>-69</v>
      </c>
      <c r="AA22" s="2">
        <f t="shared" si="5"/>
        <v>35268999313</v>
      </c>
      <c r="AB22" s="2">
        <f t="shared" ref="AB22:AB31" si="7">LARGE($AA$20:$AA$31,U22)</f>
        <v>125290000378</v>
      </c>
      <c r="AC22" s="106">
        <f t="shared" si="6"/>
        <v>8</v>
      </c>
      <c r="AD22" s="2"/>
      <c r="AE22" s="2"/>
      <c r="AF22" s="94"/>
      <c r="AG22" s="94"/>
    </row>
    <row r="23" spans="4:33" x14ac:dyDescent="0.25">
      <c r="D23" s="11" t="s">
        <v>21</v>
      </c>
      <c r="E23" s="12" t="str">
        <f t="shared" si="0"/>
        <v>Rosinha da Gabi</v>
      </c>
      <c r="F23" s="185">
        <f t="shared" si="1"/>
        <v>11</v>
      </c>
      <c r="G23" s="185"/>
      <c r="H23" s="184">
        <f t="shared" si="2"/>
        <v>318</v>
      </c>
      <c r="I23" s="184"/>
      <c r="J23" s="184">
        <f t="shared" si="3"/>
        <v>272</v>
      </c>
      <c r="K23" s="184"/>
      <c r="L23" s="184">
        <f t="shared" si="4"/>
        <v>46</v>
      </c>
      <c r="M23" s="186"/>
      <c r="O23" s="1" t="s">
        <v>22</v>
      </c>
      <c r="S23" s="2"/>
      <c r="T23" s="2"/>
      <c r="U23" s="8">
        <v>4</v>
      </c>
      <c r="V23" s="2" t="s">
        <v>123</v>
      </c>
      <c r="W23" s="2">
        <f>SUM(C41,C46,C68,Q76,Q58,Q109,Q87,C101,Q121,C126,Q139)</f>
        <v>6</v>
      </c>
      <c r="X23" s="2">
        <f>SUM(F41,F46,H58,F68,H87,H109,H76,F101,H121,F126,H139)</f>
        <v>211</v>
      </c>
      <c r="Y23" s="2">
        <f>SUM(H41,H46,H68,F58,F76,F87,H101,F109,F121,H126,F139)</f>
        <v>273</v>
      </c>
      <c r="Z23" s="2">
        <f>X23-Y23</f>
        <v>-62</v>
      </c>
      <c r="AA23" s="2">
        <f t="shared" si="5"/>
        <v>65210999384</v>
      </c>
      <c r="AB23" s="2">
        <f t="shared" si="7"/>
        <v>115318000469</v>
      </c>
      <c r="AC23" s="106">
        <f t="shared" si="6"/>
        <v>9</v>
      </c>
      <c r="AD23" s="2"/>
      <c r="AE23" s="2"/>
      <c r="AF23" s="94"/>
      <c r="AG23" s="94"/>
    </row>
    <row r="24" spans="4:33" x14ac:dyDescent="0.25">
      <c r="D24" s="13" t="s">
        <v>36</v>
      </c>
      <c r="E24" s="14" t="str">
        <f t="shared" si="0"/>
        <v>BFR Igor Costa</v>
      </c>
      <c r="F24" s="140">
        <f t="shared" si="1"/>
        <v>10</v>
      </c>
      <c r="G24" s="140"/>
      <c r="H24" s="141">
        <f t="shared" si="2"/>
        <v>327</v>
      </c>
      <c r="I24" s="141"/>
      <c r="J24" s="141">
        <f t="shared" si="3"/>
        <v>263</v>
      </c>
      <c r="K24" s="141"/>
      <c r="L24" s="141">
        <f t="shared" si="4"/>
        <v>64</v>
      </c>
      <c r="M24" s="142"/>
      <c r="S24" s="2"/>
      <c r="T24" s="2"/>
      <c r="U24" s="8">
        <v>5</v>
      </c>
      <c r="V24" s="2" t="s">
        <v>103</v>
      </c>
      <c r="W24" s="2">
        <f>SUM(Q36,C47,Q56,C70,Q79,C89,Q101,C107,Q118,C127,Q140)</f>
        <v>7</v>
      </c>
      <c r="X24" s="2">
        <f>SUM(H36,F47,H56,F70,H79,F89,H101,F107,H118,F127,H140)</f>
        <v>226</v>
      </c>
      <c r="Y24" s="2">
        <f>SUM(F36,H47,F56,H70,F79,H89,F101,H107,F118,H127,F140)</f>
        <v>244</v>
      </c>
      <c r="Z24" s="2">
        <f t="shared" ref="Z24:Z31" si="8">X24-Y24</f>
        <v>-18</v>
      </c>
      <c r="AA24" s="2">
        <f t="shared" si="5"/>
        <v>75225999825</v>
      </c>
      <c r="AB24" s="2">
        <f t="shared" si="7"/>
        <v>105327000652</v>
      </c>
      <c r="AC24" s="106">
        <f t="shared" si="6"/>
        <v>12</v>
      </c>
      <c r="AD24" s="2"/>
      <c r="AE24" s="2"/>
      <c r="AF24" s="94"/>
      <c r="AG24" s="94"/>
    </row>
    <row r="25" spans="4:33" x14ac:dyDescent="0.25">
      <c r="D25" s="13" t="s">
        <v>37</v>
      </c>
      <c r="E25" s="14" t="str">
        <f t="shared" si="0"/>
        <v>Puro Malte F. C.</v>
      </c>
      <c r="F25" s="140">
        <f t="shared" si="1"/>
        <v>10</v>
      </c>
      <c r="G25" s="140"/>
      <c r="H25" s="141">
        <f t="shared" si="2"/>
        <v>289</v>
      </c>
      <c r="I25" s="141"/>
      <c r="J25" s="141">
        <f t="shared" si="3"/>
        <v>226</v>
      </c>
      <c r="K25" s="141"/>
      <c r="L25" s="141">
        <f t="shared" si="4"/>
        <v>63</v>
      </c>
      <c r="M25" s="142"/>
      <c r="O25" s="1" t="s">
        <v>183</v>
      </c>
      <c r="S25" s="2"/>
      <c r="T25" s="2"/>
      <c r="U25" s="8">
        <v>6</v>
      </c>
      <c r="V25" s="2" t="s">
        <v>125</v>
      </c>
      <c r="W25" s="2">
        <f>SUM(Q38,C49,C57,Q70,C76,Q90,C100,C111,Q117,C131,Q137)</f>
        <v>10</v>
      </c>
      <c r="X25" s="2">
        <f>SUM(H38,F49,F57,H70,F76,H90,F100,F111,H117,F131,H137)</f>
        <v>289</v>
      </c>
      <c r="Y25" s="2">
        <f>SUM(F38,H49,H57,F70,H76,F90,H100,H111,F117,H131,F137)</f>
        <v>226</v>
      </c>
      <c r="Z25" s="2">
        <f t="shared" si="8"/>
        <v>63</v>
      </c>
      <c r="AA25" s="2">
        <f t="shared" si="5"/>
        <v>105289000636</v>
      </c>
      <c r="AB25" s="2">
        <f t="shared" si="7"/>
        <v>105289000636</v>
      </c>
      <c r="AC25" s="106">
        <f t="shared" si="6"/>
        <v>6</v>
      </c>
      <c r="AD25" s="2"/>
      <c r="AE25" s="2"/>
      <c r="AF25" s="94"/>
      <c r="AG25" s="94"/>
    </row>
    <row r="26" spans="4:33" x14ac:dyDescent="0.25">
      <c r="D26" s="13" t="s">
        <v>38</v>
      </c>
      <c r="E26" s="14" t="str">
        <f t="shared" si="0"/>
        <v>Tribe of Gypsies</v>
      </c>
      <c r="F26" s="140">
        <f t="shared" si="1"/>
        <v>7</v>
      </c>
      <c r="G26" s="140"/>
      <c r="H26" s="141">
        <f t="shared" si="2"/>
        <v>226</v>
      </c>
      <c r="I26" s="141"/>
      <c r="J26" s="141">
        <f t="shared" si="3"/>
        <v>244</v>
      </c>
      <c r="K26" s="141"/>
      <c r="L26" s="141">
        <f t="shared" si="4"/>
        <v>-18</v>
      </c>
      <c r="M26" s="142"/>
      <c r="O26" s="1" t="s">
        <v>184</v>
      </c>
      <c r="S26" s="2"/>
      <c r="T26" s="2"/>
      <c r="U26" s="8">
        <v>7</v>
      </c>
      <c r="V26" s="2" t="s">
        <v>129</v>
      </c>
      <c r="W26" s="2">
        <f>SUM(Q40,Q47,C59,C66,Q81,C87,C98,Q111,Q119,C129,Q136)</f>
        <v>5</v>
      </c>
      <c r="X26" s="2">
        <f>SUM(H40,H47,F59,F66,H81,F87,F98,H111,H119,F129,H136)</f>
        <v>184</v>
      </c>
      <c r="Y26" s="2">
        <f>SUM(F40,F47,H59,H66,F81,H87,H98,F119,H129,F136)</f>
        <v>255</v>
      </c>
      <c r="Z26" s="2">
        <f t="shared" si="8"/>
        <v>-71</v>
      </c>
      <c r="AA26" s="2">
        <f t="shared" si="5"/>
        <v>55183999297</v>
      </c>
      <c r="AB26" s="2">
        <f t="shared" si="7"/>
        <v>75225999825</v>
      </c>
      <c r="AC26" s="106">
        <f t="shared" si="6"/>
        <v>5</v>
      </c>
      <c r="AD26" s="2"/>
      <c r="AE26" s="2"/>
      <c r="AF26" s="94"/>
      <c r="AG26" s="94"/>
    </row>
    <row r="27" spans="4:33" x14ac:dyDescent="0.25">
      <c r="D27" s="13" t="s">
        <v>39</v>
      </c>
      <c r="E27" s="14" t="str">
        <f t="shared" si="0"/>
        <v>secapimenteira</v>
      </c>
      <c r="F27" s="140">
        <f t="shared" si="1"/>
        <v>7</v>
      </c>
      <c r="G27" s="140"/>
      <c r="H27" s="141">
        <f t="shared" si="2"/>
        <v>205</v>
      </c>
      <c r="I27" s="141"/>
      <c r="J27" s="141">
        <f t="shared" si="3"/>
        <v>284</v>
      </c>
      <c r="K27" s="141"/>
      <c r="L27" s="141">
        <f t="shared" si="4"/>
        <v>-79</v>
      </c>
      <c r="M27" s="142"/>
      <c r="O27" s="1" t="s">
        <v>185</v>
      </c>
      <c r="S27" s="2"/>
      <c r="T27" s="2"/>
      <c r="U27" s="8">
        <v>8</v>
      </c>
      <c r="V27" s="2" t="s">
        <v>93</v>
      </c>
      <c r="W27" s="2">
        <f>SUM(Q39,Q48,C61,Q66,C79,C90,Q96,C106,C116,Q128,C139)</f>
        <v>12</v>
      </c>
      <c r="X27" s="2">
        <f>SUM(H39,H48,F61,H66,F79,F90,H96,F106,F116,H128,F139)</f>
        <v>290</v>
      </c>
      <c r="Y27" s="2">
        <f>SUM(F39,F48,F66,H61,H79,H90,F96,H106,H116,F128,H139)</f>
        <v>253</v>
      </c>
      <c r="Z27" s="2">
        <f t="shared" si="8"/>
        <v>37</v>
      </c>
      <c r="AA27" s="2">
        <f t="shared" si="5"/>
        <v>125290000378</v>
      </c>
      <c r="AB27" s="2">
        <f t="shared" si="7"/>
        <v>75204999211</v>
      </c>
      <c r="AC27" s="106">
        <f t="shared" si="6"/>
        <v>1</v>
      </c>
      <c r="AD27" s="2"/>
      <c r="AE27" s="2"/>
      <c r="AF27" s="94"/>
      <c r="AG27" s="94"/>
    </row>
    <row r="28" spans="4:33" x14ac:dyDescent="0.25">
      <c r="D28" s="13" t="s">
        <v>40</v>
      </c>
      <c r="E28" s="14" t="str">
        <f t="shared" si="0"/>
        <v>PHVT F.C.</v>
      </c>
      <c r="F28" s="140">
        <f t="shared" si="1"/>
        <v>6</v>
      </c>
      <c r="G28" s="140"/>
      <c r="H28" s="141">
        <f t="shared" si="2"/>
        <v>211</v>
      </c>
      <c r="I28" s="141"/>
      <c r="J28" s="141">
        <f t="shared" si="3"/>
        <v>273</v>
      </c>
      <c r="K28" s="141"/>
      <c r="L28" s="141">
        <f t="shared" si="4"/>
        <v>-62</v>
      </c>
      <c r="M28" s="142"/>
      <c r="O28" s="1" t="s">
        <v>186</v>
      </c>
      <c r="S28" s="2"/>
      <c r="T28" s="2"/>
      <c r="U28" s="8">
        <v>9</v>
      </c>
      <c r="V28" s="2" t="s">
        <v>95</v>
      </c>
      <c r="W28" s="2">
        <f>SUM(C37,Q49,C56,Q69,C77,Q88,C97,Q106,C120,Q126,C136)</f>
        <v>11</v>
      </c>
      <c r="X28" s="2">
        <f>SUM(F37,H49,F56,H69,F77,H88,F97,H106,F120,H126,F136)</f>
        <v>318</v>
      </c>
      <c r="Y28" s="2">
        <f>SUM(H37,F49,H56,F69,H77,F88,H97,F106,H120,F126,H136)</f>
        <v>272</v>
      </c>
      <c r="Z28" s="2">
        <f t="shared" si="8"/>
        <v>46</v>
      </c>
      <c r="AA28" s="2">
        <f t="shared" si="5"/>
        <v>115318000469</v>
      </c>
      <c r="AB28" s="2">
        <f t="shared" si="7"/>
        <v>65210999384</v>
      </c>
      <c r="AC28" s="106">
        <f t="shared" si="6"/>
        <v>4</v>
      </c>
      <c r="AD28" s="2"/>
      <c r="AE28" s="2"/>
      <c r="AF28" s="94"/>
      <c r="AG28" s="94"/>
    </row>
    <row r="29" spans="4:33" x14ac:dyDescent="0.25">
      <c r="D29" s="13" t="s">
        <v>41</v>
      </c>
      <c r="E29" s="14" t="str">
        <f t="shared" si="0"/>
        <v>santo onofre E C</v>
      </c>
      <c r="F29" s="140">
        <f t="shared" si="1"/>
        <v>5</v>
      </c>
      <c r="G29" s="140"/>
      <c r="H29" s="141">
        <f t="shared" si="2"/>
        <v>184</v>
      </c>
      <c r="I29" s="141"/>
      <c r="J29" s="141">
        <f t="shared" si="3"/>
        <v>255</v>
      </c>
      <c r="K29" s="141"/>
      <c r="L29" s="141">
        <f t="shared" si="4"/>
        <v>-71</v>
      </c>
      <c r="M29" s="142"/>
      <c r="O29" s="1" t="s">
        <v>187</v>
      </c>
      <c r="S29" s="2"/>
      <c r="T29" s="2"/>
      <c r="U29" s="8">
        <v>10</v>
      </c>
      <c r="V29" s="2" t="s">
        <v>134</v>
      </c>
      <c r="W29" s="2">
        <f>SUM(Q37,C48,Q59,Q71,C80,Q89,Q99,C109,C117,Q130,Q141)</f>
        <v>12</v>
      </c>
      <c r="X29" s="2">
        <f>SUM(H37,F48,H59,H71,F80,H89,H99,F109,F117,H130,H141)</f>
        <v>314</v>
      </c>
      <c r="Y29" s="2">
        <f>SUM(F37,H48,F59,F71,H80,F89,F99,H109,H117,F130,F141)</f>
        <v>251</v>
      </c>
      <c r="Z29" s="2">
        <f t="shared" si="8"/>
        <v>63</v>
      </c>
      <c r="AA29" s="2">
        <f t="shared" si="5"/>
        <v>125314000640</v>
      </c>
      <c r="AB29" s="2">
        <f t="shared" si="7"/>
        <v>55183999297</v>
      </c>
      <c r="AC29" s="106">
        <f t="shared" si="6"/>
        <v>7</v>
      </c>
      <c r="AD29" s="2"/>
      <c r="AE29" s="2"/>
      <c r="AF29" s="94"/>
      <c r="AG29" s="94"/>
    </row>
    <row r="30" spans="4:33" x14ac:dyDescent="0.25">
      <c r="D30" s="13" t="s">
        <v>42</v>
      </c>
      <c r="E30" s="14" t="str">
        <f t="shared" si="0"/>
        <v>Family Paz F.C.</v>
      </c>
      <c r="F30" s="140">
        <f t="shared" si="1"/>
        <v>3</v>
      </c>
      <c r="G30" s="140"/>
      <c r="H30" s="141">
        <f t="shared" si="2"/>
        <v>269</v>
      </c>
      <c r="I30" s="141"/>
      <c r="J30" s="141">
        <f t="shared" si="3"/>
        <v>338</v>
      </c>
      <c r="K30" s="141"/>
      <c r="L30" s="141">
        <f t="shared" si="4"/>
        <v>-69</v>
      </c>
      <c r="M30" s="142"/>
      <c r="S30" s="2"/>
      <c r="T30" s="2"/>
      <c r="U30" s="8">
        <v>11</v>
      </c>
      <c r="V30" s="2" t="s">
        <v>136</v>
      </c>
      <c r="W30" s="2">
        <f>SUM(C40,Q51,C58,Q67,C78,C88,Q100,C110,Q116,Q127,C141)</f>
        <v>13</v>
      </c>
      <c r="X30" s="2">
        <f>SUM(F40,H51,F58,H67,F78,H100,F110,H116,H127,F141,F88)</f>
        <v>327</v>
      </c>
      <c r="Y30" s="2">
        <f>SUM(H40,F51,H58,F67,H78,H88,F100,H110,F116,F127,H141)</f>
        <v>219</v>
      </c>
      <c r="Z30" s="2">
        <f t="shared" si="8"/>
        <v>108</v>
      </c>
      <c r="AA30" s="2">
        <f t="shared" si="5"/>
        <v>135327001091</v>
      </c>
      <c r="AB30" s="2">
        <f t="shared" si="7"/>
        <v>35268999313</v>
      </c>
      <c r="AC30" s="106">
        <f t="shared" si="6"/>
        <v>3</v>
      </c>
      <c r="AD30" s="2"/>
      <c r="AE30" s="2"/>
      <c r="AF30" s="94"/>
      <c r="AG30" s="94"/>
    </row>
    <row r="31" spans="4:33" ht="15.75" thickBot="1" x14ac:dyDescent="0.3">
      <c r="D31" s="15" t="s">
        <v>43</v>
      </c>
      <c r="E31" s="16" t="str">
        <f t="shared" si="0"/>
        <v>itaipavacervejaclube</v>
      </c>
      <c r="F31" s="143">
        <f t="shared" si="1"/>
        <v>1</v>
      </c>
      <c r="G31" s="143"/>
      <c r="H31" s="144">
        <f t="shared" si="2"/>
        <v>219</v>
      </c>
      <c r="I31" s="144"/>
      <c r="J31" s="144">
        <f t="shared" si="3"/>
        <v>301</v>
      </c>
      <c r="K31" s="144"/>
      <c r="L31" s="144">
        <f t="shared" si="4"/>
        <v>-82</v>
      </c>
      <c r="M31" s="145"/>
      <c r="S31" s="2"/>
      <c r="T31" s="2"/>
      <c r="U31" s="8">
        <v>12</v>
      </c>
      <c r="V31" s="2" t="s">
        <v>105</v>
      </c>
      <c r="W31" s="2">
        <f>SUM(C36,C51,Q61,Q68,Q80,C86,Q97,Q108,C119,Q131,C138)</f>
        <v>10</v>
      </c>
      <c r="X31" s="2">
        <f>SUM(F36,F51,H61,H68,H80,F86,H97,H108,F119,H131,F138)</f>
        <v>327</v>
      </c>
      <c r="Y31" s="2">
        <f>SUM(H36,H51,F61,F68,F80,H86,F97,F108,H119,F131,H138)</f>
        <v>263</v>
      </c>
      <c r="Z31" s="2">
        <f t="shared" si="8"/>
        <v>64</v>
      </c>
      <c r="AA31" s="2">
        <f t="shared" si="5"/>
        <v>105327000652</v>
      </c>
      <c r="AB31" s="2">
        <f t="shared" si="7"/>
        <v>15218999182</v>
      </c>
      <c r="AC31" s="106">
        <f t="shared" si="6"/>
        <v>2</v>
      </c>
      <c r="AD31" s="2"/>
      <c r="AE31" s="2"/>
      <c r="AF31" s="94"/>
      <c r="AG31" s="94"/>
    </row>
    <row r="32" spans="4:33" ht="15.75" thickBot="1" x14ac:dyDescent="0.3"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94"/>
      <c r="AG32" s="94"/>
    </row>
    <row r="33" spans="3:33" x14ac:dyDescent="0.25">
      <c r="D33" s="194" t="s">
        <v>35</v>
      </c>
      <c r="E33" s="195"/>
      <c r="F33" s="195"/>
      <c r="G33" s="195"/>
      <c r="H33" s="195"/>
      <c r="I33" s="195"/>
      <c r="J33" s="195"/>
      <c r="K33" s="195"/>
      <c r="L33" s="195"/>
      <c r="M33" s="195"/>
      <c r="N33" s="195"/>
      <c r="O33" s="195"/>
      <c r="P33" s="196"/>
      <c r="S33" s="2"/>
      <c r="T33" s="2"/>
      <c r="U33" s="94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94"/>
      <c r="AG33" s="94"/>
    </row>
    <row r="34" spans="3:33" ht="15.75" thickBot="1" x14ac:dyDescent="0.3">
      <c r="D34" s="197"/>
      <c r="E34" s="198"/>
      <c r="F34" s="198"/>
      <c r="G34" s="198"/>
      <c r="H34" s="198"/>
      <c r="I34" s="198"/>
      <c r="J34" s="198"/>
      <c r="K34" s="198"/>
      <c r="L34" s="198"/>
      <c r="M34" s="198"/>
      <c r="N34" s="198"/>
      <c r="O34" s="198"/>
      <c r="P34" s="199"/>
      <c r="T34" s="2"/>
      <c r="U34" s="94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94"/>
      <c r="AG34" s="94"/>
    </row>
    <row r="35" spans="3:33" x14ac:dyDescent="0.25">
      <c r="T35" s="2"/>
      <c r="U35" s="94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94"/>
      <c r="AG35" s="94"/>
    </row>
    <row r="36" spans="3:33" x14ac:dyDescent="0.25">
      <c r="C36" s="2">
        <f>IF(OR(F36="",H36=""),"",IF(F36=H36,1,IF(F36&lt;H36,0,IF(F36-H36&lt;10,2,IF(F36&gt;H36,3,SE)))))</f>
        <v>0</v>
      </c>
      <c r="D36" s="146" t="str">
        <f>V31</f>
        <v>BFR Igor Costa</v>
      </c>
      <c r="E36" s="148"/>
      <c r="F36" s="92">
        <v>43</v>
      </c>
      <c r="G36" s="18" t="s">
        <v>23</v>
      </c>
      <c r="H36" s="93">
        <v>45</v>
      </c>
      <c r="I36" s="146" t="str">
        <f>V24</f>
        <v>Tribe of Gypsies</v>
      </c>
      <c r="J36" s="147"/>
      <c r="K36" s="147"/>
      <c r="L36" s="147"/>
      <c r="M36" s="147"/>
      <c r="N36" s="147"/>
      <c r="O36" s="147"/>
      <c r="P36" s="148"/>
      <c r="Q36" s="2">
        <f>IF(OR(H36="",F36=""),"",IF(H36=F36,1,IF(H36&lt;F36,0,IF(H36-F36&lt;10,2,IF(H36&gt;F36,3,SE)))))</f>
        <v>2</v>
      </c>
      <c r="T36" s="2"/>
      <c r="U36" s="94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94"/>
      <c r="AG36" s="94"/>
    </row>
    <row r="37" spans="3:33" x14ac:dyDescent="0.25">
      <c r="C37" s="2">
        <f>IF(OR(F37="",H37=""),"",IF(F37=H37,1,IF(F37&lt;H37,0,IF(F37-H37&lt;10,2,IF(F37&gt;H37,3,SE)))))</f>
        <v>0</v>
      </c>
      <c r="D37" s="139" t="str">
        <f>V28</f>
        <v>Rosinha da Gabi</v>
      </c>
      <c r="E37" s="139"/>
      <c r="F37" s="92">
        <v>31</v>
      </c>
      <c r="G37" s="18" t="s">
        <v>23</v>
      </c>
      <c r="H37" s="93">
        <v>48</v>
      </c>
      <c r="I37" s="139" t="str">
        <f>V29</f>
        <v>La Bestia Negra_Z</v>
      </c>
      <c r="J37" s="139"/>
      <c r="K37" s="139"/>
      <c r="L37" s="139"/>
      <c r="M37" s="139"/>
      <c r="N37" s="139"/>
      <c r="O37" s="139"/>
      <c r="P37" s="139"/>
      <c r="Q37" s="2">
        <f>IF(OR(H37="",F37=""),"",IF(H37=F37,1,IF(H37&lt;F37,0,IF(H37-F37&lt;10,2,IF(H37&gt;F37,3,SE)))))</f>
        <v>3</v>
      </c>
      <c r="T37" s="2"/>
      <c r="U37" s="94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94"/>
      <c r="AG37" s="94"/>
    </row>
    <row r="38" spans="3:33" x14ac:dyDescent="0.25">
      <c r="C38" s="2">
        <f>IF(OR(F38="",H38=""),"",IF(F38=H38,1,IF(F38&lt;H38,0,IF(F38-H38&lt;10,2,IF(F38&gt;H38,3,SE)))))</f>
        <v>0</v>
      </c>
      <c r="D38" s="146" t="str">
        <f>V20</f>
        <v>secapimenteira</v>
      </c>
      <c r="E38" s="148"/>
      <c r="F38" s="92">
        <v>16</v>
      </c>
      <c r="G38" s="18" t="s">
        <v>23</v>
      </c>
      <c r="H38" s="93">
        <v>56</v>
      </c>
      <c r="I38" s="146" t="str">
        <f>V25</f>
        <v>Puro Malte F. C.</v>
      </c>
      <c r="J38" s="147"/>
      <c r="K38" s="147"/>
      <c r="L38" s="147"/>
      <c r="M38" s="147"/>
      <c r="N38" s="147"/>
      <c r="O38" s="147"/>
      <c r="P38" s="148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 x14ac:dyDescent="0.25">
      <c r="C39" s="2">
        <f>IF(OR(F39="",H39=""),"",IF(F39=H39,1,IF(F39&lt;H39,0,IF(F39-H39&lt;10,2,IF(F39&gt;H39,3,SE)))))</f>
        <v>0</v>
      </c>
      <c r="D39" s="139" t="str">
        <f>V22</f>
        <v>Family Paz F.C.</v>
      </c>
      <c r="E39" s="139"/>
      <c r="F39" s="92">
        <v>32</v>
      </c>
      <c r="G39" s="18" t="s">
        <v>23</v>
      </c>
      <c r="H39" s="93">
        <v>45</v>
      </c>
      <c r="I39" s="139" t="str">
        <f>V27</f>
        <v>Lucca Mengão</v>
      </c>
      <c r="J39" s="139"/>
      <c r="K39" s="139"/>
      <c r="L39" s="139"/>
      <c r="M39" s="139"/>
      <c r="N39" s="139"/>
      <c r="O39" s="139"/>
      <c r="P39" s="139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 x14ac:dyDescent="0.25">
      <c r="C40" s="2">
        <f>IF(OR(F40="",H40=""),"",IF(F40=H40,1,IF(F40&lt;H40,0,IF(F40-H40&lt;10,2,IF(F40&gt;H40,3,SE)))))</f>
        <v>3</v>
      </c>
      <c r="D40" s="139" t="str">
        <f>V30</f>
        <v>Forever2014</v>
      </c>
      <c r="E40" s="139"/>
      <c r="F40" s="93">
        <v>57</v>
      </c>
      <c r="G40" s="18" t="s">
        <v>23</v>
      </c>
      <c r="H40" s="92">
        <v>28</v>
      </c>
      <c r="I40" s="139" t="str">
        <f>V26</f>
        <v>santo onofre E C</v>
      </c>
      <c r="J40" s="139"/>
      <c r="K40" s="139"/>
      <c r="L40" s="139"/>
      <c r="M40" s="139"/>
      <c r="N40" s="139"/>
      <c r="O40" s="139"/>
      <c r="P40" s="139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 x14ac:dyDescent="0.25">
      <c r="C41" s="2">
        <f>IF(OR(F41="",H41=""),"",IF(F41=H41,1,IF(F41&lt;H41,0,IF(F41-H41&lt;10,2,IF(F41&gt;H41,3,SE)))))</f>
        <v>3</v>
      </c>
      <c r="D41" s="139" t="str">
        <f>V23</f>
        <v>PHVT F.C.</v>
      </c>
      <c r="E41" s="139"/>
      <c r="F41" s="93">
        <v>58</v>
      </c>
      <c r="G41" s="18" t="s">
        <v>23</v>
      </c>
      <c r="H41" s="92">
        <v>34</v>
      </c>
      <c r="I41" s="139" t="str">
        <f>V21</f>
        <v>itaipavacervejaclube</v>
      </c>
      <c r="J41" s="139"/>
      <c r="K41" s="139"/>
      <c r="L41" s="139"/>
      <c r="M41" s="139"/>
      <c r="N41" s="139"/>
      <c r="O41" s="139"/>
      <c r="P41" s="139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 x14ac:dyDescent="0.3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 x14ac:dyDescent="0.25">
      <c r="C43" s="2" t="str">
        <f>IF(OR(F43="",H43=""),"",IF(F43=H43,1,IF(F43&lt;H43,0,IF(F43-H43&lt;10,2,IF(F43&gt;H43,3,SE)))))</f>
        <v/>
      </c>
      <c r="D43" s="194" t="s">
        <v>34</v>
      </c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6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 x14ac:dyDescent="0.3">
      <c r="C44" s="2" t="str">
        <f>IF(OR(F44="",H44=""),"",IF(F44=H44,1,IF(F44&lt;H44,0,IF(F44-H44&lt;10,2,IF(F44&gt;H44,3,SE)))))</f>
        <v/>
      </c>
      <c r="D44" s="197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9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 x14ac:dyDescent="0.25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 x14ac:dyDescent="0.25">
      <c r="C46" s="2">
        <f>IF(OR(F46="",H46=""),"",IF(F46=H46,1,IF(F46&lt;H46,0,IF(F46-H46&lt;10,2,IF(F46&gt;H46,3,SE)))))</f>
        <v>0</v>
      </c>
      <c r="D46" s="146" t="str">
        <f>V23</f>
        <v>PHVT F.C.</v>
      </c>
      <c r="E46" s="148"/>
      <c r="F46" s="92">
        <v>28</v>
      </c>
      <c r="G46" s="18" t="s">
        <v>23</v>
      </c>
      <c r="H46" s="93">
        <v>55</v>
      </c>
      <c r="I46" s="146" t="str">
        <f>V20</f>
        <v>secapimenteira</v>
      </c>
      <c r="J46" s="147"/>
      <c r="K46" s="147"/>
      <c r="L46" s="147"/>
      <c r="M46" s="147"/>
      <c r="N46" s="147"/>
      <c r="O46" s="147"/>
      <c r="P46" s="148"/>
      <c r="Q46" s="2">
        <f>IF(OR(H46="",F46=""),"",IF(H46=F46,1,IF(H46&lt;F46,0,IF(H46-F46&lt;10,2,IF(H46&gt;F46,3,SE)))))</f>
        <v>3</v>
      </c>
      <c r="V46" s="2"/>
      <c r="W46" s="3"/>
      <c r="X46" s="3"/>
      <c r="Y46" s="3"/>
      <c r="Z46" s="3"/>
      <c r="AA46" s="3"/>
      <c r="AB46" s="3"/>
    </row>
    <row r="47" spans="3:33" x14ac:dyDescent="0.25">
      <c r="C47" s="2">
        <f>IF(OR(F47="",H47=""),"",IF(F47=H47,1,IF(F47&lt;H47,0,IF(F47-H47&lt;10,2,IF(F47&gt;H47,3,SE)))))</f>
        <v>3</v>
      </c>
      <c r="D47" s="139" t="str">
        <f>V24</f>
        <v>Tribe of Gypsies</v>
      </c>
      <c r="E47" s="139"/>
      <c r="F47" s="93">
        <v>51</v>
      </c>
      <c r="G47" s="18" t="s">
        <v>23</v>
      </c>
      <c r="H47" s="92">
        <v>38</v>
      </c>
      <c r="I47" s="139" t="str">
        <f>V26</f>
        <v>santo onofre E C</v>
      </c>
      <c r="J47" s="139"/>
      <c r="K47" s="139"/>
      <c r="L47" s="139"/>
      <c r="M47" s="139"/>
      <c r="N47" s="139"/>
      <c r="O47" s="139"/>
      <c r="P47" s="139"/>
      <c r="Q47" s="2">
        <f>IF(OR(H47="",F47=""),"",IF(H47=F47,1,IF(H47&lt;F47,0,IF(H47-F47&lt;10,2,IF(H47&gt;F47,3,SE)))))</f>
        <v>0</v>
      </c>
      <c r="V47" s="2"/>
      <c r="W47" s="3"/>
      <c r="X47" s="3"/>
      <c r="Y47" s="3"/>
      <c r="Z47" s="3"/>
      <c r="AA47" s="3"/>
      <c r="AB47" s="3"/>
    </row>
    <row r="48" spans="3:33" x14ac:dyDescent="0.25">
      <c r="C48" s="2">
        <f>IF(OR(F48="",H48=""),"",IF(F48=H48,1,IF(F48&lt;H48,0,IF(F48-H48&lt;10,2,IF(F48&gt;H48,3,SE)))))</f>
        <v>0</v>
      </c>
      <c r="D48" s="146" t="str">
        <f>V29</f>
        <v>La Bestia Negra_Z</v>
      </c>
      <c r="E48" s="148"/>
      <c r="F48" s="92">
        <v>70</v>
      </c>
      <c r="G48" s="18" t="s">
        <v>23</v>
      </c>
      <c r="H48" s="93">
        <v>81</v>
      </c>
      <c r="I48" s="146" t="str">
        <f>V27</f>
        <v>Lucca Mengão</v>
      </c>
      <c r="J48" s="147"/>
      <c r="K48" s="147"/>
      <c r="L48" s="147"/>
      <c r="M48" s="147"/>
      <c r="N48" s="147"/>
      <c r="O48" s="147"/>
      <c r="P48" s="148"/>
      <c r="Q48" s="2">
        <f>IF(OR(H48="",F48=""),"",IF(H48=F48,1,IF(H48&lt;F48,0,IF(H48-F48&lt;10,2,IF(H48&gt;F48,3,SE)))))</f>
        <v>3</v>
      </c>
      <c r="V48" s="2"/>
      <c r="W48" s="3"/>
      <c r="X48" s="3"/>
      <c r="Y48" s="3"/>
      <c r="Z48" s="3"/>
      <c r="AA48" s="3"/>
      <c r="AB48" s="3"/>
    </row>
    <row r="49" spans="3:28" x14ac:dyDescent="0.25">
      <c r="C49" s="2">
        <f>IF(OR(F49="",H49=""),"",IF(F49=H49,1,IF(F49&lt;H49,0,IF(F49-H49&lt;10,2,IF(F49&gt;H49,3,SE)))))</f>
        <v>0</v>
      </c>
      <c r="D49" s="139" t="str">
        <f>V25</f>
        <v>Puro Malte F. C.</v>
      </c>
      <c r="E49" s="139"/>
      <c r="F49" s="92">
        <v>64</v>
      </c>
      <c r="G49" s="18" t="s">
        <v>23</v>
      </c>
      <c r="H49" s="93">
        <v>71</v>
      </c>
      <c r="I49" s="139" t="str">
        <f>V28</f>
        <v>Rosinha da Gabi</v>
      </c>
      <c r="J49" s="139"/>
      <c r="K49" s="139"/>
      <c r="L49" s="139"/>
      <c r="M49" s="139"/>
      <c r="N49" s="139"/>
      <c r="O49" s="139"/>
      <c r="P49" s="139"/>
      <c r="Q49" s="2">
        <f>IF(OR(H49="",F49=""),"",IF(H49=F49,1,IF(H49&lt;F49,0,IF(H49-F49&lt;10,2,IF(H49&gt;F49,3,SE)))))</f>
        <v>2</v>
      </c>
      <c r="V49" s="2"/>
      <c r="W49" s="3"/>
      <c r="X49" s="3"/>
      <c r="Y49" s="3"/>
      <c r="Z49" s="3"/>
      <c r="AA49" s="3"/>
      <c r="AB49" s="3"/>
    </row>
    <row r="50" spans="3:28" x14ac:dyDescent="0.25">
      <c r="C50" s="2">
        <f>IF(OR(F50="",H50=""),"",IF(F50=H50,1,IF(F50&lt;H50,0,IF(F50-H50&lt;10,2,IF(F50&gt;H50,3,SE)))))</f>
        <v>0</v>
      </c>
      <c r="D50" s="139" t="str">
        <f>V21</f>
        <v>itaipavacervejaclube</v>
      </c>
      <c r="E50" s="139"/>
      <c r="F50" s="92">
        <v>60</v>
      </c>
      <c r="G50" s="18" t="s">
        <v>23</v>
      </c>
      <c r="H50" s="93">
        <v>89</v>
      </c>
      <c r="I50" s="139" t="str">
        <f>V22</f>
        <v>Family Paz F.C.</v>
      </c>
      <c r="J50" s="139"/>
      <c r="K50" s="139"/>
      <c r="L50" s="139"/>
      <c r="M50" s="139"/>
      <c r="N50" s="139"/>
      <c r="O50" s="139"/>
      <c r="P50" s="139"/>
      <c r="Q50" s="2">
        <f>IF(OR(H50="",F50=""),"",IF(H50=F50,1,IF(H50&lt;F50,0,IF(H50-F50&lt;10,2,IF(H50&gt;F50,3,SE)))))</f>
        <v>3</v>
      </c>
      <c r="V50" s="2"/>
      <c r="W50" s="3"/>
      <c r="X50" s="3"/>
      <c r="Y50" s="3"/>
      <c r="Z50" s="3"/>
      <c r="AA50" s="3"/>
      <c r="AB50" s="3"/>
    </row>
    <row r="51" spans="3:28" x14ac:dyDescent="0.25">
      <c r="C51" s="2">
        <f>IF(OR(F51="",H51=""),"",IF(F51=H51,1,IF(F51&lt;H51,0,IF(F51-H51&lt;10,2,IF(F51&gt;H51,3,SE)))))</f>
        <v>0</v>
      </c>
      <c r="D51" s="139" t="str">
        <f>V31</f>
        <v>BFR Igor Costa</v>
      </c>
      <c r="E51" s="139"/>
      <c r="F51" s="92">
        <v>53</v>
      </c>
      <c r="G51" s="18" t="s">
        <v>23</v>
      </c>
      <c r="H51" s="93">
        <v>77</v>
      </c>
      <c r="I51" s="139" t="str">
        <f>V30</f>
        <v>Forever2014</v>
      </c>
      <c r="J51" s="139"/>
      <c r="K51" s="139"/>
      <c r="L51" s="139"/>
      <c r="M51" s="139"/>
      <c r="N51" s="139"/>
      <c r="O51" s="139"/>
      <c r="P51" s="139"/>
      <c r="Q51" s="2">
        <f>IF(OR(H51="",F51=""),"",IF(H51=F51,1,IF(H51&lt;F51,0,IF(H51-F51&lt;10,2,IF(H51&gt;F51,3,SE)))))</f>
        <v>3</v>
      </c>
      <c r="V51" s="2"/>
      <c r="W51" s="3"/>
      <c r="X51" s="3"/>
      <c r="Y51" s="3"/>
      <c r="Z51" s="3"/>
      <c r="AA51" s="3"/>
      <c r="AB51" s="3"/>
    </row>
    <row r="52" spans="3:28" ht="15.75" thickBot="1" x14ac:dyDescent="0.3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3"/>
      <c r="X52" s="3"/>
      <c r="Y52" s="3"/>
      <c r="Z52" s="3"/>
      <c r="AA52" s="3"/>
      <c r="AB52" s="3"/>
    </row>
    <row r="53" spans="3:28" x14ac:dyDescent="0.25">
      <c r="C53" s="2" t="str">
        <f>IF(OR(F53="",H53=""),"",IF(F53=H53,1,IF(F53&lt;H53,0,IF(F53-H53&lt;10,2,IF(F53&gt;H53,3,SE)))))</f>
        <v/>
      </c>
      <c r="D53" s="194" t="s">
        <v>33</v>
      </c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6"/>
      <c r="Q53" s="2" t="str">
        <f>IF(OR(H53="",F53=""),"",IF(H53=F53,1,IF(H53&lt;F53,0,IF(H53-F53&lt;10,2,IF(H53&gt;F53,3,SE)))))</f>
        <v/>
      </c>
      <c r="V53" s="2"/>
      <c r="W53" s="3"/>
      <c r="X53" s="3"/>
      <c r="Y53" s="3"/>
      <c r="Z53" s="3"/>
      <c r="AA53" s="3"/>
      <c r="AB53" s="3"/>
    </row>
    <row r="54" spans="3:28" ht="15.75" thickBot="1" x14ac:dyDescent="0.3">
      <c r="C54" s="2" t="str">
        <f>IF(OR(F54="",H54=""),"",IF(F54=H54,1,IF(F54&lt;H54,0,IF(F54-H54&lt;10,2,IF(F54&gt;H54,3,SE)))))</f>
        <v/>
      </c>
      <c r="D54" s="197"/>
      <c r="E54" s="198"/>
      <c r="F54" s="198"/>
      <c r="G54" s="198"/>
      <c r="H54" s="198"/>
      <c r="I54" s="198"/>
      <c r="J54" s="198"/>
      <c r="K54" s="198"/>
      <c r="L54" s="198"/>
      <c r="M54" s="198"/>
      <c r="N54" s="198"/>
      <c r="O54" s="198"/>
      <c r="P54" s="199"/>
      <c r="Q54" s="2" t="str">
        <f>IF(OR(H54="",F54=""),"",IF(H54=F54,1,IF(H54&lt;F54,0,IF(H54-F54&lt;10,2,IF(H54&gt;F54,3,SE)))))</f>
        <v/>
      </c>
      <c r="V54" s="2"/>
      <c r="W54" s="3"/>
      <c r="X54" s="3"/>
      <c r="Y54" s="3"/>
      <c r="Z54" s="3"/>
      <c r="AA54" s="3"/>
      <c r="AB54" s="3"/>
    </row>
    <row r="55" spans="3:28" x14ac:dyDescent="0.25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3"/>
      <c r="X55" s="3"/>
      <c r="Y55" s="3"/>
      <c r="Z55" s="3"/>
      <c r="AA55" s="3"/>
      <c r="AB55" s="3"/>
    </row>
    <row r="56" spans="3:28" x14ac:dyDescent="0.25">
      <c r="C56" s="2">
        <f>IF(OR(F56="",H56=""),"",IF(F56=H56,1,IF(F56&lt;H56,0,IF(F56-H56&lt;10,2,IF(F56&gt;H56,3,SE)))))</f>
        <v>0</v>
      </c>
      <c r="D56" s="146" t="str">
        <f>V28</f>
        <v>Rosinha da Gabi</v>
      </c>
      <c r="E56" s="148"/>
      <c r="F56" s="92">
        <v>36</v>
      </c>
      <c r="G56" s="18" t="s">
        <v>23</v>
      </c>
      <c r="H56" s="93">
        <v>39</v>
      </c>
      <c r="I56" s="146" t="str">
        <f>V24</f>
        <v>Tribe of Gypsies</v>
      </c>
      <c r="J56" s="147"/>
      <c r="K56" s="147"/>
      <c r="L56" s="147"/>
      <c r="M56" s="147"/>
      <c r="N56" s="147"/>
      <c r="O56" s="147"/>
      <c r="P56" s="148"/>
      <c r="Q56" s="2">
        <f>IF(OR(H56="",F56=""),"",IF(H56=F56,1,IF(H56&lt;F56,0,IF(H56-F56&lt;10,2,IF(H56&gt;F56,3,SE)))))</f>
        <v>2</v>
      </c>
      <c r="V56" s="2"/>
      <c r="W56" s="3"/>
      <c r="X56" s="3"/>
      <c r="Y56" s="3"/>
      <c r="Z56" s="3"/>
      <c r="AA56" s="3"/>
      <c r="AB56" s="3"/>
    </row>
    <row r="57" spans="3:28" x14ac:dyDescent="0.25">
      <c r="C57" s="2">
        <f>IF(OR(F57="",H57=""),"",IF(F57=H57,1,IF(F57&lt;H57,0,IF(F57-H57&lt;10,2,IF(F57&gt;H57,3,SE)))))</f>
        <v>2</v>
      </c>
      <c r="D57" s="139" t="str">
        <f>V25</f>
        <v>Puro Malte F. C.</v>
      </c>
      <c r="E57" s="139"/>
      <c r="F57" s="93">
        <v>38</v>
      </c>
      <c r="G57" s="18" t="s">
        <v>23</v>
      </c>
      <c r="H57" s="92">
        <v>31</v>
      </c>
      <c r="I57" s="139" t="str">
        <f>V21</f>
        <v>itaipavacervejaclube</v>
      </c>
      <c r="J57" s="139"/>
      <c r="K57" s="139"/>
      <c r="L57" s="139"/>
      <c r="M57" s="139"/>
      <c r="N57" s="139"/>
      <c r="O57" s="139"/>
      <c r="P57" s="139"/>
      <c r="Q57" s="2">
        <f>IF(OR(H57="",F57=""),"",IF(H57=F57,1,IF(H57&lt;F57,0,IF(H57-F57&lt;10,2,IF(H57&gt;F57,3,SE)))))</f>
        <v>0</v>
      </c>
      <c r="V57" s="2"/>
      <c r="W57" s="3"/>
      <c r="X57" s="3"/>
      <c r="Y57" s="3"/>
      <c r="Z57" s="3"/>
      <c r="AA57" s="3"/>
      <c r="AB57" s="3"/>
    </row>
    <row r="58" spans="3:28" x14ac:dyDescent="0.25">
      <c r="C58" s="2">
        <f>IF(OR(F58="",H58=""),"",IF(F58=H58,1,IF(F58&lt;H58,0,IF(F58-H58&lt;10,2,IF(F58&gt;H58,3,SE)))))</f>
        <v>1</v>
      </c>
      <c r="D58" s="146" t="str">
        <f>V30</f>
        <v>Forever2014</v>
      </c>
      <c r="E58" s="148"/>
      <c r="F58" s="92">
        <v>39</v>
      </c>
      <c r="G58" s="18" t="s">
        <v>23</v>
      </c>
      <c r="H58" s="92">
        <v>39</v>
      </c>
      <c r="I58" s="146" t="str">
        <f>V23</f>
        <v>PHVT F.C.</v>
      </c>
      <c r="J58" s="147"/>
      <c r="K58" s="147"/>
      <c r="L58" s="147"/>
      <c r="M58" s="147"/>
      <c r="N58" s="147"/>
      <c r="O58" s="147"/>
      <c r="P58" s="148"/>
      <c r="Q58" s="2">
        <f>IF(OR(H58="",F58=""),"",IF(H58=F58,1,IF(H58&lt;F58,0,IF(H58-F58&lt;10,2,IF(H58&gt;F58,3,SE)))))</f>
        <v>1</v>
      </c>
      <c r="V58" s="2"/>
      <c r="W58" s="3"/>
      <c r="X58" s="3"/>
      <c r="Y58" s="3"/>
      <c r="Z58" s="3"/>
      <c r="AA58" s="3"/>
      <c r="AB58" s="3"/>
    </row>
    <row r="59" spans="3:28" x14ac:dyDescent="0.25">
      <c r="C59" s="2">
        <f>IF(OR(F59="",H59=""),"",IF(F59=H59,1,IF(F59&lt;H59,0,IF(F59-H59&lt;10,2,IF(F59&gt;H59,3,SE)))))</f>
        <v>0</v>
      </c>
      <c r="D59" s="139" t="str">
        <f>V26</f>
        <v>santo onofre E C</v>
      </c>
      <c r="E59" s="139"/>
      <c r="F59" s="92">
        <v>14</v>
      </c>
      <c r="G59" s="18" t="s">
        <v>23</v>
      </c>
      <c r="H59" s="93">
        <v>43</v>
      </c>
      <c r="I59" s="139" t="str">
        <f>V29</f>
        <v>La Bestia Negra_Z</v>
      </c>
      <c r="J59" s="139"/>
      <c r="K59" s="139"/>
      <c r="L59" s="139"/>
      <c r="M59" s="139"/>
      <c r="N59" s="139"/>
      <c r="O59" s="139"/>
      <c r="P59" s="139"/>
      <c r="Q59" s="2">
        <f>IF(OR(H59="",F59=""),"",IF(H59=F59,1,IF(H59&lt;F59,0,IF(H59-F59&lt;10,2,IF(H59&gt;F59,3,SE)))))</f>
        <v>3</v>
      </c>
      <c r="V59" s="2"/>
      <c r="W59" s="3"/>
      <c r="X59" s="3"/>
      <c r="Y59" s="3"/>
      <c r="Z59" s="3"/>
      <c r="AA59" s="3"/>
      <c r="AB59" s="3"/>
    </row>
    <row r="60" spans="3:28" x14ac:dyDescent="0.25">
      <c r="C60" s="2">
        <f>IF(OR(F60="",H60=""),"",IF(F60=H60,1,IF(F60&lt;H60,0,IF(F60-H60&lt;10,2,IF(F60&gt;H60,3,SE)))))</f>
        <v>0</v>
      </c>
      <c r="D60" s="139" t="str">
        <f>V22</f>
        <v>Family Paz F.C.</v>
      </c>
      <c r="E60" s="139"/>
      <c r="F60" s="92">
        <v>39</v>
      </c>
      <c r="G60" s="18" t="s">
        <v>23</v>
      </c>
      <c r="H60" s="93">
        <v>49</v>
      </c>
      <c r="I60" s="139" t="str">
        <f>V20</f>
        <v>secapimenteira</v>
      </c>
      <c r="J60" s="139"/>
      <c r="K60" s="139"/>
      <c r="L60" s="139"/>
      <c r="M60" s="139"/>
      <c r="N60" s="139"/>
      <c r="O60" s="139"/>
      <c r="P60" s="139"/>
      <c r="Q60" s="2">
        <f>IF(OR(H60="",F60=""),"",IF(H60=F60,1,IF(H60&lt;F60,0,IF(H60-F60&lt;10,2,IF(H60&gt;F60,3,SE)))))</f>
        <v>3</v>
      </c>
      <c r="V60" s="2"/>
      <c r="W60" s="3"/>
      <c r="X60" s="3"/>
      <c r="Y60" s="3"/>
      <c r="Z60" s="3"/>
      <c r="AA60" s="3"/>
      <c r="AB60" s="3"/>
    </row>
    <row r="61" spans="3:28" x14ac:dyDescent="0.25">
      <c r="C61" s="2">
        <f>IF(OR(F61="",H61=""),"",IF(F61=H61,1,IF(F61&lt;H61,0,IF(F61-H61&lt;10,2,IF(F61&gt;H61,3,SE)))))</f>
        <v>0</v>
      </c>
      <c r="D61" s="139" t="str">
        <f>V27</f>
        <v>Lucca Mengão</v>
      </c>
      <c r="E61" s="139"/>
      <c r="F61" s="92">
        <v>38</v>
      </c>
      <c r="G61" s="18" t="s">
        <v>23</v>
      </c>
      <c r="H61" s="93">
        <v>51</v>
      </c>
      <c r="I61" s="139" t="str">
        <f>V31</f>
        <v>BFR Igor Costa</v>
      </c>
      <c r="J61" s="139"/>
      <c r="K61" s="139"/>
      <c r="L61" s="139"/>
      <c r="M61" s="139"/>
      <c r="N61" s="139"/>
      <c r="O61" s="139"/>
      <c r="P61" s="139"/>
      <c r="Q61" s="2">
        <f>IF(OR(H61="",F61=""),"",IF(H61=F61,1,IF(H61&lt;F61,0,IF(H61-F61&lt;10,2,IF(H61&gt;F61,3,SE)))))</f>
        <v>3</v>
      </c>
      <c r="V61" s="2"/>
      <c r="W61" s="3"/>
      <c r="X61" s="3"/>
      <c r="Y61" s="3"/>
      <c r="Z61" s="3"/>
      <c r="AA61" s="3"/>
      <c r="AB61" s="3"/>
    </row>
    <row r="62" spans="3:28" ht="15.75" thickBot="1" x14ac:dyDescent="0.3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3"/>
      <c r="X62" s="3"/>
      <c r="Y62" s="3"/>
      <c r="Z62" s="3"/>
      <c r="AA62" s="3"/>
      <c r="AB62" s="3"/>
    </row>
    <row r="63" spans="3:28" x14ac:dyDescent="0.25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V63" s="2"/>
      <c r="W63" s="3"/>
      <c r="X63" s="3"/>
      <c r="Y63" s="3"/>
      <c r="Z63" s="3"/>
      <c r="AA63" s="3"/>
      <c r="AB63" s="3"/>
    </row>
    <row r="64" spans="3:28" ht="15.75" thickBot="1" x14ac:dyDescent="0.3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V64" s="2"/>
      <c r="W64" s="3"/>
      <c r="X64" s="3"/>
      <c r="Y64" s="3"/>
      <c r="Z64" s="3"/>
      <c r="AA64" s="3"/>
      <c r="AB64" s="3"/>
    </row>
    <row r="65" spans="3:28" x14ac:dyDescent="0.25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3"/>
      <c r="X65" s="3"/>
      <c r="Y65" s="3"/>
      <c r="Z65" s="3"/>
      <c r="AA65" s="3"/>
      <c r="AB65" s="3"/>
    </row>
    <row r="66" spans="3:28" x14ac:dyDescent="0.25">
      <c r="C66" s="2">
        <f>IF(OR(F66="",H66=""),"",IF(F66=H66,1,IF(F66&lt;H66,0,IF(F66-H66&lt;10,2,IF(F66&gt;H66,3,SE)))))</f>
        <v>0</v>
      </c>
      <c r="D66" s="146" t="str">
        <f>V26</f>
        <v>santo onofre E C</v>
      </c>
      <c r="E66" s="148"/>
      <c r="F66" s="92">
        <v>34</v>
      </c>
      <c r="G66" s="18" t="s">
        <v>23</v>
      </c>
      <c r="H66" s="93">
        <v>61</v>
      </c>
      <c r="I66" s="146" t="str">
        <f>V27</f>
        <v>Lucca Mengão</v>
      </c>
      <c r="J66" s="147"/>
      <c r="K66" s="147"/>
      <c r="L66" s="147"/>
      <c r="M66" s="147"/>
      <c r="N66" s="147"/>
      <c r="O66" s="147"/>
      <c r="P66" s="148"/>
      <c r="Q66" s="2">
        <f>IF(OR(H66="",F66=""),"",IF(H66=F66,1,IF(H66&lt;F66,0,IF(H66-F66&lt;10,2,IF(H66&gt;F66,3,SE)))))</f>
        <v>3</v>
      </c>
      <c r="V66" s="2"/>
      <c r="W66" s="3"/>
      <c r="X66" s="3"/>
      <c r="Y66" s="3"/>
      <c r="Z66" s="3"/>
      <c r="AA66" s="3"/>
      <c r="AB66" s="3"/>
    </row>
    <row r="67" spans="3:28" x14ac:dyDescent="0.25">
      <c r="C67" s="2">
        <f>IF(OR(F67="",H67=""),"",IF(F67=H67,1,IF(F67&lt;H67,0,IF(F67-H67&lt;10,2,IF(F67&gt;H67,3,SE)))))</f>
        <v>0</v>
      </c>
      <c r="D67" s="139" t="str">
        <f>V22</f>
        <v>Family Paz F.C.</v>
      </c>
      <c r="E67" s="139"/>
      <c r="F67" s="92">
        <v>30</v>
      </c>
      <c r="G67" s="18" t="s">
        <v>23</v>
      </c>
      <c r="H67" s="93">
        <v>52</v>
      </c>
      <c r="I67" s="139" t="str">
        <f>V30</f>
        <v>Forever2014</v>
      </c>
      <c r="J67" s="139"/>
      <c r="K67" s="139"/>
      <c r="L67" s="139"/>
      <c r="M67" s="139"/>
      <c r="N67" s="139"/>
      <c r="O67" s="139"/>
      <c r="P67" s="139"/>
      <c r="Q67" s="2">
        <f>IF(OR(H67="",F67=""),"",IF(H67=F67,1,IF(H67&lt;F67,0,IF(H67-F67&lt;10,2,IF(H67&gt;F67,3,SE)))))</f>
        <v>3</v>
      </c>
      <c r="V67" s="2"/>
      <c r="W67" s="3"/>
      <c r="X67" s="3"/>
      <c r="Y67" s="3"/>
      <c r="Z67" s="3"/>
      <c r="AA67" s="3"/>
      <c r="AB67" s="3"/>
    </row>
    <row r="68" spans="3:28" x14ac:dyDescent="0.25">
      <c r="C68" s="2">
        <f>IF(OR(F68="",H68=""),"",IF(F68=H68,1,IF(F68&lt;H68,0,IF(F68-H68&lt;10,2,IF(F68&gt;H68,3,SE)))))</f>
        <v>0</v>
      </c>
      <c r="D68" s="146" t="str">
        <f>V23</f>
        <v>PHVT F.C.</v>
      </c>
      <c r="E68" s="148"/>
      <c r="F68" s="92">
        <v>27</v>
      </c>
      <c r="G68" s="18" t="s">
        <v>23</v>
      </c>
      <c r="H68" s="93">
        <v>70</v>
      </c>
      <c r="I68" s="146" t="str">
        <f>V31</f>
        <v>BFR Igor Costa</v>
      </c>
      <c r="J68" s="147"/>
      <c r="K68" s="147"/>
      <c r="L68" s="147"/>
      <c r="M68" s="147"/>
      <c r="N68" s="147"/>
      <c r="O68" s="147"/>
      <c r="P68" s="148"/>
      <c r="Q68" s="2">
        <f>IF(OR(H68="",F68=""),"",IF(H68=F68,1,IF(H68&lt;F68,0,IF(H68-F68&lt;10,2,IF(H68&gt;F68,3,SE)))))</f>
        <v>3</v>
      </c>
      <c r="V68" s="2"/>
      <c r="W68" s="3"/>
      <c r="X68" s="3"/>
      <c r="Y68" s="3"/>
      <c r="Z68" s="3"/>
      <c r="AA68" s="3"/>
      <c r="AB68" s="3"/>
    </row>
    <row r="69" spans="3:28" x14ac:dyDescent="0.25">
      <c r="C69" s="2">
        <f>IF(OR(F69="",H69=""),"",IF(F69=H69,1,IF(F69&lt;H69,0,IF(F69-H69&lt;10,2,IF(F69&gt;H69,3,SE)))))</f>
        <v>0</v>
      </c>
      <c r="D69" s="139" t="str">
        <f>V21</f>
        <v>itaipavacervejaclube</v>
      </c>
      <c r="E69" s="139"/>
      <c r="F69" s="92">
        <v>44</v>
      </c>
      <c r="G69" s="18" t="s">
        <v>23</v>
      </c>
      <c r="H69" s="93">
        <v>62</v>
      </c>
      <c r="I69" s="139" t="str">
        <f>V28</f>
        <v>Rosinha da Gabi</v>
      </c>
      <c r="J69" s="139"/>
      <c r="K69" s="139"/>
      <c r="L69" s="139"/>
      <c r="M69" s="139"/>
      <c r="N69" s="139"/>
      <c r="O69" s="139"/>
      <c r="P69" s="139"/>
      <c r="Q69" s="2">
        <f>IF(OR(H69="",F69=""),"",IF(H69=F69,1,IF(H69&lt;F69,0,IF(H69-F69&lt;10,2,IF(H69&gt;F69,3,SE)))))</f>
        <v>3</v>
      </c>
      <c r="V69" s="2"/>
      <c r="W69" s="3"/>
      <c r="X69" s="3"/>
      <c r="Y69" s="3"/>
      <c r="Z69" s="3"/>
      <c r="AA69" s="3"/>
      <c r="AB69" s="3"/>
    </row>
    <row r="70" spans="3:28" x14ac:dyDescent="0.25">
      <c r="C70" s="2">
        <f>IF(OR(F70="",H70=""),"",IF(F70=H70,1,IF(F70&lt;H70,0,IF(F70-H70&lt;10,2,IF(F70&gt;H70,3,SE)))))</f>
        <v>0</v>
      </c>
      <c r="D70" s="139" t="str">
        <f>V24</f>
        <v>Tribe of Gypsies</v>
      </c>
      <c r="E70" s="139"/>
      <c r="F70" s="92">
        <v>38</v>
      </c>
      <c r="G70" s="18" t="s">
        <v>23</v>
      </c>
      <c r="H70" s="93">
        <v>46</v>
      </c>
      <c r="I70" s="139" t="str">
        <f>V25</f>
        <v>Puro Malte F. C.</v>
      </c>
      <c r="J70" s="139"/>
      <c r="K70" s="139"/>
      <c r="L70" s="139"/>
      <c r="M70" s="139"/>
      <c r="N70" s="139"/>
      <c r="O70" s="139"/>
      <c r="P70" s="139"/>
      <c r="Q70" s="2">
        <f>IF(OR(H70="",F70=""),"",IF(H70=F70,1,IF(H70&lt;F70,0,IF(H70-F70&lt;10,2,IF(H70&gt;F70,3,SE)))))</f>
        <v>2</v>
      </c>
      <c r="V70" s="2"/>
      <c r="W70" s="3"/>
      <c r="X70" s="3"/>
      <c r="Y70" s="3"/>
      <c r="Z70" s="3"/>
      <c r="AA70" s="3"/>
      <c r="AB70" s="3"/>
    </row>
    <row r="71" spans="3:28" x14ac:dyDescent="0.25">
      <c r="C71" s="2">
        <f>IF(OR(F71="",H71=""),"",IF(F71=H71,1,IF(F71&lt;H71,0,IF(F71-H71&lt;10,2,IF(F71&gt;H71,3,SE)))))</f>
        <v>0</v>
      </c>
      <c r="D71" s="139" t="str">
        <f>V20</f>
        <v>secapimenteira</v>
      </c>
      <c r="E71" s="139"/>
      <c r="F71" s="92">
        <v>42</v>
      </c>
      <c r="G71" s="18" t="s">
        <v>23</v>
      </c>
      <c r="H71" s="93">
        <v>63</v>
      </c>
      <c r="I71" s="139" t="str">
        <f>V29</f>
        <v>La Bestia Negra_Z</v>
      </c>
      <c r="J71" s="139"/>
      <c r="K71" s="139"/>
      <c r="L71" s="139"/>
      <c r="M71" s="139"/>
      <c r="N71" s="139"/>
      <c r="O71" s="139"/>
      <c r="P71" s="139"/>
      <c r="Q71" s="2">
        <f>IF(OR(H71="",F71=""),"",IF(H71=F71,1,IF(H71&lt;F71,0,IF(H71-F71&lt;10,2,IF(H71&gt;F71,3,SE)))))</f>
        <v>3</v>
      </c>
      <c r="V71" s="2"/>
      <c r="W71" s="3"/>
      <c r="X71" s="3"/>
      <c r="Y71" s="3"/>
      <c r="Z71" s="3"/>
      <c r="AA71" s="3"/>
      <c r="AB71" s="3"/>
    </row>
    <row r="72" spans="3:28" ht="15.75" thickBot="1" x14ac:dyDescent="0.3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3"/>
      <c r="X72" s="3"/>
      <c r="Y72" s="3"/>
      <c r="Z72" s="3"/>
      <c r="AA72" s="3"/>
      <c r="AB72" s="3"/>
    </row>
    <row r="73" spans="3:28" x14ac:dyDescent="0.25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V73" s="2"/>
      <c r="W73" s="3"/>
      <c r="X73" s="3"/>
      <c r="Y73" s="3"/>
      <c r="Z73" s="3"/>
      <c r="AA73" s="3"/>
      <c r="AB73" s="3"/>
    </row>
    <row r="74" spans="3:28" ht="15.75" thickBot="1" x14ac:dyDescent="0.3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V74" s="2"/>
      <c r="W74" s="3"/>
      <c r="X74" s="3"/>
      <c r="Y74" s="3"/>
      <c r="Z74" s="3"/>
      <c r="AA74" s="3"/>
      <c r="AB74" s="3"/>
    </row>
    <row r="75" spans="3:28" x14ac:dyDescent="0.25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V75" s="2"/>
      <c r="W75" s="3"/>
      <c r="X75" s="3"/>
      <c r="Y75" s="3"/>
      <c r="Z75" s="3"/>
      <c r="AA75" s="3"/>
      <c r="AB75" s="3"/>
    </row>
    <row r="76" spans="3:28" x14ac:dyDescent="0.25">
      <c r="C76" s="2">
        <f>IF(OR(F76="",H76=""),"",IF(F76=H76,1,IF(F76&lt;H76,0,IF(F76-H76&lt;10,2,IF(F76&gt;H76,3,SE)))))</f>
        <v>0</v>
      </c>
      <c r="D76" s="146" t="str">
        <f>V25</f>
        <v>Puro Malte F. C.</v>
      </c>
      <c r="E76" s="148"/>
      <c r="F76" s="35">
        <v>30</v>
      </c>
      <c r="G76" s="18" t="s">
        <v>23</v>
      </c>
      <c r="H76" s="35">
        <v>37</v>
      </c>
      <c r="I76" s="146" t="str">
        <f>V23</f>
        <v>PHVT F.C.</v>
      </c>
      <c r="J76" s="147"/>
      <c r="K76" s="147"/>
      <c r="L76" s="147"/>
      <c r="M76" s="147"/>
      <c r="N76" s="147"/>
      <c r="O76" s="147"/>
      <c r="P76" s="148"/>
      <c r="Q76" s="2">
        <f>IF(OR(H76="",F76=""),"",IF(H76=F76,1,IF(H76&lt;F76,0,IF(H76-F76&lt;10,2,IF(H76&gt;F76,3,SE)))))</f>
        <v>2</v>
      </c>
      <c r="V76" s="2"/>
      <c r="W76" s="3"/>
      <c r="X76" s="3"/>
      <c r="Y76" s="3"/>
      <c r="Z76" s="3"/>
      <c r="AA76" s="3"/>
      <c r="AB76" s="3"/>
    </row>
    <row r="77" spans="3:28" x14ac:dyDescent="0.25">
      <c r="C77" s="2">
        <f>IF(OR(F77="",H77=""),"",IF(F77=H77,1,IF(F77&lt;H77,0,IF(F77-H77&lt;10,2,IF(F77&gt;H77,3,SE)))))</f>
        <v>3</v>
      </c>
      <c r="D77" s="139" t="str">
        <f>V28</f>
        <v>Rosinha da Gabi</v>
      </c>
      <c r="E77" s="139"/>
      <c r="F77" s="35">
        <v>63</v>
      </c>
      <c r="G77" s="18" t="s">
        <v>23</v>
      </c>
      <c r="H77" s="35">
        <v>44</v>
      </c>
      <c r="I77" s="139" t="str">
        <f>V22</f>
        <v>Family Paz F.C.</v>
      </c>
      <c r="J77" s="139"/>
      <c r="K77" s="139"/>
      <c r="L77" s="139"/>
      <c r="M77" s="139"/>
      <c r="N77" s="139"/>
      <c r="O77" s="139"/>
      <c r="P77" s="139"/>
      <c r="Q77" s="2">
        <f>IF(OR(H77="",F77=""),"",IF(H77=F77,1,IF(H77&lt;F77,0,IF(H77-F77&lt;10,2,IF(H77&gt;F77,3,SE)))))</f>
        <v>0</v>
      </c>
      <c r="V77" s="2"/>
      <c r="W77" s="3"/>
      <c r="X77" s="3"/>
      <c r="Y77" s="3"/>
      <c r="Z77" s="3"/>
      <c r="AA77" s="3"/>
      <c r="AB77" s="3"/>
    </row>
    <row r="78" spans="3:28" x14ac:dyDescent="0.25">
      <c r="C78" s="2">
        <f>IF(OR(F78="",H78=""),"",IF(F78=H78,1,IF(F78&lt;H78,0,IF(F78-H78&lt;10,2,IF(F78&gt;H78,3,SE)))))</f>
        <v>3</v>
      </c>
      <c r="D78" s="146" t="str">
        <f>V30</f>
        <v>Forever2014</v>
      </c>
      <c r="E78" s="148"/>
      <c r="F78" s="35">
        <v>69</v>
      </c>
      <c r="G78" s="18" t="s">
        <v>23</v>
      </c>
      <c r="H78" s="35">
        <v>14</v>
      </c>
      <c r="I78" s="146" t="str">
        <f>V20</f>
        <v>secapimenteira</v>
      </c>
      <c r="J78" s="147"/>
      <c r="K78" s="147"/>
      <c r="L78" s="147"/>
      <c r="M78" s="147"/>
      <c r="N78" s="147"/>
      <c r="O78" s="147"/>
      <c r="P78" s="148"/>
      <c r="Q78" s="2">
        <f>IF(OR(H78="",F78=""),"",IF(H78=F78,1,IF(H78&lt;F78,0,IF(H78-F78&lt;10,2,IF(H78&gt;F78,3,SE)))))</f>
        <v>0</v>
      </c>
      <c r="V78" s="2"/>
      <c r="W78" s="3"/>
      <c r="X78" s="3"/>
      <c r="Y78" s="3"/>
      <c r="Z78" s="3"/>
      <c r="AA78" s="3"/>
      <c r="AB78" s="3"/>
    </row>
    <row r="79" spans="3:28" x14ac:dyDescent="0.25">
      <c r="C79" s="2">
        <f>IF(OR(F79="",H79=""),"",IF(F79=H79,1,IF(F79&lt;H79,0,IF(F79-H79&lt;10,2,IF(F79&gt;H79,3,SE)))))</f>
        <v>3</v>
      </c>
      <c r="D79" s="139" t="str">
        <f>V27</f>
        <v>Lucca Mengão</v>
      </c>
      <c r="E79" s="139"/>
      <c r="F79" s="35">
        <v>32</v>
      </c>
      <c r="G79" s="18" t="s">
        <v>23</v>
      </c>
      <c r="H79" s="35">
        <v>11</v>
      </c>
      <c r="I79" s="139" t="str">
        <f>V24</f>
        <v>Tribe of Gypsies</v>
      </c>
      <c r="J79" s="139"/>
      <c r="K79" s="139"/>
      <c r="L79" s="139"/>
      <c r="M79" s="139"/>
      <c r="N79" s="139"/>
      <c r="O79" s="139"/>
      <c r="P79" s="139"/>
      <c r="Q79" s="2">
        <f>IF(OR(H79="",F79=""),"",IF(H79=F79,1,IF(H79&lt;F79,0,IF(H79-F79&lt;10,2,IF(H79&gt;F79,3,SE)))))</f>
        <v>0</v>
      </c>
      <c r="V79" s="2"/>
      <c r="W79" s="3"/>
      <c r="X79" s="3"/>
      <c r="Y79" s="3"/>
      <c r="Z79" s="3"/>
      <c r="AA79" s="3"/>
      <c r="AB79" s="3"/>
    </row>
    <row r="80" spans="3:28" x14ac:dyDescent="0.25">
      <c r="C80" s="2">
        <f>IF(OR(F80="",H80=""),"",IF(F80=H80,1,IF(F80&lt;H80,0,IF(F80-H80&lt;10,2,IF(F80&gt;H80,3,SE)))))</f>
        <v>1</v>
      </c>
      <c r="D80" s="139" t="str">
        <f>V29</f>
        <v>La Bestia Negra_Z</v>
      </c>
      <c r="E80" s="139"/>
      <c r="F80" s="35">
        <v>41</v>
      </c>
      <c r="G80" s="18" t="s">
        <v>23</v>
      </c>
      <c r="H80" s="35">
        <v>41</v>
      </c>
      <c r="I80" s="139" t="str">
        <f>V31</f>
        <v>BFR Igor Costa</v>
      </c>
      <c r="J80" s="139"/>
      <c r="K80" s="139"/>
      <c r="L80" s="139"/>
      <c r="M80" s="139"/>
      <c r="N80" s="139"/>
      <c r="O80" s="139"/>
      <c r="P80" s="139"/>
      <c r="Q80" s="2">
        <f>IF(OR(H80="",F80=""),"",IF(H80=F80,1,IF(H80&lt;F80,0,IF(H80-F80&lt;10,2,IF(H80&gt;F80,3,SE)))))</f>
        <v>1</v>
      </c>
      <c r="V80" s="2"/>
      <c r="W80" s="3"/>
      <c r="X80" s="3"/>
      <c r="Y80" s="3"/>
      <c r="Z80" s="3"/>
      <c r="AA80" s="3"/>
      <c r="AB80" s="3"/>
    </row>
    <row r="81" spans="3:28" x14ac:dyDescent="0.25">
      <c r="C81" s="2">
        <f>IF(OR(F81="",H81=""),"",IF(F81=H81,1,IF(F81&lt;H81,0,IF(F81-H81&lt;10,2,IF(F81&gt;H81,3,SE)))))</f>
        <v>0</v>
      </c>
      <c r="D81" s="139" t="str">
        <f>V21</f>
        <v>itaipavacervejaclube</v>
      </c>
      <c r="E81" s="139"/>
      <c r="F81" s="35">
        <v>21</v>
      </c>
      <c r="G81" s="18" t="s">
        <v>23</v>
      </c>
      <c r="H81" s="35">
        <v>25</v>
      </c>
      <c r="I81" s="139" t="str">
        <f>V26</f>
        <v>santo onofre E C</v>
      </c>
      <c r="J81" s="139"/>
      <c r="K81" s="139"/>
      <c r="L81" s="139"/>
      <c r="M81" s="139"/>
      <c r="N81" s="139"/>
      <c r="O81" s="139"/>
      <c r="P81" s="139"/>
      <c r="Q81" s="2">
        <f>IF(OR(H81="",F81=""),"",IF(H81=F81,1,IF(H81&lt;F81,0,IF(H81-F81&lt;10,2,IF(H81&gt;F81,3,SE)))))</f>
        <v>2</v>
      </c>
      <c r="V81" s="2"/>
      <c r="W81" s="3"/>
      <c r="X81" s="3"/>
      <c r="Y81" s="3"/>
      <c r="Z81" s="3"/>
      <c r="AA81" s="3"/>
      <c r="AB81" s="3"/>
    </row>
    <row r="82" spans="3:28" ht="15.75" thickBot="1" x14ac:dyDescent="0.3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V82" s="2"/>
      <c r="W82" s="3"/>
      <c r="X82" s="3"/>
      <c r="Y82" s="3"/>
      <c r="Z82" s="3"/>
      <c r="AA82" s="3"/>
      <c r="AB82" s="3"/>
    </row>
    <row r="83" spans="3:28" x14ac:dyDescent="0.25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V83" s="2"/>
      <c r="W83" s="3"/>
      <c r="X83" s="3"/>
      <c r="Y83" s="3"/>
      <c r="Z83" s="3"/>
      <c r="AA83" s="3"/>
      <c r="AB83" s="3"/>
    </row>
    <row r="84" spans="3:28" ht="15.75" thickBot="1" x14ac:dyDescent="0.3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V84" s="2"/>
      <c r="W84" s="3"/>
      <c r="X84" s="3"/>
      <c r="Y84" s="3"/>
      <c r="Z84" s="3"/>
      <c r="AA84" s="3"/>
      <c r="AB84" s="3"/>
    </row>
    <row r="85" spans="3:28" x14ac:dyDescent="0.25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V85" s="2"/>
      <c r="W85" s="3"/>
      <c r="X85" s="3"/>
      <c r="Y85" s="3"/>
      <c r="Z85" s="3"/>
      <c r="AA85" s="3"/>
      <c r="AB85" s="3"/>
    </row>
    <row r="86" spans="3:28" x14ac:dyDescent="0.25">
      <c r="C86" s="2">
        <f>IF(OR(F86="",H86=""),"",IF(F86=H86,1,IF(F86&lt;H86,0,IF(F86-H86&lt;10,2,IF(F86&gt;H86,3,SE)))))</f>
        <v>3</v>
      </c>
      <c r="D86" s="146" t="str">
        <f>V31</f>
        <v>BFR Igor Costa</v>
      </c>
      <c r="E86" s="148"/>
      <c r="F86" s="93">
        <v>69</v>
      </c>
      <c r="G86" s="18" t="s">
        <v>23</v>
      </c>
      <c r="H86" s="92">
        <v>35</v>
      </c>
      <c r="I86" s="146" t="str">
        <f>V22</f>
        <v>Family Paz F.C.</v>
      </c>
      <c r="J86" s="147"/>
      <c r="K86" s="147"/>
      <c r="L86" s="147"/>
      <c r="M86" s="147"/>
      <c r="N86" s="147"/>
      <c r="O86" s="147"/>
      <c r="P86" s="148"/>
      <c r="Q86" s="2">
        <f>IF(OR(H86="",F86=""),"",IF(H86=F86,1,IF(H86&lt;F86,0,IF(H86-F86&lt;10,2,IF(H86&gt;F86,3,SE)))))</f>
        <v>0</v>
      </c>
      <c r="V86" s="2"/>
      <c r="W86" s="3"/>
      <c r="X86" s="3"/>
      <c r="Y86" s="3"/>
      <c r="Z86" s="3"/>
      <c r="AA86" s="3"/>
      <c r="AB86" s="3"/>
    </row>
    <row r="87" spans="3:28" x14ac:dyDescent="0.25">
      <c r="C87" s="2">
        <f>IF(OR(F87="",H87=""),"",IF(F87=H87,1,IF(F87&lt;H87,0,IF(F87-H87&lt;10,2,IF(F87&gt;H87,3,SE)))))</f>
        <v>3</v>
      </c>
      <c r="D87" s="139" t="str">
        <f>V26</f>
        <v>santo onofre E C</v>
      </c>
      <c r="E87" s="139"/>
      <c r="F87" s="93">
        <v>45</v>
      </c>
      <c r="G87" s="18" t="s">
        <v>23</v>
      </c>
      <c r="H87" s="92">
        <v>22</v>
      </c>
      <c r="I87" s="139" t="str">
        <f>V23</f>
        <v>PHVT F.C.</v>
      </c>
      <c r="J87" s="139"/>
      <c r="K87" s="139"/>
      <c r="L87" s="139"/>
      <c r="M87" s="139"/>
      <c r="N87" s="139"/>
      <c r="O87" s="139"/>
      <c r="P87" s="139"/>
      <c r="Q87" s="2">
        <f>IF(OR(H87="",F87=""),"",IF(H87=F87,1,IF(H87&lt;F87,0,IF(H87-F87&lt;10,2,IF(H87&gt;F87,3,SE)))))</f>
        <v>0</v>
      </c>
      <c r="V87" s="2"/>
      <c r="W87" s="3"/>
      <c r="X87" s="3"/>
      <c r="Y87" s="3"/>
      <c r="Z87" s="3"/>
      <c r="AA87" s="3"/>
      <c r="AB87" s="3"/>
    </row>
    <row r="88" spans="3:28" x14ac:dyDescent="0.25">
      <c r="C88" s="2">
        <f>IF(OR(F88="",H88=""),"",IF(F88=H88,1,IF(F88&lt;H88,0,IF(F88-H88&lt;10,2,IF(F88&gt;H88,3,SE)))))</f>
        <v>0</v>
      </c>
      <c r="D88" s="146" t="str">
        <f>V30</f>
        <v>Forever2014</v>
      </c>
      <c r="E88" s="148"/>
      <c r="F88" s="92">
        <v>33</v>
      </c>
      <c r="G88" s="18" t="s">
        <v>23</v>
      </c>
      <c r="H88" s="93">
        <v>55</v>
      </c>
      <c r="I88" s="146" t="str">
        <f>V28</f>
        <v>Rosinha da Gabi</v>
      </c>
      <c r="J88" s="147"/>
      <c r="K88" s="147"/>
      <c r="L88" s="147"/>
      <c r="M88" s="147"/>
      <c r="N88" s="147"/>
      <c r="O88" s="147"/>
      <c r="P88" s="148"/>
      <c r="Q88" s="2">
        <f>IF(OR(H88="",F88=""),"",IF(H88=F88,1,IF(H88&lt;F88,0,IF(H88-F88&lt;10,2,IF(H88&gt;F88,3,SE)))))</f>
        <v>3</v>
      </c>
      <c r="V88" s="2"/>
      <c r="W88" s="3"/>
      <c r="X88" s="3"/>
      <c r="Y88" s="3"/>
      <c r="Z88" s="3"/>
      <c r="AA88" s="3"/>
      <c r="AB88" s="3"/>
    </row>
    <row r="89" spans="3:28" x14ac:dyDescent="0.25">
      <c r="C89" s="2">
        <f>IF(OR(F89="",H89=""),"",IF(F89=H89,1,IF(F89&lt;H89,0,IF(F89-H89&lt;10,2,IF(F89&gt;H89,3,SE)))))</f>
        <v>0</v>
      </c>
      <c r="D89" s="139" t="str">
        <f>V24</f>
        <v>Tribe of Gypsies</v>
      </c>
      <c r="E89" s="139"/>
      <c r="F89" s="92">
        <v>42</v>
      </c>
      <c r="G89" s="18" t="s">
        <v>23</v>
      </c>
      <c r="H89" s="93">
        <v>49</v>
      </c>
      <c r="I89" s="139" t="str">
        <f>V29</f>
        <v>La Bestia Negra_Z</v>
      </c>
      <c r="J89" s="139"/>
      <c r="K89" s="139"/>
      <c r="L89" s="139"/>
      <c r="M89" s="139"/>
      <c r="N89" s="139"/>
      <c r="O89" s="139"/>
      <c r="P89" s="139"/>
      <c r="Q89" s="2">
        <f>IF(OR(H89="",F89=""),"",IF(H89=F89,1,IF(H89&lt;F89,0,IF(H89-F89&lt;10,2,IF(H89&gt;F89,3,SE)))))</f>
        <v>2</v>
      </c>
      <c r="V89" s="2"/>
      <c r="W89" s="3"/>
      <c r="X89" s="3"/>
      <c r="Y89" s="3"/>
      <c r="Z89" s="3"/>
      <c r="AA89" s="3"/>
      <c r="AB89" s="3"/>
    </row>
    <row r="90" spans="3:28" x14ac:dyDescent="0.25">
      <c r="C90" s="2">
        <f>IF(OR(F90="",H90=""),"",IF(F90=H90,1,IF(F90&lt;H90,0,IF(F90-H90&lt;10,2,IF(F90&gt;H90,3,SE)))))</f>
        <v>0</v>
      </c>
      <c r="D90" s="139" t="str">
        <f>V27</f>
        <v>Lucca Mengão</v>
      </c>
      <c r="E90" s="139"/>
      <c r="F90" s="92">
        <v>33</v>
      </c>
      <c r="G90" s="18" t="s">
        <v>23</v>
      </c>
      <c r="H90" s="93">
        <v>55</v>
      </c>
      <c r="I90" s="139" t="str">
        <f>V25</f>
        <v>Puro Malte F. C.</v>
      </c>
      <c r="J90" s="139"/>
      <c r="K90" s="139"/>
      <c r="L90" s="139"/>
      <c r="M90" s="139"/>
      <c r="N90" s="139"/>
      <c r="O90" s="139"/>
      <c r="P90" s="139"/>
      <c r="Q90" s="2">
        <f>IF(OR(H90="",F90=""),"",IF(H90=F90,1,IF(H90&lt;F90,0,IF(H90-F90&lt;10,2,IF(H90&gt;F90,3,SE)))))</f>
        <v>3</v>
      </c>
      <c r="V90" s="2"/>
    </row>
    <row r="91" spans="3:28" x14ac:dyDescent="0.25">
      <c r="C91" s="2">
        <f>IF(OR(F91="",H91=""),"",IF(F91=H91,1,IF(F91&lt;H91,0,IF(F91-H91&lt;10,2,IF(F91&gt;H91,3,SE)))))</f>
        <v>1</v>
      </c>
      <c r="D91" s="139" t="str">
        <f>V20</f>
        <v>secapimenteira</v>
      </c>
      <c r="E91" s="139"/>
      <c r="F91" s="92">
        <v>29</v>
      </c>
      <c r="G91" s="18" t="s">
        <v>23</v>
      </c>
      <c r="H91" s="92">
        <v>29</v>
      </c>
      <c r="I91" s="139" t="str">
        <f>V21</f>
        <v>itaipavacervejaclube</v>
      </c>
      <c r="J91" s="139"/>
      <c r="K91" s="139"/>
      <c r="L91" s="139"/>
      <c r="M91" s="139"/>
      <c r="N91" s="139"/>
      <c r="O91" s="139"/>
      <c r="P91" s="139"/>
      <c r="Q91" s="2">
        <f>IF(OR(H91="",F91=""),"",IF(H91=F91,1,IF(H91&lt;F91,0,IF(H91-F91&lt;10,2,IF(H91&gt;F91,3,SE)))))</f>
        <v>1</v>
      </c>
      <c r="V91" s="2"/>
    </row>
    <row r="92" spans="3:28" ht="15.75" thickBot="1" x14ac:dyDescent="0.3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</row>
    <row r="93" spans="3:28" x14ac:dyDescent="0.25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V93" s="2"/>
    </row>
    <row r="94" spans="3:28" ht="15.75" thickBot="1" x14ac:dyDescent="0.3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V94" s="2"/>
    </row>
    <row r="95" spans="3:28" x14ac:dyDescent="0.25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2"/>
    </row>
    <row r="96" spans="3:28" x14ac:dyDescent="0.25">
      <c r="C96" s="2" t="str">
        <f>IF(OR(F96="",H96=""),"",IF(F96=H96,1,IF(F96&lt;H96,0,IF(F96-H96&lt;10,2,IF(F96&gt;H96,3,SE)))))</f>
        <v/>
      </c>
      <c r="D96" s="146" t="str">
        <f>V21</f>
        <v>itaipavacervejaclube</v>
      </c>
      <c r="E96" s="148"/>
      <c r="F96" s="35"/>
      <c r="G96" s="18" t="s">
        <v>23</v>
      </c>
      <c r="H96" s="35"/>
      <c r="I96" s="146" t="str">
        <f>V27</f>
        <v>Lucca Mengão</v>
      </c>
      <c r="J96" s="147"/>
      <c r="K96" s="147"/>
      <c r="L96" s="147"/>
      <c r="M96" s="147"/>
      <c r="N96" s="147"/>
      <c r="O96" s="147"/>
      <c r="P96" s="148"/>
      <c r="Q96" s="2" t="str">
        <f>IF(OR(H96="",F96=""),"",IF(H96=F96,1,IF(H96&lt;F96,0,IF(H96-F96&lt;10,2,IF(H96&gt;F96,3,SE)))))</f>
        <v/>
      </c>
      <c r="V96" s="2"/>
    </row>
    <row r="97" spans="3:22" x14ac:dyDescent="0.25">
      <c r="C97" s="2" t="str">
        <f>IF(OR(F97="",H97=""),"",IF(F97=H97,1,IF(F97&lt;H97,0,IF(F97-H97&lt;10,2,IF(F97&gt;H97,3,SE)))))</f>
        <v/>
      </c>
      <c r="D97" s="139" t="str">
        <f>V28</f>
        <v>Rosinha da Gabi</v>
      </c>
      <c r="E97" s="139"/>
      <c r="F97" s="35"/>
      <c r="G97" s="18" t="s">
        <v>23</v>
      </c>
      <c r="H97" s="35"/>
      <c r="I97" s="139" t="str">
        <f>V31</f>
        <v>BFR Igor Costa</v>
      </c>
      <c r="J97" s="139"/>
      <c r="K97" s="139"/>
      <c r="L97" s="139"/>
      <c r="M97" s="139"/>
      <c r="N97" s="139"/>
      <c r="O97" s="139"/>
      <c r="P97" s="139"/>
      <c r="Q97" s="2" t="str">
        <f>IF(OR(H97="",F97=""),"",IF(H97=F97,1,IF(H97&lt;F97,0,IF(H97-F97&lt;10,2,IF(H97&gt;F97,3,SE)))))</f>
        <v/>
      </c>
      <c r="V97" s="2"/>
    </row>
    <row r="98" spans="3:22" x14ac:dyDescent="0.25">
      <c r="C98" s="2" t="str">
        <f>IF(OR(F98="",H98=""),"",IF(F98=H98,1,IF(F98&lt;H98,0,IF(F98-H98&lt;10,2,IF(F98&gt;H98,3,SE)))))</f>
        <v/>
      </c>
      <c r="D98" s="146" t="str">
        <f>V26</f>
        <v>santo onofre E C</v>
      </c>
      <c r="E98" s="148"/>
      <c r="F98" s="35"/>
      <c r="G98" s="18" t="s">
        <v>23</v>
      </c>
      <c r="H98" s="35"/>
      <c r="I98" s="146" t="str">
        <f>V20</f>
        <v>secapimenteira</v>
      </c>
      <c r="J98" s="147"/>
      <c r="K98" s="147"/>
      <c r="L98" s="147"/>
      <c r="M98" s="147"/>
      <c r="N98" s="147"/>
      <c r="O98" s="147"/>
      <c r="P98" s="148"/>
      <c r="Q98" s="2" t="str">
        <f>IF(OR(H98="",F98=""),"",IF(H98=F98,1,IF(H98&lt;F98,0,IF(H98-F98&lt;10,2,IF(H98&gt;F98,3,SE)))))</f>
        <v/>
      </c>
      <c r="V98" s="2"/>
    </row>
    <row r="99" spans="3:22" x14ac:dyDescent="0.25">
      <c r="C99" s="2" t="str">
        <f>IF(OR(F99="",H99=""),"",IF(F99=H99,1,IF(F99&lt;H99,0,IF(F99-H99&lt;10,2,IF(F99&gt;H99,3,SE)))))</f>
        <v/>
      </c>
      <c r="D99" s="139" t="str">
        <f>V22</f>
        <v>Family Paz F.C.</v>
      </c>
      <c r="E99" s="139"/>
      <c r="F99" s="35"/>
      <c r="G99" s="18" t="s">
        <v>23</v>
      </c>
      <c r="H99" s="35"/>
      <c r="I99" s="139" t="str">
        <f>V29</f>
        <v>La Bestia Negra_Z</v>
      </c>
      <c r="J99" s="139"/>
      <c r="K99" s="139"/>
      <c r="L99" s="139"/>
      <c r="M99" s="139"/>
      <c r="N99" s="139"/>
      <c r="O99" s="139"/>
      <c r="P99" s="139"/>
      <c r="Q99" s="2" t="str">
        <f>IF(OR(H99="",F99=""),"",IF(H99=F99,1,IF(H99&lt;F99,0,IF(H99-F99&lt;10,2,IF(H99&gt;F99,3,SE)))))</f>
        <v/>
      </c>
      <c r="V99" s="2"/>
    </row>
    <row r="100" spans="3:22" x14ac:dyDescent="0.25">
      <c r="C100" s="2" t="str">
        <f>IF(OR(F100="",H100=""),"",IF(F100=H100,1,IF(F100&lt;H100,0,IF(F100-H100&lt;10,2,IF(F100&gt;H100,3,SE)))))</f>
        <v/>
      </c>
      <c r="D100" s="139" t="str">
        <f>V25</f>
        <v>Puro Malte F. C.</v>
      </c>
      <c r="E100" s="139"/>
      <c r="F100" s="35"/>
      <c r="G100" s="18" t="s">
        <v>23</v>
      </c>
      <c r="H100" s="35"/>
      <c r="I100" s="139" t="str">
        <f>V30</f>
        <v>Forever2014</v>
      </c>
      <c r="J100" s="139"/>
      <c r="K100" s="139"/>
      <c r="L100" s="139"/>
      <c r="M100" s="139"/>
      <c r="N100" s="139"/>
      <c r="O100" s="139"/>
      <c r="P100" s="139"/>
      <c r="Q100" s="2" t="str">
        <f>IF(OR(H100="",F100=""),"",IF(H100=F100,1,IF(H100&lt;F100,0,IF(H100-F100&lt;10,2,IF(H100&gt;F100,3,SE)))))</f>
        <v/>
      </c>
      <c r="V100" s="2"/>
    </row>
    <row r="101" spans="3:22" x14ac:dyDescent="0.25">
      <c r="C101" s="2" t="str">
        <f>IF(OR(F101="",H101=""),"",IF(F101=H101,1,IF(F101&lt;H101,0,IF(F101-H101&lt;10,2,IF(F101&gt;H101,3,SE)))))</f>
        <v/>
      </c>
      <c r="D101" s="139" t="str">
        <f>V23</f>
        <v>PHVT F.C.</v>
      </c>
      <c r="E101" s="139"/>
      <c r="F101" s="35"/>
      <c r="G101" s="18" t="s">
        <v>23</v>
      </c>
      <c r="H101" s="35"/>
      <c r="I101" s="139" t="str">
        <f>V24</f>
        <v>Tribe of Gypsies</v>
      </c>
      <c r="J101" s="139"/>
      <c r="K101" s="139"/>
      <c r="L101" s="139"/>
      <c r="M101" s="139"/>
      <c r="N101" s="139"/>
      <c r="O101" s="139"/>
      <c r="P101" s="139"/>
      <c r="Q101" s="2" t="str">
        <f>IF(OR(H101="",F101=""),"",IF(H101=F101,1,IF(H101&lt;F101,0,IF(H101-F101&lt;10,2,IF(H101&gt;F101,3,SE)))))</f>
        <v/>
      </c>
      <c r="V101" s="2"/>
    </row>
    <row r="102" spans="3:22" ht="15.75" thickBot="1" x14ac:dyDescent="0.3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2"/>
    </row>
    <row r="103" spans="3:22" x14ac:dyDescent="0.25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V103" s="2"/>
    </row>
    <row r="104" spans="3:22" ht="15.75" thickBot="1" x14ac:dyDescent="0.3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V104" s="2"/>
    </row>
    <row r="105" spans="3:22" x14ac:dyDescent="0.25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2"/>
    </row>
    <row r="106" spans="3:22" x14ac:dyDescent="0.25">
      <c r="C106" s="2" t="str">
        <f>IF(OR(F106="",H106=""),"",IF(F106=H106,1,IF(F106&lt;H106,0,IF(F106-H106&lt;10,2,IF(F106&gt;H106,3,SE)))))</f>
        <v/>
      </c>
      <c r="D106" s="146" t="str">
        <f>V27</f>
        <v>Lucca Mengão</v>
      </c>
      <c r="E106" s="148"/>
      <c r="F106" s="35"/>
      <c r="G106" s="18" t="s">
        <v>23</v>
      </c>
      <c r="H106" s="35"/>
      <c r="I106" s="146" t="str">
        <f>V28</f>
        <v>Rosinha da Gabi</v>
      </c>
      <c r="J106" s="147"/>
      <c r="K106" s="147"/>
      <c r="L106" s="147"/>
      <c r="M106" s="147"/>
      <c r="N106" s="147"/>
      <c r="O106" s="147"/>
      <c r="P106" s="148"/>
      <c r="Q106" s="2" t="str">
        <f>IF(OR(H106="",F106=""),"",IF(H106=F106,1,IF(H106&lt;F106,0,IF(H106-F106&lt;10,2,IF(H106&gt;F106,3,SE)))))</f>
        <v/>
      </c>
      <c r="V106" s="2"/>
    </row>
    <row r="107" spans="3:22" x14ac:dyDescent="0.25">
      <c r="C107" s="2" t="str">
        <f>IF(OR(F107="",H107=""),"",IF(F107=H107,1,IF(F107&lt;H107,0,IF(F107-H107&lt;10,2,IF(F107&gt;H107,3,SE)))))</f>
        <v/>
      </c>
      <c r="D107" s="139" t="str">
        <f>V24</f>
        <v>Tribe of Gypsies</v>
      </c>
      <c r="E107" s="139"/>
      <c r="F107" s="35"/>
      <c r="G107" s="18" t="s">
        <v>23</v>
      </c>
      <c r="H107" s="35"/>
      <c r="I107" s="139" t="str">
        <f>V22</f>
        <v>Family Paz F.C.</v>
      </c>
      <c r="J107" s="139"/>
      <c r="K107" s="139"/>
      <c r="L107" s="139"/>
      <c r="M107" s="139"/>
      <c r="N107" s="139"/>
      <c r="O107" s="139"/>
      <c r="P107" s="139"/>
      <c r="Q107" s="2" t="str">
        <f>IF(OR(H107="",F107=""),"",IF(H107=F107,1,IF(H107&lt;F107,0,IF(H107-F107&lt;10,2,IF(H107&gt;F107,3,SE)))))</f>
        <v/>
      </c>
      <c r="V107" s="2"/>
    </row>
    <row r="108" spans="3:22" x14ac:dyDescent="0.25">
      <c r="C108" s="2" t="str">
        <f>IF(OR(F108="",H108=""),"",IF(F108=H108,1,IF(F108&lt;H108,0,IF(F108-H108&lt;10,2,IF(F108&gt;H108,3,SE)))))</f>
        <v/>
      </c>
      <c r="D108" s="146" t="str">
        <f>V20</f>
        <v>secapimenteira</v>
      </c>
      <c r="E108" s="148"/>
      <c r="F108" s="35"/>
      <c r="G108" s="18" t="s">
        <v>23</v>
      </c>
      <c r="H108" s="35"/>
      <c r="I108" s="146" t="str">
        <f>V31</f>
        <v>BFR Igor Costa</v>
      </c>
      <c r="J108" s="147"/>
      <c r="K108" s="147"/>
      <c r="L108" s="147"/>
      <c r="M108" s="147"/>
      <c r="N108" s="147"/>
      <c r="O108" s="147"/>
      <c r="P108" s="148"/>
      <c r="Q108" s="2" t="str">
        <f>IF(OR(H108="",F108=""),"",IF(H108=F108,1,IF(H108&lt;F108,0,IF(H108-F108&lt;10,2,IF(H108&gt;F108,3,SE)))))</f>
        <v/>
      </c>
      <c r="V108" s="2"/>
    </row>
    <row r="109" spans="3:22" x14ac:dyDescent="0.25">
      <c r="C109" s="2" t="str">
        <f>IF(OR(F109="",H109=""),"",IF(F109=H109,1,IF(F109&lt;H109,0,IF(F109-H109&lt;10,2,IF(F109&gt;H109,3,SE)))))</f>
        <v/>
      </c>
      <c r="D109" s="139" t="str">
        <f>V29</f>
        <v>La Bestia Negra_Z</v>
      </c>
      <c r="E109" s="139"/>
      <c r="F109" s="35"/>
      <c r="G109" s="18" t="s">
        <v>23</v>
      </c>
      <c r="H109" s="35"/>
      <c r="I109" s="139" t="str">
        <f>V23</f>
        <v>PHVT F.C.</v>
      </c>
      <c r="J109" s="139"/>
      <c r="K109" s="139"/>
      <c r="L109" s="139"/>
      <c r="M109" s="139"/>
      <c r="N109" s="139"/>
      <c r="O109" s="139"/>
      <c r="P109" s="139"/>
      <c r="Q109" s="2" t="str">
        <f>IF(OR(H109="",F109=""),"",IF(H109=F109,1,IF(H109&lt;F109,0,IF(H109-F109&lt;10,2,IF(H109&gt;F109,3,SE)))))</f>
        <v/>
      </c>
      <c r="V109" s="2"/>
    </row>
    <row r="110" spans="3:22" x14ac:dyDescent="0.25">
      <c r="C110" s="2" t="str">
        <f>IF(OR(F110="",H110=""),"",IF(F110=H110,1,IF(F110&lt;H110,0,IF(F110-H110&lt;10,2,IF(F110&gt;H110,3,SE)))))</f>
        <v/>
      </c>
      <c r="D110" s="139" t="str">
        <f>V30</f>
        <v>Forever2014</v>
      </c>
      <c r="E110" s="139"/>
      <c r="F110" s="35"/>
      <c r="G110" s="18" t="s">
        <v>23</v>
      </c>
      <c r="H110" s="35"/>
      <c r="I110" s="139" t="str">
        <f>V21</f>
        <v>itaipavacervejaclube</v>
      </c>
      <c r="J110" s="139"/>
      <c r="K110" s="139"/>
      <c r="L110" s="139"/>
      <c r="M110" s="139"/>
      <c r="N110" s="139"/>
      <c r="O110" s="139"/>
      <c r="P110" s="139"/>
      <c r="Q110" s="2" t="str">
        <f>IF(OR(H110="",F110=""),"",IF(H110=F110,1,IF(H110&lt;F110,0,IF(H110-F110&lt;10,2,IF(H110&gt;F110,3,SE)))))</f>
        <v/>
      </c>
      <c r="V110" s="2"/>
    </row>
    <row r="111" spans="3:22" x14ac:dyDescent="0.25">
      <c r="C111" s="2" t="str">
        <f>IF(OR(F111="",H111=""),"",IF(F111=H111,1,IF(F111&lt;H111,0,IF(F111-H111&lt;10,2,IF(F111&gt;H111,3,SE)))))</f>
        <v/>
      </c>
      <c r="D111" s="139" t="str">
        <f>V25</f>
        <v>Puro Malte F. C.</v>
      </c>
      <c r="E111" s="139"/>
      <c r="F111" s="35"/>
      <c r="G111" s="18" t="s">
        <v>23</v>
      </c>
      <c r="H111" s="35"/>
      <c r="I111" s="139" t="str">
        <f>V26</f>
        <v>santo onofre E C</v>
      </c>
      <c r="J111" s="139"/>
      <c r="K111" s="139"/>
      <c r="L111" s="139"/>
      <c r="M111" s="139"/>
      <c r="N111" s="139"/>
      <c r="O111" s="139"/>
      <c r="P111" s="139"/>
      <c r="Q111" s="2" t="str">
        <f>IF(OR(H111="",F111=""),"",IF(H111=F111,1,IF(H111&lt;F111,0,IF(H111-F111&lt;10,2,IF(H111&gt;F111,3,SE)))))</f>
        <v/>
      </c>
      <c r="V111" s="2"/>
    </row>
    <row r="112" spans="3:22" ht="15.75" thickBot="1" x14ac:dyDescent="0.3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2"/>
    </row>
    <row r="113" spans="3:22" x14ac:dyDescent="0.25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V113" s="2"/>
    </row>
    <row r="114" spans="3:22" ht="15.75" thickBot="1" x14ac:dyDescent="0.3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V114" s="2"/>
    </row>
    <row r="115" spans="3:22" x14ac:dyDescent="0.25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2"/>
    </row>
    <row r="116" spans="3:22" x14ac:dyDescent="0.25">
      <c r="C116" s="2" t="str">
        <f>IF(OR(F116="",H116=""),"",IF(F116=H116,1,IF(F116&lt;H116,0,IF(F116-H116&lt;10,2,IF(F116&gt;H116,3,SE)))))</f>
        <v/>
      </c>
      <c r="D116" s="139" t="str">
        <f>V27</f>
        <v>Lucca Mengão</v>
      </c>
      <c r="E116" s="139"/>
      <c r="F116" s="35"/>
      <c r="G116" s="18" t="s">
        <v>23</v>
      </c>
      <c r="H116" s="35"/>
      <c r="I116" s="139" t="str">
        <f>V30</f>
        <v>Forever2014</v>
      </c>
      <c r="J116" s="139"/>
      <c r="K116" s="139"/>
      <c r="L116" s="139"/>
      <c r="M116" s="139"/>
      <c r="N116" s="139"/>
      <c r="O116" s="139"/>
      <c r="P116" s="139"/>
      <c r="Q116" s="2" t="str">
        <f>IF(OR(H116="",F116=""),"",IF(H116=F116,1,IF(H116&lt;F116,0,IF(H116-F116&lt;10,2,IF(H116&gt;F116,3,SE)))))</f>
        <v/>
      </c>
      <c r="V116" s="2"/>
    </row>
    <row r="117" spans="3:22" x14ac:dyDescent="0.25">
      <c r="C117" s="2" t="str">
        <f>IF(OR(F117="",H117=""),"",IF(F117=H117,1,IF(F117&lt;H117,0,IF(F117-H117&lt;10,2,IF(F117&gt;H117,3,SE)))))</f>
        <v/>
      </c>
      <c r="D117" s="139" t="str">
        <f>V29</f>
        <v>La Bestia Negra_Z</v>
      </c>
      <c r="E117" s="139"/>
      <c r="F117" s="35"/>
      <c r="G117" s="18" t="s">
        <v>23</v>
      </c>
      <c r="H117" s="35"/>
      <c r="I117" s="139" t="str">
        <f>V25</f>
        <v>Puro Malte F. C.</v>
      </c>
      <c r="J117" s="139"/>
      <c r="K117" s="139"/>
      <c r="L117" s="139"/>
      <c r="M117" s="139"/>
      <c r="N117" s="139"/>
      <c r="O117" s="139"/>
      <c r="P117" s="139"/>
      <c r="Q117" s="2" t="str">
        <f>IF(OR(H117="",F117=""),"",IF(H117=F117,1,IF(H117&lt;F117,0,IF(H117-F117&lt;10,2,IF(H117&gt;F117,3,SE)))))</f>
        <v/>
      </c>
      <c r="V117" s="2"/>
    </row>
    <row r="118" spans="3:22" x14ac:dyDescent="0.25">
      <c r="C118" s="2" t="str">
        <f>IF(OR(F118="",H118=""),"",IF(F118=H118,1,IF(F118&lt;H118,0,IF(F118-H118&lt;10,2,IF(F118&gt;H118,3,SE)))))</f>
        <v/>
      </c>
      <c r="D118" s="139" t="str">
        <f>V21</f>
        <v>itaipavacervejaclube</v>
      </c>
      <c r="E118" s="139"/>
      <c r="F118" s="35"/>
      <c r="G118" s="18" t="s">
        <v>23</v>
      </c>
      <c r="H118" s="35"/>
      <c r="I118" s="139" t="str">
        <f>V24</f>
        <v>Tribe of Gypsies</v>
      </c>
      <c r="J118" s="139"/>
      <c r="K118" s="139"/>
      <c r="L118" s="139"/>
      <c r="M118" s="139"/>
      <c r="N118" s="139"/>
      <c r="O118" s="139"/>
      <c r="P118" s="139"/>
      <c r="Q118" s="2" t="str">
        <f>IF(OR(H118="",F118=""),"",IF(H118=F118,1,IF(H118&lt;F118,0,IF(H118-F118&lt;10,2,IF(H118&gt;F118,3,SE)))))</f>
        <v/>
      </c>
      <c r="V118" s="2"/>
    </row>
    <row r="119" spans="3:22" x14ac:dyDescent="0.25">
      <c r="C119" s="2" t="str">
        <f>IF(OR(F119="",H119=""),"",IF(F119=H119,1,IF(F119&lt;H119,0,IF(F119-H119&lt;10,2,IF(F119&gt;H119,3,SE)))))</f>
        <v/>
      </c>
      <c r="D119" s="139" t="str">
        <f>V31</f>
        <v>BFR Igor Costa</v>
      </c>
      <c r="E119" s="139"/>
      <c r="F119" s="35"/>
      <c r="G119" s="18" t="s">
        <v>23</v>
      </c>
      <c r="H119" s="35"/>
      <c r="I119" s="139" t="str">
        <f>V26</f>
        <v>santo onofre E C</v>
      </c>
      <c r="J119" s="139"/>
      <c r="K119" s="139"/>
      <c r="L119" s="139"/>
      <c r="M119" s="139"/>
      <c r="N119" s="139"/>
      <c r="O119" s="139"/>
      <c r="P119" s="139"/>
      <c r="Q119" s="2" t="str">
        <f>IF(OR(H119="",F119=""),"",IF(H119=F119,1,IF(H119&lt;F119,0,IF(H119-F119&lt;10,2,IF(H119&gt;F119,3,SE)))))</f>
        <v/>
      </c>
      <c r="V119" s="2"/>
    </row>
    <row r="120" spans="3:22" x14ac:dyDescent="0.25">
      <c r="C120" s="2" t="str">
        <f>IF(OR(F120="",H120=""),"",IF(F120=H120,1,IF(F120&lt;H120,0,IF(F120-H120&lt;10,2,IF(F120&gt;H120,3,SE)))))</f>
        <v/>
      </c>
      <c r="D120" s="139" t="str">
        <f>V28</f>
        <v>Rosinha da Gabi</v>
      </c>
      <c r="E120" s="139"/>
      <c r="F120" s="35"/>
      <c r="G120" s="18" t="s">
        <v>23</v>
      </c>
      <c r="H120" s="35"/>
      <c r="I120" s="139" t="str">
        <f>V20</f>
        <v>secapimenteira</v>
      </c>
      <c r="J120" s="139"/>
      <c r="K120" s="139"/>
      <c r="L120" s="139"/>
      <c r="M120" s="139"/>
      <c r="N120" s="139"/>
      <c r="O120" s="139"/>
      <c r="P120" s="139"/>
      <c r="Q120" s="2" t="str">
        <f>IF(OR(H120="",F120=""),"",IF(H120=F120,1,IF(H120&lt;F120,0,IF(H120-F120&lt;10,2,IF(H120&gt;F120,3,SE)))))</f>
        <v/>
      </c>
      <c r="V120" s="2"/>
    </row>
    <row r="121" spans="3:22" x14ac:dyDescent="0.25">
      <c r="C121" s="2" t="str">
        <f>IF(OR(F121="",H121=""),"",IF(F121=H121,1,IF(F121&lt;H121,0,IF(F121-H121&lt;10,2,IF(F121&gt;H121,3,SE)))))</f>
        <v/>
      </c>
      <c r="D121" s="139" t="str">
        <f>V22</f>
        <v>Family Paz F.C.</v>
      </c>
      <c r="E121" s="139"/>
      <c r="F121" s="35"/>
      <c r="G121" s="18" t="s">
        <v>23</v>
      </c>
      <c r="H121" s="35"/>
      <c r="I121" s="139" t="str">
        <f>V23</f>
        <v>PHVT F.C.</v>
      </c>
      <c r="J121" s="139"/>
      <c r="K121" s="139"/>
      <c r="L121" s="139"/>
      <c r="M121" s="139"/>
      <c r="N121" s="139"/>
      <c r="O121" s="139"/>
      <c r="P121" s="139"/>
      <c r="Q121" s="2" t="str">
        <f>IF(OR(H121="",F121=""),"",IF(H121=F121,1,IF(H121&lt;F121,0,IF(H121-F121&lt;10,2,IF(H121&gt;F121,3,SE)))))</f>
        <v/>
      </c>
      <c r="V121" s="2"/>
    </row>
    <row r="122" spans="3:22" ht="15.75" thickBot="1" x14ac:dyDescent="0.3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2"/>
    </row>
    <row r="123" spans="3:22" x14ac:dyDescent="0.25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2"/>
    </row>
    <row r="124" spans="3:22" ht="15.75" thickBot="1" x14ac:dyDescent="0.3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</row>
    <row r="125" spans="3:22" x14ac:dyDescent="0.25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22" x14ac:dyDescent="0.25">
      <c r="C126" s="2" t="str">
        <f>IF(OR(F126="",H126=""),"",IF(F126=H126,1,IF(F126&lt;H126,0,IF(F126-H126&lt;10,2,IF(F126&gt;H126,3,SE)))))</f>
        <v/>
      </c>
      <c r="D126" s="146" t="str">
        <f>V23</f>
        <v>PHVT F.C.</v>
      </c>
      <c r="E126" s="148"/>
      <c r="F126" s="35"/>
      <c r="G126" s="18" t="s">
        <v>23</v>
      </c>
      <c r="H126" s="35"/>
      <c r="I126" s="146" t="str">
        <f>V28</f>
        <v>Rosinha da Gabi</v>
      </c>
      <c r="J126" s="147"/>
      <c r="K126" s="147"/>
      <c r="L126" s="147"/>
      <c r="M126" s="147"/>
      <c r="N126" s="147"/>
      <c r="O126" s="147"/>
      <c r="P126" s="148"/>
      <c r="Q126" s="2" t="str">
        <f>IF(OR(H126="",F126=""),"",IF(H126=F126,1,IF(H126&lt;F126,0,IF(H126-F126&lt;10,2,IF(H126&gt;F126,3,SE)))))</f>
        <v/>
      </c>
    </row>
    <row r="127" spans="3:22" x14ac:dyDescent="0.25">
      <c r="C127" s="2" t="str">
        <f>IF(OR(F127="",H127=""),"",IF(F127=H127,1,IF(F127&lt;H127,0,IF(F127-H127&lt;10,2,IF(F127&gt;H127,3,SE)))))</f>
        <v/>
      </c>
      <c r="D127" s="139" t="str">
        <f>V24</f>
        <v>Tribe of Gypsies</v>
      </c>
      <c r="E127" s="139"/>
      <c r="F127" s="35"/>
      <c r="G127" s="18" t="s">
        <v>23</v>
      </c>
      <c r="H127" s="35"/>
      <c r="I127" s="139" t="str">
        <f>V30</f>
        <v>Forever2014</v>
      </c>
      <c r="J127" s="139"/>
      <c r="K127" s="139"/>
      <c r="L127" s="139"/>
      <c r="M127" s="139"/>
      <c r="N127" s="139"/>
      <c r="O127" s="139"/>
      <c r="P127" s="139"/>
      <c r="Q127" s="2" t="str">
        <f>IF(OR(H127="",F127=""),"",IF(H127=F127,1,IF(H127&lt;F127,0,IF(H127-F127&lt;10,2,IF(H127&gt;F127,3,SE)))))</f>
        <v/>
      </c>
    </row>
    <row r="128" spans="3:22" x14ac:dyDescent="0.25">
      <c r="C128" s="2" t="str">
        <f>IF(OR(F128="",H128=""),"",IF(F128=H128,1,IF(F128&lt;H128,0,IF(F128-H128&lt;10,2,IF(F128&gt;H128,3,SE)))))</f>
        <v/>
      </c>
      <c r="D128" s="146" t="str">
        <f>V20</f>
        <v>secapimenteira</v>
      </c>
      <c r="E128" s="148"/>
      <c r="F128" s="35"/>
      <c r="G128" s="18" t="s">
        <v>23</v>
      </c>
      <c r="H128" s="35"/>
      <c r="I128" s="146" t="str">
        <f>V27</f>
        <v>Lucca Mengão</v>
      </c>
      <c r="J128" s="147"/>
      <c r="K128" s="147"/>
      <c r="L128" s="147"/>
      <c r="M128" s="147"/>
      <c r="N128" s="147"/>
      <c r="O128" s="147"/>
      <c r="P128" s="148"/>
      <c r="Q128" s="2" t="str">
        <f>IF(OR(H128="",F128=""),"",IF(H128=F128,1,IF(H128&lt;F128,0,IF(H128-F128&lt;10,2,IF(H128&gt;F128,3,SE)))))</f>
        <v/>
      </c>
    </row>
    <row r="129" spans="3:17" x14ac:dyDescent="0.25">
      <c r="C129" s="2" t="str">
        <f>IF(OR(F129="",H129=""),"",IF(F129=H129,1,IF(F129&lt;H129,0,IF(F129-H129&lt;10,2,IF(F129&gt;H129,3,SE)))))</f>
        <v/>
      </c>
      <c r="D129" s="139" t="str">
        <f>V26</f>
        <v>santo onofre E C</v>
      </c>
      <c r="E129" s="139"/>
      <c r="F129" s="35"/>
      <c r="G129" s="18" t="s">
        <v>23</v>
      </c>
      <c r="H129" s="35"/>
      <c r="I129" s="139" t="str">
        <f>V22</f>
        <v>Family Paz F.C.</v>
      </c>
      <c r="J129" s="139"/>
      <c r="K129" s="139"/>
      <c r="L129" s="139"/>
      <c r="M129" s="139"/>
      <c r="N129" s="139"/>
      <c r="O129" s="139"/>
      <c r="P129" s="139"/>
      <c r="Q129" s="2" t="str">
        <f>IF(OR(H129="",F129=""),"",IF(H129=F129,1,IF(H129&lt;F129,0,IF(H129-F129&lt;10,2,IF(H129&gt;F129,3,SE)))))</f>
        <v/>
      </c>
    </row>
    <row r="130" spans="3:17" x14ac:dyDescent="0.25">
      <c r="C130" s="2" t="str">
        <f>IF(OR(F130="",H130=""),"",IF(F130=H130,1,IF(F130&lt;H130,0,IF(F130-H130&lt;10,2,IF(F130&gt;H130,3,SE)))))</f>
        <v/>
      </c>
      <c r="D130" s="139" t="str">
        <f>V21</f>
        <v>itaipavacervejaclube</v>
      </c>
      <c r="E130" s="139"/>
      <c r="F130" s="35"/>
      <c r="G130" s="18" t="s">
        <v>23</v>
      </c>
      <c r="H130" s="35"/>
      <c r="I130" s="139" t="str">
        <f>V29</f>
        <v>La Bestia Negra_Z</v>
      </c>
      <c r="J130" s="139"/>
      <c r="K130" s="139"/>
      <c r="L130" s="139"/>
      <c r="M130" s="139"/>
      <c r="N130" s="139"/>
      <c r="O130" s="139"/>
      <c r="P130" s="139"/>
      <c r="Q130" s="2" t="str">
        <f>IF(OR(H130="",F130=""),"",IF(H130=F130,1,IF(H130&lt;F130,0,IF(H130-F130&lt;10,2,IF(H130&gt;F130,3,SE)))))</f>
        <v/>
      </c>
    </row>
    <row r="131" spans="3:17" x14ac:dyDescent="0.25">
      <c r="C131" s="2" t="str">
        <f>IF(OR(F131="",H131=""),"",IF(F131=H131,1,IF(F131&lt;H131,0,IF(F131-H131&lt;10,2,IF(F131&gt;H131,3,SE)))))</f>
        <v/>
      </c>
      <c r="D131" s="139" t="str">
        <f>V25</f>
        <v>Puro Malte F. C.</v>
      </c>
      <c r="E131" s="139"/>
      <c r="F131" s="35"/>
      <c r="G131" s="18" t="s">
        <v>23</v>
      </c>
      <c r="H131" s="35"/>
      <c r="I131" s="139" t="str">
        <f>V31</f>
        <v>BFR Igor Costa</v>
      </c>
      <c r="J131" s="139"/>
      <c r="K131" s="139"/>
      <c r="L131" s="139"/>
      <c r="M131" s="139"/>
      <c r="N131" s="139"/>
      <c r="O131" s="139"/>
      <c r="P131" s="139"/>
      <c r="Q131" s="2" t="str">
        <f>IF(OR(H131="",F131=""),"",IF(H131=F131,1,IF(H131&lt;F131,0,IF(H131-F131&lt;10,2,IF(H131&gt;F131,3,SE)))))</f>
        <v/>
      </c>
    </row>
    <row r="132" spans="3:17" ht="15.75" thickBot="1" x14ac:dyDescent="0.3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 x14ac:dyDescent="0.25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</row>
    <row r="134" spans="3:17" ht="15.75" thickBot="1" x14ac:dyDescent="0.3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</row>
    <row r="135" spans="3:17" x14ac:dyDescent="0.25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 x14ac:dyDescent="0.25">
      <c r="C136" s="2" t="str">
        <f>IF(OR(F136="",H136=""),"",IF(F136=H136,1,IF(F136&lt;H136,0,IF(F136-H136&lt;10,2,IF(F136&gt;H136,3,SE)))))</f>
        <v/>
      </c>
      <c r="D136" s="146" t="str">
        <f>V28</f>
        <v>Rosinha da Gabi</v>
      </c>
      <c r="E136" s="148"/>
      <c r="F136" s="35"/>
      <c r="G136" s="18" t="s">
        <v>23</v>
      </c>
      <c r="H136" s="35"/>
      <c r="I136" s="146" t="str">
        <f>V26</f>
        <v>santo onofre E C</v>
      </c>
      <c r="J136" s="147"/>
      <c r="K136" s="147"/>
      <c r="L136" s="147"/>
      <c r="M136" s="147"/>
      <c r="N136" s="147"/>
      <c r="O136" s="147"/>
      <c r="P136" s="148"/>
      <c r="Q136" s="2" t="str">
        <f>IF(OR(H136="",F136=""),"",IF(H136=F136,1,IF(H136&lt;F136,0,IF(H136-F136&lt;10,2,IF(H136&gt;F136,3,SE)))))</f>
        <v/>
      </c>
    </row>
    <row r="137" spans="3:17" x14ac:dyDescent="0.25">
      <c r="C137" s="2" t="str">
        <f>IF(OR(F137="",H137=""),"",IF(F137=H137,1,IF(F137&lt;H137,0,IF(F137-H137&lt;10,2,IF(F137&gt;H137,3,SE)))))</f>
        <v/>
      </c>
      <c r="D137" s="139" t="str">
        <f>V22</f>
        <v>Family Paz F.C.</v>
      </c>
      <c r="E137" s="139"/>
      <c r="F137" s="35"/>
      <c r="G137" s="18" t="s">
        <v>23</v>
      </c>
      <c r="H137" s="35"/>
      <c r="I137" s="139" t="str">
        <f>V25</f>
        <v>Puro Malte F. C.</v>
      </c>
      <c r="J137" s="139"/>
      <c r="K137" s="139"/>
      <c r="L137" s="139"/>
      <c r="M137" s="139"/>
      <c r="N137" s="139"/>
      <c r="O137" s="139"/>
      <c r="P137" s="139"/>
      <c r="Q137" s="2" t="str">
        <f>IF(OR(H137="",F137=""),"",IF(H137=F137,1,IF(H137&lt;F137,0,IF(H137-F137&lt;10,2,IF(H137&gt;F137,3,SE)))))</f>
        <v/>
      </c>
    </row>
    <row r="138" spans="3:17" x14ac:dyDescent="0.25">
      <c r="C138" s="2" t="str">
        <f>IF(OR(F138="",H138=""),"",IF(F138=H138,1,IF(F138&lt;H138,0,IF(F138-H138&lt;10,2,IF(F138&gt;H138,3,SE)))))</f>
        <v/>
      </c>
      <c r="D138" s="146" t="str">
        <f>V31</f>
        <v>BFR Igor Costa</v>
      </c>
      <c r="E138" s="148"/>
      <c r="F138" s="35"/>
      <c r="G138" s="18" t="s">
        <v>23</v>
      </c>
      <c r="H138" s="35"/>
      <c r="I138" s="146" t="str">
        <f>V21</f>
        <v>itaipavacervejaclube</v>
      </c>
      <c r="J138" s="147"/>
      <c r="K138" s="147"/>
      <c r="L138" s="147"/>
      <c r="M138" s="147"/>
      <c r="N138" s="147"/>
      <c r="O138" s="147"/>
      <c r="P138" s="148"/>
      <c r="Q138" s="2" t="str">
        <f>IF(OR(H138="",F138=""),"",IF(H138=F138,1,IF(H138&lt;F138,0,IF(H138-F138&lt;10,2,IF(H138&gt;F138,3,SE)))))</f>
        <v/>
      </c>
    </row>
    <row r="139" spans="3:17" x14ac:dyDescent="0.25">
      <c r="C139" s="2" t="str">
        <f>IF(OR(F139="",H139=""),"",IF(F139=H139,1,IF(F139&lt;H139,0,IF(F139-H139&lt;10,2,IF(F139&gt;H139,3,SE)))))</f>
        <v/>
      </c>
      <c r="D139" s="139" t="str">
        <f>V27</f>
        <v>Lucca Mengão</v>
      </c>
      <c r="E139" s="139"/>
      <c r="F139" s="35"/>
      <c r="G139" s="18" t="s">
        <v>23</v>
      </c>
      <c r="H139" s="35"/>
      <c r="I139" s="139" t="str">
        <f>V23</f>
        <v>PHVT F.C.</v>
      </c>
      <c r="J139" s="139"/>
      <c r="K139" s="139"/>
      <c r="L139" s="139"/>
      <c r="M139" s="139"/>
      <c r="N139" s="139"/>
      <c r="O139" s="139"/>
      <c r="P139" s="139"/>
      <c r="Q139" s="2" t="str">
        <f>IF(OR(H139="",F139=""),"",IF(H139=F139,1,IF(H139&lt;F139,0,IF(H139-F139&lt;10,2,IF(H139&gt;F139,3,SE)))))</f>
        <v/>
      </c>
    </row>
    <row r="140" spans="3:17" x14ac:dyDescent="0.25">
      <c r="C140" s="2" t="str">
        <f>IF(OR(F140="",H140=""),"",IF(F140=H140,1,IF(F140&lt;H140,0,IF(F140-H140&lt;10,2,IF(F140&gt;H140,3,SE)))))</f>
        <v/>
      </c>
      <c r="D140" s="139" t="str">
        <f>V20</f>
        <v>secapimenteira</v>
      </c>
      <c r="E140" s="139"/>
      <c r="F140" s="35"/>
      <c r="G140" s="18" t="s">
        <v>23</v>
      </c>
      <c r="H140" s="35"/>
      <c r="I140" s="139" t="str">
        <f>V24</f>
        <v>Tribe of Gypsies</v>
      </c>
      <c r="J140" s="139"/>
      <c r="K140" s="139"/>
      <c r="L140" s="139"/>
      <c r="M140" s="139"/>
      <c r="N140" s="139"/>
      <c r="O140" s="139"/>
      <c r="P140" s="139"/>
      <c r="Q140" s="2" t="str">
        <f>IF(OR(H140="",F140=""),"",IF(H140=F140,1,IF(H140&lt;F140,0,IF(H140-F140&lt;10,2,IF(H140&gt;F140,3,SE)))))</f>
        <v/>
      </c>
    </row>
    <row r="141" spans="3:17" x14ac:dyDescent="0.25">
      <c r="C141" s="2" t="str">
        <f>IF(OR(F141="",H141=""),"",IF(F141=H141,1,IF(F141&lt;H141,0,IF(F141-H141&lt;10,2,IF(F141&gt;H141,3,SE)))))</f>
        <v/>
      </c>
      <c r="D141" s="139" t="str">
        <f>V30</f>
        <v>Forever2014</v>
      </c>
      <c r="E141" s="139"/>
      <c r="F141" s="35"/>
      <c r="G141" s="18" t="s">
        <v>23</v>
      </c>
      <c r="H141" s="35"/>
      <c r="I141" s="139" t="str">
        <f>V29</f>
        <v>La Bestia Negra_Z</v>
      </c>
      <c r="J141" s="139"/>
      <c r="K141" s="139"/>
      <c r="L141" s="139"/>
      <c r="M141" s="139"/>
      <c r="N141" s="139"/>
      <c r="O141" s="139"/>
      <c r="P141" s="139"/>
      <c r="Q141" s="2" t="str">
        <f>IF(OR(H141="",F141=""),"",IF(H141=F141,1,IF(H141&lt;F141,0,IF(H141-F141&lt;10,2,IF(H141&gt;F141,3,SE)))))</f>
        <v/>
      </c>
    </row>
    <row r="142" spans="3:17" x14ac:dyDescent="0.25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144"/>
  <sheetViews>
    <sheetView showGridLines="0" showRowColHeaders="0" topLeftCell="A16" zoomScale="70" zoomScaleNormal="70" workbookViewId="0">
      <selection activeCell="AE21" sqref="AE21"/>
    </sheetView>
  </sheetViews>
  <sheetFormatPr defaultRowHeight="15" x14ac:dyDescent="0.2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7.5703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8554687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 x14ac:dyDescent="0.3"/>
    <row r="2" spans="2:33" ht="15" customHeight="1" x14ac:dyDescent="0.25">
      <c r="B2" s="158" t="s">
        <v>44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60"/>
    </row>
    <row r="3" spans="2:33" ht="15" customHeight="1" x14ac:dyDescent="0.25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3"/>
    </row>
    <row r="4" spans="2:33" ht="15" customHeight="1" thickBot="1" x14ac:dyDescent="0.3"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6"/>
    </row>
    <row r="5" spans="2:33" ht="15.75" thickBot="1" x14ac:dyDescent="0.3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 x14ac:dyDescent="0.25">
      <c r="B6" s="158" t="s">
        <v>24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6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 x14ac:dyDescent="0.25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 x14ac:dyDescent="0.3">
      <c r="B8" s="164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 x14ac:dyDescent="0.3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 x14ac:dyDescent="0.25">
      <c r="D10" s="167" t="s">
        <v>1</v>
      </c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 x14ac:dyDescent="0.25">
      <c r="D11" s="170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 x14ac:dyDescent="0.25">
      <c r="D12" s="170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3" ht="15.75" customHeight="1" thickBot="1" x14ac:dyDescent="0.3">
      <c r="D13" s="173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5"/>
      <c r="S13" s="2"/>
      <c r="T13" s="3"/>
      <c r="U13" s="2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3" ht="15.75" customHeight="1" x14ac:dyDescent="0.25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 x14ac:dyDescent="0.25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 x14ac:dyDescent="0.3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3"/>
      <c r="AG16" s="3"/>
    </row>
    <row r="17" spans="4:33" x14ac:dyDescent="0.25">
      <c r="D17" s="176" t="s">
        <v>47</v>
      </c>
      <c r="E17" s="177"/>
      <c r="F17" s="177"/>
      <c r="G17" s="177"/>
      <c r="H17" s="177"/>
      <c r="I17" s="177"/>
      <c r="J17" s="177"/>
      <c r="K17" s="177"/>
      <c r="L17" s="177"/>
      <c r="M17" s="178"/>
      <c r="S17" s="2"/>
      <c r="T17" s="2"/>
      <c r="U17" s="2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3"/>
      <c r="AG17" s="3"/>
    </row>
    <row r="18" spans="4:33" ht="15.75" thickBot="1" x14ac:dyDescent="0.3">
      <c r="D18" s="179"/>
      <c r="E18" s="180"/>
      <c r="F18" s="180"/>
      <c r="G18" s="180"/>
      <c r="H18" s="180"/>
      <c r="I18" s="180"/>
      <c r="J18" s="180"/>
      <c r="K18" s="180"/>
      <c r="L18" s="180"/>
      <c r="M18" s="181"/>
      <c r="S18" s="2"/>
      <c r="T18" s="2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3"/>
      <c r="AG18" s="3"/>
    </row>
    <row r="19" spans="4:33" ht="15.75" thickBot="1" x14ac:dyDescent="0.3">
      <c r="D19" s="6" t="s">
        <v>3</v>
      </c>
      <c r="E19" s="7" t="s">
        <v>4</v>
      </c>
      <c r="F19" s="182" t="s">
        <v>5</v>
      </c>
      <c r="G19" s="183"/>
      <c r="H19" s="182" t="s">
        <v>6</v>
      </c>
      <c r="I19" s="183"/>
      <c r="J19" s="182" t="s">
        <v>7</v>
      </c>
      <c r="K19" s="183"/>
      <c r="L19" s="182" t="s">
        <v>8</v>
      </c>
      <c r="M19" s="192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3"/>
      <c r="AE19" s="193"/>
      <c r="AF19" s="187"/>
      <c r="AG19" s="187"/>
    </row>
    <row r="20" spans="4:33" x14ac:dyDescent="0.25">
      <c r="D20" s="9" t="s">
        <v>17</v>
      </c>
      <c r="E20" s="24" t="str">
        <f>VLOOKUP(AC20,$U$20:$AB$31,2)</f>
        <v>MJ Predador F.C.</v>
      </c>
      <c r="F20" s="188">
        <f>VLOOKUP(AC20,$U$20:$AB$31,3)</f>
        <v>13</v>
      </c>
      <c r="G20" s="188"/>
      <c r="H20" s="189">
        <f>VLOOKUP(AC20,$U$20:$AB$31,4)</f>
        <v>332</v>
      </c>
      <c r="I20" s="189"/>
      <c r="J20" s="189">
        <f>VLOOKUP(AC20,$U$20:$AB$31,5)</f>
        <v>230</v>
      </c>
      <c r="K20" s="189"/>
      <c r="L20" s="189">
        <f>VLOOKUP(AC20,$U$20:$AB$31,6)</f>
        <v>102</v>
      </c>
      <c r="M20" s="190"/>
      <c r="O20" s="1" t="s">
        <v>18</v>
      </c>
      <c r="S20" s="2"/>
      <c r="T20" s="2"/>
      <c r="U20" s="8">
        <v>1</v>
      </c>
      <c r="V20" s="21" t="s">
        <v>109</v>
      </c>
      <c r="W20" s="2">
        <f>SUM(C38,Q46,Q60,C71,Q78,C91,Q98,C108,Q120,C128,C140)</f>
        <v>13</v>
      </c>
      <c r="X20" s="2">
        <f>SUM(F38,H46,H60,F71,H78,F91,H98,H120,F108,F128,F140)</f>
        <v>332</v>
      </c>
      <c r="Y20" s="2">
        <f>SUM(H38,F46,F60,H71,F78,H91,F98,H108,F120,H128,H140)</f>
        <v>230</v>
      </c>
      <c r="Z20" s="2">
        <f>X20-Y20</f>
        <v>102</v>
      </c>
      <c r="AA20" s="2">
        <f>(W20*10^10)+((X20+5000)*10^6)+(Z20*10)+U20</f>
        <v>135332001021</v>
      </c>
      <c r="AB20" s="2">
        <f>LARGE($AA$20:$AA$31,U20)</f>
        <v>135332001021</v>
      </c>
      <c r="AC20" s="106">
        <f>MATCH(AB20,$AA$20:$AA$31,0)</f>
        <v>1</v>
      </c>
      <c r="AD20" s="94"/>
      <c r="AE20" s="94"/>
      <c r="AF20" s="3"/>
      <c r="AG20" s="3"/>
    </row>
    <row r="21" spans="4:33" x14ac:dyDescent="0.25">
      <c r="D21" s="11" t="s">
        <v>19</v>
      </c>
      <c r="E21" s="23" t="str">
        <f t="shared" ref="E21:E31" si="0">VLOOKUP(AC21,$U$20:$AB$31,2)</f>
        <v>Casinha da Grazi</v>
      </c>
      <c r="F21" s="185">
        <f t="shared" ref="F21:F31" si="1">VLOOKUP(AC21,$U$20:$AB$31,3)</f>
        <v>13</v>
      </c>
      <c r="G21" s="185"/>
      <c r="H21" s="184">
        <f t="shared" ref="H21:H31" si="2">VLOOKUP(AC21,$U$20:$AB$31,4)</f>
        <v>283</v>
      </c>
      <c r="I21" s="184"/>
      <c r="J21" s="184">
        <f t="shared" ref="J21:J31" si="3">VLOOKUP(AC21,$U$20:$AB$31,5)</f>
        <v>247</v>
      </c>
      <c r="K21" s="184"/>
      <c r="L21" s="184">
        <f t="shared" ref="L21:L31" si="4">VLOOKUP(AC21,$U$20:$AB$31,6)</f>
        <v>36</v>
      </c>
      <c r="M21" s="186"/>
      <c r="O21" s="1" t="s">
        <v>141</v>
      </c>
      <c r="S21" s="2"/>
      <c r="T21" s="2"/>
      <c r="U21" s="8">
        <v>2</v>
      </c>
      <c r="V21" s="21" t="s">
        <v>112</v>
      </c>
      <c r="W21" s="2">
        <f>SUM(Q41,Q57,C69,C81,Q91,C50,C96,Q110,C118,C130,Q138)</f>
        <v>0</v>
      </c>
      <c r="X21" s="2">
        <f>SUM(H41,F50,H57,F69,F81,H91,F96,H110,F118,F130,H138)</f>
        <v>153</v>
      </c>
      <c r="Y21" s="2">
        <f>SUM(F41,H50,F57,H69,H81,F91,H96,F110,H118,H130,F138)</f>
        <v>268</v>
      </c>
      <c r="Z21" s="2">
        <f>X21-Y21</f>
        <v>-115</v>
      </c>
      <c r="AA21" s="2">
        <f t="shared" ref="AA21:AA31" si="5">(W21*10^10)+((X21+5000)*10^6)+(Z21*10)+U21</f>
        <v>5152998852</v>
      </c>
      <c r="AB21" s="2">
        <f>LARGE($AA$20:$AA$31,U21)</f>
        <v>135283000367</v>
      </c>
      <c r="AC21" s="106">
        <f t="shared" ref="AC21:AC31" si="6">MATCH(AB21,$AA$20:$AA$31,0)</f>
        <v>7</v>
      </c>
      <c r="AD21" s="94"/>
      <c r="AE21" s="94"/>
      <c r="AF21" s="3"/>
      <c r="AG21" s="3"/>
    </row>
    <row r="22" spans="4:33" x14ac:dyDescent="0.25">
      <c r="D22" s="11" t="s">
        <v>20</v>
      </c>
      <c r="E22" s="23" t="str">
        <f t="shared" si="0"/>
        <v>Vitullo soccer clube</v>
      </c>
      <c r="F22" s="185">
        <f t="shared" si="1"/>
        <v>12</v>
      </c>
      <c r="G22" s="185"/>
      <c r="H22" s="184">
        <f t="shared" si="2"/>
        <v>357</v>
      </c>
      <c r="I22" s="184"/>
      <c r="J22" s="184">
        <f t="shared" si="3"/>
        <v>247</v>
      </c>
      <c r="K22" s="184"/>
      <c r="L22" s="184">
        <f t="shared" si="4"/>
        <v>110</v>
      </c>
      <c r="M22" s="186"/>
      <c r="O22" s="1" t="s">
        <v>142</v>
      </c>
      <c r="S22" s="2"/>
      <c r="T22" s="2"/>
      <c r="U22" s="8">
        <v>3</v>
      </c>
      <c r="V22" s="21" t="s">
        <v>116</v>
      </c>
      <c r="W22" s="2">
        <f>SUM(C39,Q50,C60,C67,C99,Q77,Q86,Q107,C121,Q129,C137)</f>
        <v>12</v>
      </c>
      <c r="X22" s="2">
        <f>SUM(F39,H50,F60,F67,H77,H86,F99,H107,F121,H129,F137)</f>
        <v>357</v>
      </c>
      <c r="Y22" s="2">
        <f>SUM(H39,F50,H60,H67,F77,F86,H99,F107,H121,F129,H137)</f>
        <v>247</v>
      </c>
      <c r="Z22" s="2">
        <f>X22-Y22</f>
        <v>110</v>
      </c>
      <c r="AA22" s="2">
        <f t="shared" si="5"/>
        <v>125357001103</v>
      </c>
      <c r="AB22" s="2">
        <f t="shared" ref="AB22:AB31" si="7">LARGE($AA$20:$AA$31,U22)</f>
        <v>125357001103</v>
      </c>
      <c r="AC22" s="106">
        <f t="shared" si="6"/>
        <v>3</v>
      </c>
      <c r="AD22" s="94"/>
      <c r="AE22" s="94"/>
      <c r="AF22" s="3"/>
      <c r="AG22" s="3"/>
    </row>
    <row r="23" spans="4:33" x14ac:dyDescent="0.25">
      <c r="D23" s="11" t="s">
        <v>21</v>
      </c>
      <c r="E23" s="23" t="str">
        <f t="shared" si="0"/>
        <v>hugofluzao</v>
      </c>
      <c r="F23" s="185">
        <f t="shared" si="1"/>
        <v>10</v>
      </c>
      <c r="G23" s="185"/>
      <c r="H23" s="184">
        <f t="shared" si="2"/>
        <v>333</v>
      </c>
      <c r="I23" s="184"/>
      <c r="J23" s="184">
        <f t="shared" si="3"/>
        <v>327</v>
      </c>
      <c r="K23" s="184"/>
      <c r="L23" s="184">
        <f t="shared" si="4"/>
        <v>6</v>
      </c>
      <c r="M23" s="186"/>
      <c r="O23" s="1" t="s">
        <v>22</v>
      </c>
      <c r="S23" s="2"/>
      <c r="T23" s="2"/>
      <c r="U23" s="8">
        <v>4</v>
      </c>
      <c r="V23" s="21" t="s">
        <v>119</v>
      </c>
      <c r="W23" s="2">
        <f>SUM(C41,C46,C68,Q76,Q58,Q109,Q87,C101,Q121,C126,Q139)</f>
        <v>6</v>
      </c>
      <c r="X23" s="2">
        <f>SUM(F41,F46,H58,F68,H87,H109,H76,F101,H121,F126,H139)</f>
        <v>233</v>
      </c>
      <c r="Y23" s="2">
        <f>SUM(H41,H46,H68,F58,F76,F87,H101,F109,F121,H126,F139)</f>
        <v>289</v>
      </c>
      <c r="Z23" s="2">
        <f>X23-Y23</f>
        <v>-56</v>
      </c>
      <c r="AA23" s="2">
        <f t="shared" si="5"/>
        <v>65232999444</v>
      </c>
      <c r="AB23" s="2">
        <f t="shared" si="7"/>
        <v>105333000070</v>
      </c>
      <c r="AC23" s="106">
        <f t="shared" si="6"/>
        <v>10</v>
      </c>
      <c r="AD23" s="94"/>
      <c r="AE23" s="94"/>
      <c r="AF23" s="3"/>
      <c r="AG23" s="3"/>
    </row>
    <row r="24" spans="4:33" x14ac:dyDescent="0.25">
      <c r="D24" s="13" t="s">
        <v>36</v>
      </c>
      <c r="E24" s="25" t="str">
        <f t="shared" si="0"/>
        <v>VivaCR.FC</v>
      </c>
      <c r="F24" s="140">
        <f t="shared" si="1"/>
        <v>9</v>
      </c>
      <c r="G24" s="140"/>
      <c r="H24" s="141">
        <f t="shared" si="2"/>
        <v>303</v>
      </c>
      <c r="I24" s="141"/>
      <c r="J24" s="141">
        <f t="shared" si="3"/>
        <v>293</v>
      </c>
      <c r="K24" s="141"/>
      <c r="L24" s="141">
        <f t="shared" si="4"/>
        <v>10</v>
      </c>
      <c r="M24" s="142"/>
      <c r="S24" s="2"/>
      <c r="T24" s="2"/>
      <c r="U24" s="8">
        <v>5</v>
      </c>
      <c r="V24" s="21" t="s">
        <v>124</v>
      </c>
      <c r="W24" s="2">
        <f>SUM(Q36,C47,Q56,C70,Q79,C89,Q101,C107,Q118,C127,Q140)</f>
        <v>3</v>
      </c>
      <c r="X24" s="2">
        <f>SUM(H36,F47,H56,F70,H79,F89,H101,F107,H118,F127,H140)</f>
        <v>263</v>
      </c>
      <c r="Y24" s="2">
        <f>SUM(F36,H47,F56,H70,F79,H89,F101,H107,F118,H127,F140)</f>
        <v>301</v>
      </c>
      <c r="Z24" s="2">
        <f t="shared" ref="Z24:Z31" si="8">X24-Y24</f>
        <v>-38</v>
      </c>
      <c r="AA24" s="2">
        <f t="shared" si="5"/>
        <v>35262999625</v>
      </c>
      <c r="AB24" s="2">
        <f t="shared" si="7"/>
        <v>95303000111</v>
      </c>
      <c r="AC24" s="106">
        <f t="shared" si="6"/>
        <v>11</v>
      </c>
      <c r="AD24" s="94"/>
      <c r="AE24" s="94"/>
      <c r="AF24" s="3"/>
      <c r="AG24" s="3"/>
    </row>
    <row r="25" spans="4:33" x14ac:dyDescent="0.25">
      <c r="D25" s="13" t="s">
        <v>37</v>
      </c>
      <c r="E25" s="25" t="str">
        <f t="shared" si="0"/>
        <v>Grajaú F.C.</v>
      </c>
      <c r="F25" s="140">
        <f t="shared" si="1"/>
        <v>8</v>
      </c>
      <c r="G25" s="140"/>
      <c r="H25" s="141">
        <f t="shared" si="2"/>
        <v>324</v>
      </c>
      <c r="I25" s="141"/>
      <c r="J25" s="141">
        <f t="shared" si="3"/>
        <v>295</v>
      </c>
      <c r="K25" s="141"/>
      <c r="L25" s="141">
        <f t="shared" si="4"/>
        <v>29</v>
      </c>
      <c r="M25" s="142"/>
      <c r="O25" s="1" t="s">
        <v>183</v>
      </c>
      <c r="S25" s="2"/>
      <c r="T25" s="2"/>
      <c r="U25" s="8">
        <v>6</v>
      </c>
      <c r="V25" s="21" t="s">
        <v>126</v>
      </c>
      <c r="W25" s="2">
        <f>SUM(Q38,C49,C57,Q70,C76,Q90,C100,C111,Q117,C131,Q137)</f>
        <v>8</v>
      </c>
      <c r="X25" s="2">
        <f>SUM(H38,F49,F57,H70,F76,H90,F100,F111,H117,F131,H137)</f>
        <v>295</v>
      </c>
      <c r="Y25" s="2">
        <f>SUM(F38,H49,H57,F70,H76,F90,H100,H111,F117,H131,F137)</f>
        <v>299</v>
      </c>
      <c r="Z25" s="2">
        <f t="shared" si="8"/>
        <v>-4</v>
      </c>
      <c r="AA25" s="2">
        <f t="shared" si="5"/>
        <v>85294999966</v>
      </c>
      <c r="AB25" s="2">
        <f t="shared" si="7"/>
        <v>85324000298</v>
      </c>
      <c r="AC25" s="106">
        <f t="shared" si="6"/>
        <v>8</v>
      </c>
      <c r="AD25" s="94"/>
      <c r="AE25" s="94"/>
      <c r="AF25" s="3"/>
      <c r="AG25" s="3"/>
    </row>
    <row r="26" spans="4:33" x14ac:dyDescent="0.25">
      <c r="D26" s="13" t="s">
        <v>38</v>
      </c>
      <c r="E26" s="25" t="str">
        <f t="shared" si="0"/>
        <v>Bayern do Cartola</v>
      </c>
      <c r="F26" s="140">
        <f t="shared" si="1"/>
        <v>8</v>
      </c>
      <c r="G26" s="140"/>
      <c r="H26" s="141">
        <f t="shared" si="2"/>
        <v>295</v>
      </c>
      <c r="I26" s="141"/>
      <c r="J26" s="141">
        <f t="shared" si="3"/>
        <v>299</v>
      </c>
      <c r="K26" s="141"/>
      <c r="L26" s="141">
        <f t="shared" si="4"/>
        <v>-4</v>
      </c>
      <c r="M26" s="142"/>
      <c r="O26" s="1" t="s">
        <v>184</v>
      </c>
      <c r="S26" s="2"/>
      <c r="T26" s="2"/>
      <c r="U26" s="8">
        <v>7</v>
      </c>
      <c r="V26" s="21" t="s">
        <v>94</v>
      </c>
      <c r="W26" s="2">
        <f>SUM(Q40,Q47,C59,C66,Q81,C87,C98,Q111,Q119,C129,Q136)</f>
        <v>13</v>
      </c>
      <c r="X26" s="2">
        <f>SUM(H40,H47,F59,F66,H81,F87,F98,H111,H119,F129,H136)</f>
        <v>283</v>
      </c>
      <c r="Y26" s="2">
        <f>SUM(F40,F47,H59,H66,F81,H87,H98,F119,H129,F136)</f>
        <v>247</v>
      </c>
      <c r="Z26" s="2">
        <f t="shared" si="8"/>
        <v>36</v>
      </c>
      <c r="AA26" s="2">
        <f t="shared" si="5"/>
        <v>135283000367</v>
      </c>
      <c r="AB26" s="2">
        <f t="shared" si="7"/>
        <v>85294999966</v>
      </c>
      <c r="AC26" s="106">
        <f t="shared" si="6"/>
        <v>6</v>
      </c>
      <c r="AD26" s="94"/>
      <c r="AE26" s="94"/>
      <c r="AF26" s="3"/>
      <c r="AG26" s="3"/>
    </row>
    <row r="27" spans="4:33" x14ac:dyDescent="0.25">
      <c r="D27" s="13" t="s">
        <v>39</v>
      </c>
      <c r="E27" s="25" t="str">
        <f t="shared" si="0"/>
        <v>VascoPaulo F.C.</v>
      </c>
      <c r="F27" s="140">
        <f t="shared" si="1"/>
        <v>8</v>
      </c>
      <c r="G27" s="140"/>
      <c r="H27" s="141">
        <f t="shared" si="2"/>
        <v>284</v>
      </c>
      <c r="I27" s="141"/>
      <c r="J27" s="141">
        <f t="shared" si="3"/>
        <v>331</v>
      </c>
      <c r="K27" s="141"/>
      <c r="L27" s="141">
        <f t="shared" si="4"/>
        <v>-47</v>
      </c>
      <c r="M27" s="142"/>
      <c r="O27" s="1" t="s">
        <v>185</v>
      </c>
      <c r="S27" s="2"/>
      <c r="T27" s="2"/>
      <c r="U27" s="8">
        <v>8</v>
      </c>
      <c r="V27" s="21" t="s">
        <v>98</v>
      </c>
      <c r="W27" s="2">
        <f>SUM(Q39,Q48,C61,Q66,C79,C90,Q96,C106,C116,Q128,C139)</f>
        <v>8</v>
      </c>
      <c r="X27" s="2">
        <f>SUM(H39,H48,F61,H66,F79,F90,H96,F106,F116,H128,F139)</f>
        <v>324</v>
      </c>
      <c r="Y27" s="2">
        <f>SUM(F39,F48,F66,H61,H79,H90,F96,H106,H116,F128,H139)</f>
        <v>295</v>
      </c>
      <c r="Z27" s="2">
        <f t="shared" si="8"/>
        <v>29</v>
      </c>
      <c r="AA27" s="2">
        <f t="shared" si="5"/>
        <v>85324000298</v>
      </c>
      <c r="AB27" s="2">
        <f t="shared" si="7"/>
        <v>85283999542</v>
      </c>
      <c r="AC27" s="106">
        <f t="shared" si="6"/>
        <v>12</v>
      </c>
      <c r="AD27" s="94"/>
      <c r="AE27" s="94"/>
      <c r="AF27" s="3"/>
      <c r="AG27" s="3"/>
    </row>
    <row r="28" spans="4:33" x14ac:dyDescent="0.25">
      <c r="D28" s="13" t="s">
        <v>40</v>
      </c>
      <c r="E28" s="25" t="str">
        <f t="shared" si="0"/>
        <v>André fogão</v>
      </c>
      <c r="F28" s="140">
        <f t="shared" si="1"/>
        <v>7</v>
      </c>
      <c r="G28" s="140"/>
      <c r="H28" s="141">
        <f t="shared" si="2"/>
        <v>254</v>
      </c>
      <c r="I28" s="141"/>
      <c r="J28" s="141">
        <f t="shared" si="3"/>
        <v>287</v>
      </c>
      <c r="K28" s="141"/>
      <c r="L28" s="141">
        <f t="shared" si="4"/>
        <v>-33</v>
      </c>
      <c r="M28" s="142"/>
      <c r="O28" s="1" t="s">
        <v>186</v>
      </c>
      <c r="S28" s="2"/>
      <c r="T28" s="2"/>
      <c r="U28" s="8">
        <v>9</v>
      </c>
      <c r="V28" s="21" t="s">
        <v>96</v>
      </c>
      <c r="W28" s="2">
        <f>SUM(C37,Q49,C56,Q69,C77,Q88,C97,Q106,C120,Q126,C136)</f>
        <v>7</v>
      </c>
      <c r="X28" s="2">
        <f>SUM(F37,H49,F56,H69,F77,H88,F97,H106,F120,H126,F136)</f>
        <v>254</v>
      </c>
      <c r="Y28" s="2">
        <f>SUM(H37,F49,H56,F69,H77,F88,H97,F106,H120,F126,H136)</f>
        <v>287</v>
      </c>
      <c r="Z28" s="2">
        <f t="shared" si="8"/>
        <v>-33</v>
      </c>
      <c r="AA28" s="2">
        <f t="shared" si="5"/>
        <v>75253999679</v>
      </c>
      <c r="AB28" s="2">
        <f t="shared" si="7"/>
        <v>75253999679</v>
      </c>
      <c r="AC28" s="106">
        <f t="shared" si="6"/>
        <v>9</v>
      </c>
      <c r="AD28" s="94"/>
      <c r="AE28" s="94"/>
      <c r="AF28" s="3"/>
      <c r="AG28" s="3"/>
    </row>
    <row r="29" spans="4:33" x14ac:dyDescent="0.25">
      <c r="D29" s="13" t="s">
        <v>41</v>
      </c>
      <c r="E29" s="25" t="str">
        <f t="shared" si="0"/>
        <v>tico sto fc</v>
      </c>
      <c r="F29" s="140">
        <f t="shared" si="1"/>
        <v>6</v>
      </c>
      <c r="G29" s="140"/>
      <c r="H29" s="141">
        <f t="shared" si="2"/>
        <v>233</v>
      </c>
      <c r="I29" s="141"/>
      <c r="J29" s="141">
        <f t="shared" si="3"/>
        <v>289</v>
      </c>
      <c r="K29" s="141"/>
      <c r="L29" s="141">
        <f t="shared" si="4"/>
        <v>-56</v>
      </c>
      <c r="M29" s="142"/>
      <c r="O29" s="1" t="s">
        <v>187</v>
      </c>
      <c r="S29" s="2"/>
      <c r="T29" s="2"/>
      <c r="U29" s="8">
        <v>10</v>
      </c>
      <c r="V29" s="21" t="s">
        <v>100</v>
      </c>
      <c r="W29" s="2">
        <f>SUM(Q37,C48,Q59,Q71,C80,Q89,Q99,C109,C117,Q130,Q141)</f>
        <v>10</v>
      </c>
      <c r="X29" s="2">
        <f>SUM(H37,F48,H59,H71,F80,H89,H99,F109,F117,H130,H141)</f>
        <v>333</v>
      </c>
      <c r="Y29" s="2">
        <f>SUM(F37,H48,F59,F71,H80,F89,F99,H109,H117,F130,F141)</f>
        <v>327</v>
      </c>
      <c r="Z29" s="2">
        <f t="shared" si="8"/>
        <v>6</v>
      </c>
      <c r="AA29" s="2">
        <f t="shared" si="5"/>
        <v>105333000070</v>
      </c>
      <c r="AB29" s="2">
        <f t="shared" si="7"/>
        <v>65232999444</v>
      </c>
      <c r="AC29" s="106">
        <f t="shared" si="6"/>
        <v>4</v>
      </c>
      <c r="AD29" s="94"/>
      <c r="AE29" s="94"/>
      <c r="AF29" s="3"/>
      <c r="AG29" s="3"/>
    </row>
    <row r="30" spans="4:33" x14ac:dyDescent="0.25">
      <c r="D30" s="13" t="s">
        <v>42</v>
      </c>
      <c r="E30" s="25" t="str">
        <f t="shared" si="0"/>
        <v>Espamengo</v>
      </c>
      <c r="F30" s="140">
        <f t="shared" si="1"/>
        <v>3</v>
      </c>
      <c r="G30" s="140"/>
      <c r="H30" s="141">
        <f t="shared" si="2"/>
        <v>263</v>
      </c>
      <c r="I30" s="141"/>
      <c r="J30" s="141">
        <f t="shared" si="3"/>
        <v>301</v>
      </c>
      <c r="K30" s="141"/>
      <c r="L30" s="141">
        <f t="shared" si="4"/>
        <v>-38</v>
      </c>
      <c r="M30" s="142"/>
      <c r="S30" s="2"/>
      <c r="T30" s="2"/>
      <c r="U30" s="8">
        <v>11</v>
      </c>
      <c r="V30" s="21" t="s">
        <v>137</v>
      </c>
      <c r="W30" s="2">
        <f>SUM(C40,Q51,C58,Q67,C78,C88,Q100,C110,Q116,Q127,C141)</f>
        <v>9</v>
      </c>
      <c r="X30" s="2">
        <f>SUM(F40,H51,F58,H67,F78,H100,F110,H116,H127,F141,F88)</f>
        <v>303</v>
      </c>
      <c r="Y30" s="2">
        <f>SUM(H40,F51,H58,F67,H78,H88,F100,H110,F116,F127,H141)</f>
        <v>293</v>
      </c>
      <c r="Z30" s="2">
        <f t="shared" si="8"/>
        <v>10</v>
      </c>
      <c r="AA30" s="2">
        <f t="shared" si="5"/>
        <v>95303000111</v>
      </c>
      <c r="AB30" s="2">
        <f t="shared" si="7"/>
        <v>35262999625</v>
      </c>
      <c r="AC30" s="106">
        <f t="shared" si="6"/>
        <v>5</v>
      </c>
      <c r="AD30" s="94"/>
      <c r="AE30" s="94"/>
      <c r="AF30" s="3"/>
      <c r="AG30" s="3"/>
    </row>
    <row r="31" spans="4:33" ht="15.75" thickBot="1" x14ac:dyDescent="0.3">
      <c r="D31" s="15" t="s">
        <v>43</v>
      </c>
      <c r="E31" s="26" t="str">
        <f t="shared" si="0"/>
        <v>JUGULI Fc</v>
      </c>
      <c r="F31" s="143">
        <f t="shared" si="1"/>
        <v>0</v>
      </c>
      <c r="G31" s="143"/>
      <c r="H31" s="144">
        <f t="shared" si="2"/>
        <v>153</v>
      </c>
      <c r="I31" s="144"/>
      <c r="J31" s="144">
        <f t="shared" si="3"/>
        <v>268</v>
      </c>
      <c r="K31" s="144"/>
      <c r="L31" s="144">
        <f t="shared" si="4"/>
        <v>-115</v>
      </c>
      <c r="M31" s="145"/>
      <c r="S31" s="2"/>
      <c r="T31" s="2"/>
      <c r="U31" s="8">
        <v>12</v>
      </c>
      <c r="V31" s="21" t="s">
        <v>106</v>
      </c>
      <c r="W31" s="2">
        <f>SUM(C36,C51,Q61,Q68,Q80,C86,Q97,Q108,C119,Q131,C138)</f>
        <v>8</v>
      </c>
      <c r="X31" s="2">
        <f>SUM(F36,F51,H61,H68,H80,F86,H97,H108,F119,H131,F138)</f>
        <v>284</v>
      </c>
      <c r="Y31" s="2">
        <f>SUM(H36,H51,F61,F68,F80,H86,F97,F108,H119,F131,H138)</f>
        <v>331</v>
      </c>
      <c r="Z31" s="2">
        <f t="shared" si="8"/>
        <v>-47</v>
      </c>
      <c r="AA31" s="2">
        <f t="shared" si="5"/>
        <v>85283999542</v>
      </c>
      <c r="AB31" s="2">
        <f t="shared" si="7"/>
        <v>5152998852</v>
      </c>
      <c r="AC31" s="106">
        <f t="shared" si="6"/>
        <v>2</v>
      </c>
      <c r="AD31" s="94"/>
      <c r="AE31" s="94"/>
      <c r="AF31" s="3"/>
      <c r="AG31" s="3"/>
    </row>
    <row r="32" spans="4:33" ht="15.75" hidden="1" thickBot="1" x14ac:dyDescent="0.3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3"/>
      <c r="AG32" s="3"/>
    </row>
    <row r="33" spans="3:33" hidden="1" x14ac:dyDescent="0.25">
      <c r="D33" s="149" t="s">
        <v>35</v>
      </c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3"/>
      <c r="AG33" s="3"/>
    </row>
    <row r="34" spans="3:33" ht="15.75" hidden="1" thickBot="1" x14ac:dyDescent="0.3">
      <c r="D34" s="152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4"/>
      <c r="T34" s="2"/>
      <c r="U34" s="2"/>
      <c r="V34" s="2"/>
      <c r="W34" s="2"/>
      <c r="X34" s="2"/>
      <c r="Y34" s="2"/>
      <c r="Z34" s="2"/>
      <c r="AA34" s="2"/>
      <c r="AB34" s="2"/>
      <c r="AC34" s="2"/>
      <c r="AD34" s="94"/>
      <c r="AE34" s="94"/>
      <c r="AF34" s="3"/>
      <c r="AG34" s="3"/>
    </row>
    <row r="35" spans="3:33" hidden="1" x14ac:dyDescent="0.25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2"/>
      <c r="U35" s="2"/>
      <c r="V35" s="2"/>
      <c r="W35" s="2"/>
      <c r="X35" s="2"/>
      <c r="Y35" s="2"/>
      <c r="Z35" s="2"/>
      <c r="AA35" s="2"/>
      <c r="AB35" s="2"/>
      <c r="AC35" s="2"/>
      <c r="AD35" s="94"/>
      <c r="AE35" s="94"/>
      <c r="AF35" s="3"/>
      <c r="AG35" s="3"/>
    </row>
    <row r="36" spans="3:33" hidden="1" x14ac:dyDescent="0.25">
      <c r="C36" s="2">
        <f>IF(OR(F36="",H36=""),"",IF(F36=H36,1,IF(F36&lt;H36,0,IF(F36-H36&lt;10,2,IF(F36&gt;H36,3,SE)))))</f>
        <v>3</v>
      </c>
      <c r="D36" s="146" t="str">
        <f>V31</f>
        <v>VascoPaulo F.C.</v>
      </c>
      <c r="E36" s="148"/>
      <c r="F36" s="93">
        <v>53</v>
      </c>
      <c r="G36" s="29" t="s">
        <v>23</v>
      </c>
      <c r="H36" s="92">
        <v>37</v>
      </c>
      <c r="I36" s="146" t="str">
        <f>V24</f>
        <v>Espamengo</v>
      </c>
      <c r="J36" s="147"/>
      <c r="K36" s="147"/>
      <c r="L36" s="147"/>
      <c r="M36" s="147"/>
      <c r="N36" s="147"/>
      <c r="O36" s="147"/>
      <c r="P36" s="148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3"/>
      <c r="AG36" s="3"/>
    </row>
    <row r="37" spans="3:33" hidden="1" x14ac:dyDescent="0.25">
      <c r="C37" s="2">
        <f>IF(OR(F37="",H37=""),"",IF(F37=H37,1,IF(F37&lt;H37,0,IF(F37-H37&lt;10,2,IF(F37&gt;H37,3,SE)))))</f>
        <v>0</v>
      </c>
      <c r="D37" s="139" t="str">
        <f>V28</f>
        <v>André fogão</v>
      </c>
      <c r="E37" s="139"/>
      <c r="F37" s="92">
        <v>60</v>
      </c>
      <c r="G37" s="29" t="s">
        <v>23</v>
      </c>
      <c r="H37" s="93">
        <v>61</v>
      </c>
      <c r="I37" s="139" t="str">
        <f>V29</f>
        <v>hugofluzao</v>
      </c>
      <c r="J37" s="139"/>
      <c r="K37" s="139"/>
      <c r="L37" s="139"/>
      <c r="M37" s="139"/>
      <c r="N37" s="139"/>
      <c r="O37" s="139"/>
      <c r="P37" s="139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3"/>
      <c r="AG37" s="3"/>
    </row>
    <row r="38" spans="3:33" hidden="1" x14ac:dyDescent="0.25">
      <c r="C38" s="2">
        <f>IF(OR(F38="",H38=""),"",IF(F38=H38,1,IF(F38&lt;H38,0,IF(F38-H38&lt;10,2,IF(F38&gt;H38,3,SE)))))</f>
        <v>3</v>
      </c>
      <c r="D38" s="146" t="str">
        <f>V20</f>
        <v>MJ Predador F.C.</v>
      </c>
      <c r="E38" s="148"/>
      <c r="F38" s="93">
        <v>59</v>
      </c>
      <c r="G38" s="29" t="s">
        <v>23</v>
      </c>
      <c r="H38" s="92">
        <v>38</v>
      </c>
      <c r="I38" s="146" t="str">
        <f>V25</f>
        <v>Bayern do Cartola</v>
      </c>
      <c r="J38" s="147"/>
      <c r="K38" s="147"/>
      <c r="L38" s="147"/>
      <c r="M38" s="147"/>
      <c r="N38" s="147"/>
      <c r="O38" s="147"/>
      <c r="P38" s="148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 hidden="1" x14ac:dyDescent="0.25">
      <c r="C39" s="2">
        <f>IF(OR(F39="",H39=""),"",IF(F39=H39,1,IF(F39&lt;H39,0,IF(F39-H39&lt;10,2,IF(F39&gt;H39,3,SE)))))</f>
        <v>3</v>
      </c>
      <c r="D39" s="139" t="str">
        <f>V22</f>
        <v>Vitullo soccer clube</v>
      </c>
      <c r="E39" s="139"/>
      <c r="F39" s="93">
        <v>82</v>
      </c>
      <c r="G39" s="29" t="s">
        <v>23</v>
      </c>
      <c r="H39" s="92">
        <v>63</v>
      </c>
      <c r="I39" s="139" t="str">
        <f>V27</f>
        <v>Grajaú F.C.</v>
      </c>
      <c r="J39" s="139"/>
      <c r="K39" s="139"/>
      <c r="L39" s="139"/>
      <c r="M39" s="139"/>
      <c r="N39" s="139"/>
      <c r="O39" s="139"/>
      <c r="P39" s="139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 hidden="1" x14ac:dyDescent="0.25">
      <c r="C40" s="2">
        <f>IF(OR(F40="",H40=""),"",IF(F40=H40,1,IF(F40&lt;H40,0,IF(F40-H40&lt;10,2,IF(F40&gt;H40,3,SE)))))</f>
        <v>0</v>
      </c>
      <c r="D40" s="139" t="str">
        <f>V30</f>
        <v>VivaCR.FC</v>
      </c>
      <c r="E40" s="139"/>
      <c r="F40" s="92">
        <v>47</v>
      </c>
      <c r="G40" s="29" t="s">
        <v>23</v>
      </c>
      <c r="H40" s="93">
        <v>57</v>
      </c>
      <c r="I40" s="139" t="str">
        <f>V26</f>
        <v>Casinha da Grazi</v>
      </c>
      <c r="J40" s="139"/>
      <c r="K40" s="139"/>
      <c r="L40" s="139"/>
      <c r="M40" s="139"/>
      <c r="N40" s="139"/>
      <c r="O40" s="139"/>
      <c r="P40" s="139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 hidden="1" x14ac:dyDescent="0.25">
      <c r="C41" s="2">
        <f>IF(OR(F41="",H41=""),"",IF(F41=H41,1,IF(F41&lt;H41,0,IF(F41-H41&lt;10,2,IF(F41&gt;H41,3,SE)))))</f>
        <v>3</v>
      </c>
      <c r="D41" s="139" t="str">
        <f>V23</f>
        <v>tico sto fc</v>
      </c>
      <c r="E41" s="139"/>
      <c r="F41" s="93">
        <v>35</v>
      </c>
      <c r="G41" s="29" t="s">
        <v>23</v>
      </c>
      <c r="H41" s="92">
        <v>25</v>
      </c>
      <c r="I41" s="139" t="str">
        <f>V21</f>
        <v>JUGULI Fc</v>
      </c>
      <c r="J41" s="139"/>
      <c r="K41" s="139"/>
      <c r="L41" s="139"/>
      <c r="M41" s="139"/>
      <c r="N41" s="139"/>
      <c r="O41" s="139"/>
      <c r="P41" s="139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hidden="1" thickBot="1" x14ac:dyDescent="0.3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 hidden="1" x14ac:dyDescent="0.25">
      <c r="C43" s="2" t="str">
        <f>IF(OR(F43="",H43=""),"",IF(F43=H43,1,IF(F43&lt;H43,0,IF(F43-H43&lt;10,2,IF(F43&gt;H43,3,SE)))))</f>
        <v/>
      </c>
      <c r="D43" s="149" t="s">
        <v>34</v>
      </c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1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hidden="1" thickBot="1" x14ac:dyDescent="0.3">
      <c r="C44" s="2" t="str">
        <f>IF(OR(F44="",H44=""),"",IF(F44=H44,1,IF(F44&lt;H44,0,IF(F44-H44&lt;10,2,IF(F44&gt;H44,3,SE)))))</f>
        <v/>
      </c>
      <c r="D44" s="152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4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 hidden="1" x14ac:dyDescent="0.25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 hidden="1" x14ac:dyDescent="0.25">
      <c r="C46" s="2">
        <f>IF(OR(F46="",H46=""),"",IF(F46=H46,1,IF(F46&lt;H46,0,IF(F46-H46&lt;10,2,IF(F46&gt;H46,3,SE)))))</f>
        <v>0</v>
      </c>
      <c r="D46" s="146" t="str">
        <f>V23</f>
        <v>tico sto fc</v>
      </c>
      <c r="E46" s="148"/>
      <c r="F46" s="136">
        <v>22</v>
      </c>
      <c r="G46" s="29" t="s">
        <v>23</v>
      </c>
      <c r="H46" s="93">
        <v>85</v>
      </c>
      <c r="I46" s="146" t="str">
        <f>V20</f>
        <v>MJ Predador F.C.</v>
      </c>
      <c r="J46" s="147"/>
      <c r="K46" s="147"/>
      <c r="L46" s="147"/>
      <c r="M46" s="147"/>
      <c r="N46" s="147"/>
      <c r="O46" s="147"/>
      <c r="P46" s="148"/>
      <c r="Q46" s="2">
        <f>IF(OR(H46="",F46=""),"",IF(H46=F46,1,IF(H46&lt;F46,0,IF(H46-F46&lt;10,2,IF(H46&gt;F46,3,SE)))))</f>
        <v>3</v>
      </c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</row>
    <row r="47" spans="3:33" hidden="1" x14ac:dyDescent="0.25">
      <c r="C47" s="2">
        <f>IF(OR(F47="",H47=""),"",IF(F47=H47,1,IF(F47&lt;H47,0,IF(F47-H47&lt;10,2,IF(F47&gt;H47,3,SE)))))</f>
        <v>0</v>
      </c>
      <c r="D47" s="139" t="str">
        <f>V24</f>
        <v>Espamengo</v>
      </c>
      <c r="E47" s="139"/>
      <c r="F47" s="136">
        <v>62</v>
      </c>
      <c r="G47" s="29" t="s">
        <v>23</v>
      </c>
      <c r="H47" s="93">
        <v>63</v>
      </c>
      <c r="I47" s="139" t="str">
        <f>V26</f>
        <v>Casinha da Grazi</v>
      </c>
      <c r="J47" s="139"/>
      <c r="K47" s="139"/>
      <c r="L47" s="139"/>
      <c r="M47" s="139"/>
      <c r="N47" s="139"/>
      <c r="O47" s="139"/>
      <c r="P47" s="139"/>
      <c r="Q47" s="2">
        <f>IF(OR(H47="",F47=""),"",IF(H47=F47,1,IF(H47&lt;F47,0,IF(H47-F47&lt;10,2,IF(H47&gt;F47,3,SE)))))</f>
        <v>2</v>
      </c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</row>
    <row r="48" spans="3:33" hidden="1" x14ac:dyDescent="0.25">
      <c r="C48" s="2">
        <f>IF(OR(F48="",H48=""),"",IF(F48=H48,1,IF(F48&lt;H48,0,IF(F48-H48&lt;10,2,IF(F48&gt;H48,3,SE)))))</f>
        <v>3</v>
      </c>
      <c r="D48" s="146" t="str">
        <f>V29</f>
        <v>hugofluzao</v>
      </c>
      <c r="E48" s="148"/>
      <c r="F48" s="93">
        <v>80</v>
      </c>
      <c r="G48" s="29" t="s">
        <v>23</v>
      </c>
      <c r="H48" s="136">
        <v>67</v>
      </c>
      <c r="I48" s="146" t="str">
        <f>V27</f>
        <v>Grajaú F.C.</v>
      </c>
      <c r="J48" s="147"/>
      <c r="K48" s="147"/>
      <c r="L48" s="147"/>
      <c r="M48" s="147"/>
      <c r="N48" s="147"/>
      <c r="O48" s="147"/>
      <c r="P48" s="148"/>
      <c r="Q48" s="2">
        <f>IF(OR(H48="",F48=""),"",IF(H48=F48,1,IF(H48&lt;F48,0,IF(H48-F48&lt;10,2,IF(H48&gt;F48,3,SE)))))</f>
        <v>0</v>
      </c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</row>
    <row r="49" spans="3:31" hidden="1" x14ac:dyDescent="0.25">
      <c r="C49" s="2">
        <f>IF(OR(F49="",H49=""),"",IF(F49=H49,1,IF(F49&lt;H49,0,IF(F49-H49&lt;10,2,IF(F49&gt;H49,3,SE)))))</f>
        <v>0</v>
      </c>
      <c r="D49" s="139" t="str">
        <f>V25</f>
        <v>Bayern do Cartola</v>
      </c>
      <c r="E49" s="139"/>
      <c r="F49" s="136">
        <v>38</v>
      </c>
      <c r="G49" s="29" t="s">
        <v>23</v>
      </c>
      <c r="H49" s="93">
        <v>46</v>
      </c>
      <c r="I49" s="139" t="str">
        <f>V28</f>
        <v>André fogão</v>
      </c>
      <c r="J49" s="139"/>
      <c r="K49" s="139"/>
      <c r="L49" s="139"/>
      <c r="M49" s="139"/>
      <c r="N49" s="139"/>
      <c r="O49" s="139"/>
      <c r="P49" s="139"/>
      <c r="Q49" s="2">
        <f>IF(OR(H49="",F49=""),"",IF(H49=F49,1,IF(H49&lt;F49,0,IF(H49-F49&lt;10,2,IF(H49&gt;F49,3,SE)))))</f>
        <v>2</v>
      </c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</row>
    <row r="50" spans="3:31" hidden="1" x14ac:dyDescent="0.25">
      <c r="C50" s="2">
        <f>IF(OR(F50="",H50=""),"",IF(F50=H50,1,IF(F50&lt;H50,0,IF(F50-H50&lt;10,2,IF(F50&gt;H50,3,SE)))))</f>
        <v>0</v>
      </c>
      <c r="D50" s="139" t="str">
        <f>V21</f>
        <v>JUGULI Fc</v>
      </c>
      <c r="E50" s="139"/>
      <c r="F50" s="136">
        <v>25</v>
      </c>
      <c r="G50" s="29" t="s">
        <v>23</v>
      </c>
      <c r="H50" s="93">
        <v>63</v>
      </c>
      <c r="I50" s="139" t="str">
        <f>V22</f>
        <v>Vitullo soccer clube</v>
      </c>
      <c r="J50" s="139"/>
      <c r="K50" s="139"/>
      <c r="L50" s="139"/>
      <c r="M50" s="139"/>
      <c r="N50" s="139"/>
      <c r="O50" s="139"/>
      <c r="P50" s="139"/>
      <c r="Q50" s="2">
        <f>IF(OR(H50="",F50=""),"",IF(H50=F50,1,IF(H50&lt;F50,0,IF(H50-F50&lt;10,2,IF(H50&gt;F50,3,SE)))))</f>
        <v>3</v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1" hidden="1" x14ac:dyDescent="0.25">
      <c r="C51" s="2">
        <f>IF(OR(F51="",H51=""),"",IF(F51=H51,1,IF(F51&lt;H51,0,IF(F51-H51&lt;10,2,IF(F51&gt;H51,3,SE)))))</f>
        <v>3</v>
      </c>
      <c r="D51" s="139" t="str">
        <f>V31</f>
        <v>VascoPaulo F.C.</v>
      </c>
      <c r="E51" s="139"/>
      <c r="F51" s="93">
        <v>84</v>
      </c>
      <c r="G51" s="29" t="s">
        <v>23</v>
      </c>
      <c r="H51" s="136">
        <v>63</v>
      </c>
      <c r="I51" s="139" t="str">
        <f>V30</f>
        <v>VivaCR.FC</v>
      </c>
      <c r="J51" s="139"/>
      <c r="K51" s="139"/>
      <c r="L51" s="139"/>
      <c r="M51" s="139"/>
      <c r="N51" s="139"/>
      <c r="O51" s="139"/>
      <c r="P51" s="139"/>
      <c r="Q51" s="2">
        <f>IF(OR(H51="",F51=""),"",IF(H51=F51,1,IF(H51&lt;F51,0,IF(H51-F51&lt;10,2,IF(H51&gt;F51,3,SE)))))</f>
        <v>0</v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1" ht="15.75" hidden="1" thickBot="1" x14ac:dyDescent="0.3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1" hidden="1" x14ac:dyDescent="0.25">
      <c r="C53" s="2" t="str">
        <f>IF(OR(F53="",H53=""),"",IF(F53=H53,1,IF(F53&lt;H53,0,IF(F53-H53&lt;10,2,IF(F53&gt;H53,3,SE)))))</f>
        <v/>
      </c>
      <c r="D53" s="149" t="s">
        <v>33</v>
      </c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1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1" ht="15.75" hidden="1" thickBot="1" x14ac:dyDescent="0.3">
      <c r="C54" s="2" t="str">
        <f>IF(OR(F54="",H54=""),"",IF(F54=H54,1,IF(F54&lt;H54,0,IF(F54-H54&lt;10,2,IF(F54&gt;H54,3,SE)))))</f>
        <v/>
      </c>
      <c r="D54" s="152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4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1" hidden="1" x14ac:dyDescent="0.25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1" hidden="1" x14ac:dyDescent="0.25">
      <c r="C56" s="2">
        <f>IF(OR(F56="",H56=""),"",IF(F56=H56,1,IF(F56&lt;H56,0,IF(F56-H56&lt;10,2,IF(F56&gt;H56,3,SE)))))</f>
        <v>2</v>
      </c>
      <c r="D56" s="146" t="str">
        <f>V28</f>
        <v>André fogão</v>
      </c>
      <c r="E56" s="148"/>
      <c r="F56" s="93">
        <v>23</v>
      </c>
      <c r="G56" s="29" t="s">
        <v>23</v>
      </c>
      <c r="H56" s="92">
        <v>21</v>
      </c>
      <c r="I56" s="146" t="str">
        <f>V24</f>
        <v>Espamengo</v>
      </c>
      <c r="J56" s="147"/>
      <c r="K56" s="147"/>
      <c r="L56" s="147"/>
      <c r="M56" s="147"/>
      <c r="N56" s="147"/>
      <c r="O56" s="147"/>
      <c r="P56" s="148"/>
      <c r="Q56" s="2">
        <f>IF(OR(H56="",F56=""),"",IF(H56=F56,1,IF(H56&lt;F56,0,IF(H56-F56&lt;10,2,IF(H56&gt;F56,3,SE)))))</f>
        <v>0</v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1" hidden="1" x14ac:dyDescent="0.25">
      <c r="C57" s="2">
        <f>IF(OR(F57="",H57=""),"",IF(F57=H57,1,IF(F57&lt;H57,0,IF(F57-H57&lt;10,2,IF(F57&gt;H57,3,SE)))))</f>
        <v>3</v>
      </c>
      <c r="D57" s="139" t="str">
        <f>V25</f>
        <v>Bayern do Cartola</v>
      </c>
      <c r="E57" s="139"/>
      <c r="F57" s="93">
        <v>55</v>
      </c>
      <c r="G57" s="29" t="s">
        <v>23</v>
      </c>
      <c r="H57" s="92">
        <v>37</v>
      </c>
      <c r="I57" s="139" t="str">
        <f>V21</f>
        <v>JUGULI Fc</v>
      </c>
      <c r="J57" s="139"/>
      <c r="K57" s="139"/>
      <c r="L57" s="139"/>
      <c r="M57" s="139"/>
      <c r="N57" s="139"/>
      <c r="O57" s="139"/>
      <c r="P57" s="139"/>
      <c r="Q57" s="2">
        <f>IF(OR(H57="",F57=""),"",IF(H57=F57,1,IF(H57&lt;F57,0,IF(H57-F57&lt;10,2,IF(H57&gt;F57,3,SE)))))</f>
        <v>0</v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1" hidden="1" x14ac:dyDescent="0.25">
      <c r="C58" s="2">
        <f>IF(OR(F58="",H58=""),"",IF(F58=H58,1,IF(F58&lt;H58,0,IF(F58-H58&lt;10,2,IF(F58&gt;H58,3,SE)))))</f>
        <v>3</v>
      </c>
      <c r="D58" s="146" t="str">
        <f>V30</f>
        <v>VivaCR.FC</v>
      </c>
      <c r="E58" s="148"/>
      <c r="F58" s="93">
        <v>46</v>
      </c>
      <c r="G58" s="29" t="s">
        <v>23</v>
      </c>
      <c r="H58" s="92">
        <v>36</v>
      </c>
      <c r="I58" s="146" t="str">
        <f>V23</f>
        <v>tico sto fc</v>
      </c>
      <c r="J58" s="147"/>
      <c r="K58" s="147"/>
      <c r="L58" s="147"/>
      <c r="M58" s="147"/>
      <c r="N58" s="147"/>
      <c r="O58" s="147"/>
      <c r="P58" s="148"/>
      <c r="Q58" s="2">
        <f>IF(OR(H58="",F58=""),"",IF(H58=F58,1,IF(H58&lt;F58,0,IF(H58-F58&lt;10,2,IF(H58&gt;F58,3,SE)))))</f>
        <v>0</v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1" hidden="1" x14ac:dyDescent="0.25">
      <c r="C59" s="2">
        <f>IF(OR(F59="",H59=""),"",IF(F59=H59,1,IF(F59&lt;H59,0,IF(F59-H59&lt;10,2,IF(F59&gt;H59,3,SE)))))</f>
        <v>3</v>
      </c>
      <c r="D59" s="139" t="str">
        <f>V26</f>
        <v>Casinha da Grazi</v>
      </c>
      <c r="E59" s="139"/>
      <c r="F59" s="93">
        <v>42</v>
      </c>
      <c r="G59" s="29" t="s">
        <v>23</v>
      </c>
      <c r="H59" s="92">
        <v>26</v>
      </c>
      <c r="I59" s="139" t="str">
        <f>V29</f>
        <v>hugofluzao</v>
      </c>
      <c r="J59" s="139"/>
      <c r="K59" s="139"/>
      <c r="L59" s="139"/>
      <c r="M59" s="139"/>
      <c r="N59" s="139"/>
      <c r="O59" s="139"/>
      <c r="P59" s="139"/>
      <c r="Q59" s="2">
        <f>IF(OR(H59="",F59=""),"",IF(H59=F59,1,IF(H59&lt;F59,0,IF(H59-F59&lt;10,2,IF(H59&gt;F59,3,SE)))))</f>
        <v>0</v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1" hidden="1" x14ac:dyDescent="0.25">
      <c r="C60" s="2">
        <f>IF(OR(F60="",H60=""),"",IF(F60=H60,1,IF(F60&lt;H60,0,IF(F60-H60&lt;10,2,IF(F60&gt;H60,3,SE)))))</f>
        <v>3</v>
      </c>
      <c r="D60" s="139" t="str">
        <f>V22</f>
        <v>Vitullo soccer clube</v>
      </c>
      <c r="E60" s="139"/>
      <c r="F60" s="93">
        <v>54</v>
      </c>
      <c r="G60" s="29" t="s">
        <v>23</v>
      </c>
      <c r="H60" s="92">
        <v>29</v>
      </c>
      <c r="I60" s="139" t="str">
        <f>V20</f>
        <v>MJ Predador F.C.</v>
      </c>
      <c r="J60" s="139"/>
      <c r="K60" s="139"/>
      <c r="L60" s="139"/>
      <c r="M60" s="139"/>
      <c r="N60" s="139"/>
      <c r="O60" s="139"/>
      <c r="P60" s="139"/>
      <c r="Q60" s="2">
        <f>IF(OR(H60="",F60=""),"",IF(H60=F60,1,IF(H60&lt;F60,0,IF(H60-F60&lt;10,2,IF(H60&gt;F60,3,SE)))))</f>
        <v>0</v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1" hidden="1" x14ac:dyDescent="0.25">
      <c r="C61" s="2">
        <f>IF(OR(F61="",H61=""),"",IF(F61=H61,1,IF(F61&lt;H61,0,IF(F61-H61&lt;10,2,IF(F61&gt;H61,3,SE)))))</f>
        <v>3</v>
      </c>
      <c r="D61" s="139" t="str">
        <f>V27</f>
        <v>Grajaú F.C.</v>
      </c>
      <c r="E61" s="139"/>
      <c r="F61" s="93">
        <v>47</v>
      </c>
      <c r="G61" s="29" t="s">
        <v>23</v>
      </c>
      <c r="H61" s="92">
        <v>16</v>
      </c>
      <c r="I61" s="139" t="str">
        <f>V31</f>
        <v>VascoPaulo F.C.</v>
      </c>
      <c r="J61" s="139"/>
      <c r="K61" s="139"/>
      <c r="L61" s="139"/>
      <c r="M61" s="139"/>
      <c r="N61" s="139"/>
      <c r="O61" s="139"/>
      <c r="P61" s="139"/>
      <c r="Q61" s="2">
        <f>IF(OR(H61="",F61=""),"",IF(H61=F61,1,IF(H61&lt;F61,0,IF(H61-F61&lt;10,2,IF(H61&gt;F61,3,SE)))))</f>
        <v>0</v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1" ht="15.75" hidden="1" thickBot="1" x14ac:dyDescent="0.3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1" hidden="1" x14ac:dyDescent="0.25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1" ht="15.75" hidden="1" thickBot="1" x14ac:dyDescent="0.3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 hidden="1" x14ac:dyDescent="0.25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 hidden="1" x14ac:dyDescent="0.25">
      <c r="C66" s="2">
        <f>IF(OR(F66="",H66=""),"",IF(F66=H66,1,IF(F66&lt;H66,0,IF(F66-H66&lt;10,2,IF(F66&gt;H66,3,SE)))))</f>
        <v>0</v>
      </c>
      <c r="D66" s="146" t="str">
        <f>V26</f>
        <v>Casinha da Grazi</v>
      </c>
      <c r="E66" s="148"/>
      <c r="F66" s="92">
        <v>50</v>
      </c>
      <c r="G66" s="29" t="s">
        <v>23</v>
      </c>
      <c r="H66" s="93">
        <v>58</v>
      </c>
      <c r="I66" s="146" t="str">
        <f>V27</f>
        <v>Grajaú F.C.</v>
      </c>
      <c r="J66" s="147"/>
      <c r="K66" s="147"/>
      <c r="L66" s="147"/>
      <c r="M66" s="147"/>
      <c r="N66" s="147"/>
      <c r="O66" s="147"/>
      <c r="P66" s="148"/>
      <c r="Q66" s="2">
        <f>IF(OR(H66="",F66=""),"",IF(H66=F66,1,IF(H66&lt;F66,0,IF(H66-F66&lt;10,2,IF(H66&gt;F66,3,SE)))))</f>
        <v>2</v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 hidden="1" x14ac:dyDescent="0.25">
      <c r="C67" s="2">
        <f>IF(OR(F67="",H67=""),"",IF(F67=H67,1,IF(F67&lt;H67,0,IF(F67-H67&lt;10,2,IF(F67&gt;H67,3,SE)))))</f>
        <v>0</v>
      </c>
      <c r="D67" s="139" t="str">
        <f>V22</f>
        <v>Vitullo soccer clube</v>
      </c>
      <c r="E67" s="139"/>
      <c r="F67" s="92">
        <v>18</v>
      </c>
      <c r="G67" s="29" t="s">
        <v>23</v>
      </c>
      <c r="H67" s="93">
        <v>43</v>
      </c>
      <c r="I67" s="139" t="str">
        <f>V30</f>
        <v>VivaCR.FC</v>
      </c>
      <c r="J67" s="139"/>
      <c r="K67" s="139"/>
      <c r="L67" s="139"/>
      <c r="M67" s="139"/>
      <c r="N67" s="139"/>
      <c r="O67" s="139"/>
      <c r="P67" s="139"/>
      <c r="Q67" s="2">
        <f>IF(OR(H67="",F67=""),"",IF(H67=F67,1,IF(H67&lt;F67,0,IF(H67-F67&lt;10,2,IF(H67&gt;F67,3,SE)))))</f>
        <v>3</v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 hidden="1" x14ac:dyDescent="0.25">
      <c r="C68" s="2">
        <f>IF(OR(F68="",H68=""),"",IF(F68=H68,1,IF(F68&lt;H68,0,IF(F68-H68&lt;10,2,IF(F68&gt;H68,3,SE)))))</f>
        <v>3</v>
      </c>
      <c r="D68" s="146" t="str">
        <f>V23</f>
        <v>tico sto fc</v>
      </c>
      <c r="E68" s="148"/>
      <c r="F68" s="93">
        <v>68</v>
      </c>
      <c r="G68" s="29" t="s">
        <v>23</v>
      </c>
      <c r="H68" s="92">
        <v>37</v>
      </c>
      <c r="I68" s="146" t="str">
        <f>V31</f>
        <v>VascoPaulo F.C.</v>
      </c>
      <c r="J68" s="147"/>
      <c r="K68" s="147"/>
      <c r="L68" s="147"/>
      <c r="M68" s="147"/>
      <c r="N68" s="147"/>
      <c r="O68" s="147"/>
      <c r="P68" s="148"/>
      <c r="Q68" s="2">
        <f>IF(OR(H68="",F68=""),"",IF(H68=F68,1,IF(H68&lt;F68,0,IF(H68-F68&lt;10,2,IF(H68&gt;F68,3,SE)))))</f>
        <v>0</v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 hidden="1" x14ac:dyDescent="0.25">
      <c r="C69" s="2">
        <f>IF(OR(F69="",H69=""),"",IF(F69=H69,1,IF(F69&lt;H69,0,IF(F69-H69&lt;10,2,IF(F69&gt;H69,3,SE)))))</f>
        <v>0</v>
      </c>
      <c r="D69" s="139" t="str">
        <f>V21</f>
        <v>JUGULI Fc</v>
      </c>
      <c r="E69" s="139"/>
      <c r="F69" s="92">
        <v>34</v>
      </c>
      <c r="G69" s="29" t="s">
        <v>23</v>
      </c>
      <c r="H69" s="93">
        <v>52</v>
      </c>
      <c r="I69" s="139" t="str">
        <f>V28</f>
        <v>André fogão</v>
      </c>
      <c r="J69" s="139"/>
      <c r="K69" s="139"/>
      <c r="L69" s="139"/>
      <c r="M69" s="139"/>
      <c r="N69" s="139"/>
      <c r="O69" s="139"/>
      <c r="P69" s="139"/>
      <c r="Q69" s="2">
        <f>IF(OR(H69="",F69=""),"",IF(H69=F69,1,IF(H69&lt;F69,0,IF(H69-F69&lt;10,2,IF(H69&gt;F69,3,SE)))))</f>
        <v>3</v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 hidden="1" x14ac:dyDescent="0.25">
      <c r="C70" s="2">
        <f>IF(OR(F70="",H70=""),"",IF(F70=H70,1,IF(F70&lt;H70,0,IF(F70-H70&lt;10,2,IF(F70&gt;H70,3,SE)))))</f>
        <v>3</v>
      </c>
      <c r="D70" s="139" t="str">
        <f>V24</f>
        <v>Espamengo</v>
      </c>
      <c r="E70" s="139"/>
      <c r="F70" s="93">
        <v>75</v>
      </c>
      <c r="G70" s="29" t="s">
        <v>23</v>
      </c>
      <c r="H70" s="92">
        <v>60</v>
      </c>
      <c r="I70" s="139" t="str">
        <f>V25</f>
        <v>Bayern do Cartola</v>
      </c>
      <c r="J70" s="139"/>
      <c r="K70" s="139"/>
      <c r="L70" s="139"/>
      <c r="M70" s="139"/>
      <c r="N70" s="139"/>
      <c r="O70" s="139"/>
      <c r="P70" s="139"/>
      <c r="Q70" s="2">
        <f>IF(OR(H70="",F70=""),"",IF(H70=F70,1,IF(H70&lt;F70,0,IF(H70-F70&lt;10,2,IF(H70&gt;F70,3,SE)))))</f>
        <v>0</v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 hidden="1" x14ac:dyDescent="0.25">
      <c r="C71" s="2">
        <f>IF(OR(F71="",H71=""),"",IF(F71=H71,1,IF(F71&lt;H71,0,IF(F71-H71&lt;10,2,IF(F71&gt;H71,3,SE)))))</f>
        <v>3</v>
      </c>
      <c r="D71" s="139" t="str">
        <f>V20</f>
        <v>MJ Predador F.C.</v>
      </c>
      <c r="E71" s="139"/>
      <c r="F71" s="93">
        <v>58</v>
      </c>
      <c r="G71" s="29" t="s">
        <v>23</v>
      </c>
      <c r="H71" s="92">
        <v>36</v>
      </c>
      <c r="I71" s="139" t="str">
        <f>V29</f>
        <v>hugofluzao</v>
      </c>
      <c r="J71" s="139"/>
      <c r="K71" s="139"/>
      <c r="L71" s="139"/>
      <c r="M71" s="139"/>
      <c r="N71" s="139"/>
      <c r="O71" s="139"/>
      <c r="P71" s="139"/>
      <c r="Q71" s="2">
        <f>IF(OR(H71="",F71=""),"",IF(H71=F71,1,IF(H71&lt;F71,0,IF(H71-F71&lt;10,2,IF(H71&gt;F71,3,SE)))))</f>
        <v>0</v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hidden="1" thickBot="1" x14ac:dyDescent="0.3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 hidden="1" x14ac:dyDescent="0.25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hidden="1" thickBot="1" x14ac:dyDescent="0.3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 hidden="1" x14ac:dyDescent="0.25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 hidden="1" x14ac:dyDescent="0.25">
      <c r="C76" s="2">
        <f>IF(OR(F76="",H76=""),"",IF(F76=H76,1,IF(F76&lt;H76,0,IF(F76-H76&lt;10,2,IF(F76&gt;H76,3,SE)))))</f>
        <v>3</v>
      </c>
      <c r="D76" s="146" t="str">
        <f>V25</f>
        <v>Bayern do Cartola</v>
      </c>
      <c r="E76" s="148"/>
      <c r="F76" s="35">
        <v>52</v>
      </c>
      <c r="G76" s="29" t="s">
        <v>23</v>
      </c>
      <c r="H76" s="35">
        <v>35</v>
      </c>
      <c r="I76" s="146" t="str">
        <f>V23</f>
        <v>tico sto fc</v>
      </c>
      <c r="J76" s="147"/>
      <c r="K76" s="147"/>
      <c r="L76" s="147"/>
      <c r="M76" s="147"/>
      <c r="N76" s="147"/>
      <c r="O76" s="147"/>
      <c r="P76" s="148"/>
      <c r="Q76" s="2">
        <f>IF(OR(H76="",F76=""),"",IF(H76=F76,1,IF(H76&lt;F76,0,IF(H76-F76&lt;10,2,IF(H76&gt;F76,3,SE)))))</f>
        <v>0</v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 hidden="1" x14ac:dyDescent="0.25">
      <c r="C77" s="2">
        <f>IF(OR(F77="",H77=""),"",IF(F77=H77,1,IF(F77&lt;H77,0,IF(F77-H77&lt;10,2,IF(F77&gt;H77,3,SE)))))</f>
        <v>0</v>
      </c>
      <c r="D77" s="139" t="str">
        <f>V28</f>
        <v>André fogão</v>
      </c>
      <c r="E77" s="139"/>
      <c r="F77" s="35">
        <v>40</v>
      </c>
      <c r="G77" s="29" t="s">
        <v>23</v>
      </c>
      <c r="H77" s="35">
        <v>94</v>
      </c>
      <c r="I77" s="139" t="str">
        <f>V22</f>
        <v>Vitullo soccer clube</v>
      </c>
      <c r="J77" s="139"/>
      <c r="K77" s="139"/>
      <c r="L77" s="139"/>
      <c r="M77" s="139"/>
      <c r="N77" s="139"/>
      <c r="O77" s="139"/>
      <c r="P77" s="139"/>
      <c r="Q77" s="2">
        <f>IF(OR(H77="",F77=""),"",IF(H77=F77,1,IF(H77&lt;F77,0,IF(H77-F77&lt;10,2,IF(H77&gt;F77,3,SE)))))</f>
        <v>3</v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 hidden="1" x14ac:dyDescent="0.25">
      <c r="C78" s="2">
        <f>IF(OR(F78="",H78=""),"",IF(F78=H78,1,IF(F78&lt;H78,0,IF(F78-H78&lt;10,2,IF(F78&gt;H78,3,SE)))))</f>
        <v>1</v>
      </c>
      <c r="D78" s="146" t="str">
        <f>V30</f>
        <v>VivaCR.FC</v>
      </c>
      <c r="E78" s="148"/>
      <c r="F78" s="35">
        <v>65</v>
      </c>
      <c r="G78" s="29" t="s">
        <v>23</v>
      </c>
      <c r="H78" s="35">
        <v>65</v>
      </c>
      <c r="I78" s="146" t="str">
        <f>V20</f>
        <v>MJ Predador F.C.</v>
      </c>
      <c r="J78" s="147"/>
      <c r="K78" s="147"/>
      <c r="L78" s="147"/>
      <c r="M78" s="147"/>
      <c r="N78" s="147"/>
      <c r="O78" s="147"/>
      <c r="P78" s="148"/>
      <c r="Q78" s="2">
        <f>IF(OR(H78="",F78=""),"",IF(H78=F78,1,IF(H78&lt;F78,0,IF(H78-F78&lt;10,2,IF(H78&gt;F78,3,SE)))))</f>
        <v>1</v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 hidden="1" x14ac:dyDescent="0.25">
      <c r="C79" s="2">
        <f>IF(OR(F79="",H79=""),"",IF(F79=H79,1,IF(F79&lt;H79,0,IF(F79-H79&lt;10,2,IF(F79&gt;H79,3,SE)))))</f>
        <v>3</v>
      </c>
      <c r="D79" s="139" t="str">
        <f>V27</f>
        <v>Grajaú F.C.</v>
      </c>
      <c r="E79" s="139"/>
      <c r="F79" s="35">
        <v>42</v>
      </c>
      <c r="G79" s="29" t="s">
        <v>23</v>
      </c>
      <c r="H79" s="35">
        <v>15</v>
      </c>
      <c r="I79" s="139" t="str">
        <f>V24</f>
        <v>Espamengo</v>
      </c>
      <c r="J79" s="139"/>
      <c r="K79" s="139"/>
      <c r="L79" s="139"/>
      <c r="M79" s="139"/>
      <c r="N79" s="139"/>
      <c r="O79" s="139"/>
      <c r="P79" s="139"/>
      <c r="Q79" s="2">
        <f>IF(OR(H79="",F79=""),"",IF(H79=F79,1,IF(H79&lt;F79,0,IF(H79-F79&lt;10,2,IF(H79&gt;F79,3,SE)))))</f>
        <v>0</v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 hidden="1" x14ac:dyDescent="0.25">
      <c r="C80" s="2">
        <f>IF(OR(F80="",H80=""),"",IF(F80=H80,1,IF(F80&lt;H80,0,IF(F80-H80&lt;10,2,IF(F80&gt;H80,3,SE)))))</f>
        <v>3</v>
      </c>
      <c r="D80" s="139" t="str">
        <f>V29</f>
        <v>hugofluzao</v>
      </c>
      <c r="E80" s="139"/>
      <c r="F80" s="35">
        <v>70</v>
      </c>
      <c r="G80" s="29" t="s">
        <v>23</v>
      </c>
      <c r="H80" s="35">
        <v>47</v>
      </c>
      <c r="I80" s="139" t="str">
        <f>V31</f>
        <v>VascoPaulo F.C.</v>
      </c>
      <c r="J80" s="139"/>
      <c r="K80" s="139"/>
      <c r="L80" s="139"/>
      <c r="M80" s="139"/>
      <c r="N80" s="139"/>
      <c r="O80" s="139"/>
      <c r="P80" s="139"/>
      <c r="Q80" s="2">
        <f>IF(OR(H80="",F80=""),"",IF(H80=F80,1,IF(H80&lt;F80,0,IF(H80-F80&lt;10,2,IF(H80&gt;F80,3,SE)))))</f>
        <v>0</v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 hidden="1" x14ac:dyDescent="0.25">
      <c r="C81" s="2">
        <f>IF(OR(F81="",H81=""),"",IF(F81=H81,1,IF(F81&lt;H81,0,IF(F81-H81&lt;10,2,IF(F81&gt;H81,3,SE)))))</f>
        <v>0</v>
      </c>
      <c r="D81" s="139" t="str">
        <f>V21</f>
        <v>JUGULI Fc</v>
      </c>
      <c r="E81" s="139"/>
      <c r="F81" s="35">
        <v>17</v>
      </c>
      <c r="G81" s="29" t="s">
        <v>23</v>
      </c>
      <c r="H81" s="35">
        <v>27</v>
      </c>
      <c r="I81" s="139" t="str">
        <f>V26</f>
        <v>Casinha da Grazi</v>
      </c>
      <c r="J81" s="139"/>
      <c r="K81" s="139"/>
      <c r="L81" s="139"/>
      <c r="M81" s="139"/>
      <c r="N81" s="139"/>
      <c r="O81" s="139"/>
      <c r="P81" s="139"/>
      <c r="Q81" s="2">
        <f>IF(OR(H81="",F81=""),"",IF(H81=F81,1,IF(H81&lt;F81,0,IF(H81-F81&lt;10,2,IF(H81&gt;F81,3,SE)))))</f>
        <v>3</v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 x14ac:dyDescent="0.3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 x14ac:dyDescent="0.25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 x14ac:dyDescent="0.3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 x14ac:dyDescent="0.25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 x14ac:dyDescent="0.25">
      <c r="C86" s="2">
        <f>IF(OR(F86="",H86=""),"",IF(F86=H86,1,IF(F86&lt;H86,0,IF(F86-H86&lt;10,2,IF(F86&gt;H86,3,SE)))))</f>
        <v>2</v>
      </c>
      <c r="D86" s="146" t="str">
        <f>V31</f>
        <v>VascoPaulo F.C.</v>
      </c>
      <c r="E86" s="148"/>
      <c r="F86" s="93">
        <v>47</v>
      </c>
      <c r="G86" s="18" t="s">
        <v>23</v>
      </c>
      <c r="H86" s="92">
        <v>46</v>
      </c>
      <c r="I86" s="146" t="str">
        <f>V22</f>
        <v>Vitullo soccer clube</v>
      </c>
      <c r="J86" s="147"/>
      <c r="K86" s="147"/>
      <c r="L86" s="147"/>
      <c r="M86" s="147"/>
      <c r="N86" s="147"/>
      <c r="O86" s="147"/>
      <c r="P86" s="148"/>
      <c r="Q86" s="2">
        <f>IF(OR(H86="",F86=""),"",IF(H86=F86,1,IF(H86&lt;F86,0,IF(H86-F86&lt;10,2,IF(H86&gt;F86,3,SE)))))</f>
        <v>0</v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 x14ac:dyDescent="0.25">
      <c r="C87" s="2">
        <f>IF(OR(F87="",H87=""),"",IF(F87=H87,1,IF(F87&lt;H87,0,IF(F87-H87&lt;10,2,IF(F87&gt;H87,3,SE)))))</f>
        <v>2</v>
      </c>
      <c r="D87" s="139" t="str">
        <f>V26</f>
        <v>Casinha da Grazi</v>
      </c>
      <c r="E87" s="139"/>
      <c r="F87" s="93">
        <v>44</v>
      </c>
      <c r="G87" s="18" t="s">
        <v>23</v>
      </c>
      <c r="H87" s="92">
        <v>37</v>
      </c>
      <c r="I87" s="139" t="str">
        <f>V23</f>
        <v>tico sto fc</v>
      </c>
      <c r="J87" s="139"/>
      <c r="K87" s="139"/>
      <c r="L87" s="139"/>
      <c r="M87" s="139"/>
      <c r="N87" s="139"/>
      <c r="O87" s="139"/>
      <c r="P87" s="139"/>
      <c r="Q87" s="2">
        <f>IF(OR(H87="",F87=""),"",IF(H87=F87,1,IF(H87&lt;F87,0,IF(H87-F87&lt;10,2,IF(H87&gt;F87,3,SE)))))</f>
        <v>0</v>
      </c>
      <c r="V87" s="3"/>
    </row>
    <row r="88" spans="3:31" x14ac:dyDescent="0.25">
      <c r="C88" s="2">
        <f>IF(OR(F88="",H88=""),"",IF(F88=H88,1,IF(F88&lt;H88,0,IF(F88-H88&lt;10,2,IF(F88&gt;H88,3,SE)))))</f>
        <v>2</v>
      </c>
      <c r="D88" s="146" t="str">
        <f>V30</f>
        <v>VivaCR.FC</v>
      </c>
      <c r="E88" s="148"/>
      <c r="F88" s="93">
        <v>39</v>
      </c>
      <c r="G88" s="18" t="s">
        <v>23</v>
      </c>
      <c r="H88" s="92">
        <v>33</v>
      </c>
      <c r="I88" s="146" t="str">
        <f>V28</f>
        <v>André fogão</v>
      </c>
      <c r="J88" s="147"/>
      <c r="K88" s="147"/>
      <c r="L88" s="147"/>
      <c r="M88" s="147"/>
      <c r="N88" s="147"/>
      <c r="O88" s="147"/>
      <c r="P88" s="148"/>
      <c r="Q88" s="2">
        <f>IF(OR(H88="",F88=""),"",IF(H88=F88,1,IF(H88&lt;F88,0,IF(H88-F88&lt;10,2,IF(H88&gt;F88,3,SE)))))</f>
        <v>0</v>
      </c>
      <c r="V88" s="3"/>
    </row>
    <row r="89" spans="3:31" x14ac:dyDescent="0.25">
      <c r="C89" s="2">
        <f>IF(OR(F89="",H89=""),"",IF(F89=H89,1,IF(F89&lt;H89,0,IF(F89-H89&lt;10,2,IF(F89&gt;H89,3,SE)))))</f>
        <v>0</v>
      </c>
      <c r="D89" s="139" t="str">
        <f>V24</f>
        <v>Espamengo</v>
      </c>
      <c r="E89" s="139"/>
      <c r="F89" s="92">
        <v>53</v>
      </c>
      <c r="G89" s="18" t="s">
        <v>23</v>
      </c>
      <c r="H89" s="93">
        <v>60</v>
      </c>
      <c r="I89" s="139" t="str">
        <f>V29</f>
        <v>hugofluzao</v>
      </c>
      <c r="J89" s="139"/>
      <c r="K89" s="139"/>
      <c r="L89" s="139"/>
      <c r="M89" s="139"/>
      <c r="N89" s="139"/>
      <c r="O89" s="139"/>
      <c r="P89" s="139"/>
      <c r="Q89" s="2">
        <f>IF(OR(H89="",F89=""),"",IF(H89=F89,1,IF(H89&lt;F89,0,IF(H89-F89&lt;10,2,IF(H89&gt;F89,3,SE)))))</f>
        <v>2</v>
      </c>
      <c r="V89" s="3"/>
    </row>
    <row r="90" spans="3:31" x14ac:dyDescent="0.25">
      <c r="C90" s="2">
        <f>IF(OR(F90="",H90=""),"",IF(F90=H90,1,IF(F90&lt;H90,0,IF(F90-H90&lt;10,2,IF(F90&gt;H90,3,SE)))))</f>
        <v>0</v>
      </c>
      <c r="D90" s="139" t="str">
        <f>V27</f>
        <v>Grajaú F.C.</v>
      </c>
      <c r="E90" s="139"/>
      <c r="F90" s="92">
        <v>47</v>
      </c>
      <c r="G90" s="18" t="s">
        <v>23</v>
      </c>
      <c r="H90" s="93">
        <v>52</v>
      </c>
      <c r="I90" s="139" t="str">
        <f>V25</f>
        <v>Bayern do Cartola</v>
      </c>
      <c r="J90" s="139"/>
      <c r="K90" s="139"/>
      <c r="L90" s="139"/>
      <c r="M90" s="139"/>
      <c r="N90" s="139"/>
      <c r="O90" s="139"/>
      <c r="P90" s="139"/>
      <c r="Q90" s="2">
        <f>IF(OR(H90="",F90=""),"",IF(H90=F90,1,IF(H90&lt;F90,0,IF(H90-F90&lt;10,2,IF(H90&gt;F90,3,SE)))))</f>
        <v>2</v>
      </c>
      <c r="V90" s="3"/>
    </row>
    <row r="91" spans="3:31" x14ac:dyDescent="0.25">
      <c r="C91" s="2">
        <f>IF(OR(F91="",H91=""),"",IF(F91=H91,1,IF(F91&lt;H91,0,IF(F91-H91&lt;10,2,IF(F91&gt;H91,3,SE)))))</f>
        <v>3</v>
      </c>
      <c r="D91" s="139" t="str">
        <f>V20</f>
        <v>MJ Predador F.C.</v>
      </c>
      <c r="E91" s="139"/>
      <c r="F91" s="93">
        <v>36</v>
      </c>
      <c r="G91" s="18" t="s">
        <v>23</v>
      </c>
      <c r="H91" s="92">
        <v>15</v>
      </c>
      <c r="I91" s="139" t="str">
        <f>V21</f>
        <v>JUGULI Fc</v>
      </c>
      <c r="J91" s="139"/>
      <c r="K91" s="139"/>
      <c r="L91" s="139"/>
      <c r="M91" s="139"/>
      <c r="N91" s="139"/>
      <c r="O91" s="139"/>
      <c r="P91" s="139"/>
      <c r="Q91" s="2">
        <f>IF(OR(H91="",F91=""),"",IF(H91=F91,1,IF(H91&lt;F91,0,IF(H91-F91&lt;10,2,IF(H91&gt;F91,3,SE)))))</f>
        <v>0</v>
      </c>
      <c r="V91" s="3"/>
    </row>
    <row r="92" spans="3:31" ht="15.75" thickBot="1" x14ac:dyDescent="0.3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3"/>
    </row>
    <row r="93" spans="3:31" x14ac:dyDescent="0.25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V93" s="3"/>
    </row>
    <row r="94" spans="3:31" ht="15.75" thickBot="1" x14ac:dyDescent="0.3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V94" s="3"/>
    </row>
    <row r="95" spans="3:31" x14ac:dyDescent="0.25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3"/>
    </row>
    <row r="96" spans="3:31" x14ac:dyDescent="0.25">
      <c r="C96" s="2" t="str">
        <f>IF(OR(F96="",H96=""),"",IF(F96=H96,1,IF(F96&lt;H96,0,IF(F96-H96&lt;10,2,IF(F96&gt;H96,3,SE)))))</f>
        <v/>
      </c>
      <c r="D96" s="146" t="str">
        <f>V21</f>
        <v>JUGULI Fc</v>
      </c>
      <c r="E96" s="148"/>
      <c r="F96" s="35"/>
      <c r="G96" s="18" t="s">
        <v>23</v>
      </c>
      <c r="H96" s="35"/>
      <c r="I96" s="146" t="str">
        <f>V27</f>
        <v>Grajaú F.C.</v>
      </c>
      <c r="J96" s="147"/>
      <c r="K96" s="147"/>
      <c r="L96" s="147"/>
      <c r="M96" s="147"/>
      <c r="N96" s="147"/>
      <c r="O96" s="147"/>
      <c r="P96" s="148"/>
      <c r="Q96" s="2" t="str">
        <f>IF(OR(H96="",F96=""),"",IF(H96=F96,1,IF(H96&lt;F96,0,IF(H96-F96&lt;10,2,IF(H96&gt;F96,3,SE)))))</f>
        <v/>
      </c>
      <c r="V96" s="3"/>
    </row>
    <row r="97" spans="3:22" x14ac:dyDescent="0.25">
      <c r="C97" s="2" t="str">
        <f>IF(OR(F97="",H97=""),"",IF(F97=H97,1,IF(F97&lt;H97,0,IF(F97-H97&lt;10,2,IF(F97&gt;H97,3,SE)))))</f>
        <v/>
      </c>
      <c r="D97" s="139" t="str">
        <f>V28</f>
        <v>André fogão</v>
      </c>
      <c r="E97" s="139"/>
      <c r="F97" s="35"/>
      <c r="G97" s="18" t="s">
        <v>23</v>
      </c>
      <c r="H97" s="35"/>
      <c r="I97" s="139" t="str">
        <f>V31</f>
        <v>VascoPaulo F.C.</v>
      </c>
      <c r="J97" s="139"/>
      <c r="K97" s="139"/>
      <c r="L97" s="139"/>
      <c r="M97" s="139"/>
      <c r="N97" s="139"/>
      <c r="O97" s="139"/>
      <c r="P97" s="139"/>
      <c r="Q97" s="2" t="str">
        <f>IF(OR(H97="",F97=""),"",IF(H97=F97,1,IF(H97&lt;F97,0,IF(H97-F97&lt;10,2,IF(H97&gt;F97,3,SE)))))</f>
        <v/>
      </c>
      <c r="V97" s="3"/>
    </row>
    <row r="98" spans="3:22" x14ac:dyDescent="0.25">
      <c r="C98" s="2" t="str">
        <f>IF(OR(F98="",H98=""),"",IF(F98=H98,1,IF(F98&lt;H98,0,IF(F98-H98&lt;10,2,IF(F98&gt;H98,3,SE)))))</f>
        <v/>
      </c>
      <c r="D98" s="146" t="str">
        <f>V26</f>
        <v>Casinha da Grazi</v>
      </c>
      <c r="E98" s="148"/>
      <c r="F98" s="35"/>
      <c r="G98" s="18" t="s">
        <v>23</v>
      </c>
      <c r="H98" s="35"/>
      <c r="I98" s="146" t="str">
        <f>V20</f>
        <v>MJ Predador F.C.</v>
      </c>
      <c r="J98" s="147"/>
      <c r="K98" s="147"/>
      <c r="L98" s="147"/>
      <c r="M98" s="147"/>
      <c r="N98" s="147"/>
      <c r="O98" s="147"/>
      <c r="P98" s="148"/>
      <c r="Q98" s="2" t="str">
        <f>IF(OR(H98="",F98=""),"",IF(H98=F98,1,IF(H98&lt;F98,0,IF(H98-F98&lt;10,2,IF(H98&gt;F98,3,SE)))))</f>
        <v/>
      </c>
      <c r="V98" s="3"/>
    </row>
    <row r="99" spans="3:22" x14ac:dyDescent="0.25">
      <c r="C99" s="2" t="str">
        <f>IF(OR(F99="",H99=""),"",IF(F99=H99,1,IF(F99&lt;H99,0,IF(F99-H99&lt;10,2,IF(F99&gt;H99,3,SE)))))</f>
        <v/>
      </c>
      <c r="D99" s="139" t="str">
        <f>V22</f>
        <v>Vitullo soccer clube</v>
      </c>
      <c r="E99" s="139"/>
      <c r="F99" s="35"/>
      <c r="G99" s="18" t="s">
        <v>23</v>
      </c>
      <c r="H99" s="35"/>
      <c r="I99" s="139" t="str">
        <f>V29</f>
        <v>hugofluzao</v>
      </c>
      <c r="J99" s="139"/>
      <c r="K99" s="139"/>
      <c r="L99" s="139"/>
      <c r="M99" s="139"/>
      <c r="N99" s="139"/>
      <c r="O99" s="139"/>
      <c r="P99" s="139"/>
      <c r="Q99" s="2" t="str">
        <f>IF(OR(H99="",F99=""),"",IF(H99=F99,1,IF(H99&lt;F99,0,IF(H99-F99&lt;10,2,IF(H99&gt;F99,3,SE)))))</f>
        <v/>
      </c>
      <c r="V99" s="3"/>
    </row>
    <row r="100" spans="3:22" x14ac:dyDescent="0.25">
      <c r="C100" s="2" t="str">
        <f>IF(OR(F100="",H100=""),"",IF(F100=H100,1,IF(F100&lt;H100,0,IF(F100-H100&lt;10,2,IF(F100&gt;H100,3,SE)))))</f>
        <v/>
      </c>
      <c r="D100" s="139" t="str">
        <f>V25</f>
        <v>Bayern do Cartola</v>
      </c>
      <c r="E100" s="139"/>
      <c r="F100" s="35"/>
      <c r="G100" s="18" t="s">
        <v>23</v>
      </c>
      <c r="H100" s="35"/>
      <c r="I100" s="139" t="str">
        <f>V30</f>
        <v>VivaCR.FC</v>
      </c>
      <c r="J100" s="139"/>
      <c r="K100" s="139"/>
      <c r="L100" s="139"/>
      <c r="M100" s="139"/>
      <c r="N100" s="139"/>
      <c r="O100" s="139"/>
      <c r="P100" s="139"/>
      <c r="Q100" s="2" t="str">
        <f>IF(OR(H100="",F100=""),"",IF(H100=F100,1,IF(H100&lt;F100,0,IF(H100-F100&lt;10,2,IF(H100&gt;F100,3,SE)))))</f>
        <v/>
      </c>
      <c r="V100" s="3"/>
    </row>
    <row r="101" spans="3:22" x14ac:dyDescent="0.25">
      <c r="C101" s="2" t="str">
        <f>IF(OR(F101="",H101=""),"",IF(F101=H101,1,IF(F101&lt;H101,0,IF(F101-H101&lt;10,2,IF(F101&gt;H101,3,SE)))))</f>
        <v/>
      </c>
      <c r="D101" s="139" t="str">
        <f>V23</f>
        <v>tico sto fc</v>
      </c>
      <c r="E101" s="139"/>
      <c r="F101" s="35"/>
      <c r="G101" s="18" t="s">
        <v>23</v>
      </c>
      <c r="H101" s="35"/>
      <c r="I101" s="139" t="str">
        <f>V24</f>
        <v>Espamengo</v>
      </c>
      <c r="J101" s="139"/>
      <c r="K101" s="139"/>
      <c r="L101" s="139"/>
      <c r="M101" s="139"/>
      <c r="N101" s="139"/>
      <c r="O101" s="139"/>
      <c r="P101" s="139"/>
      <c r="Q101" s="2" t="str">
        <f>IF(OR(H101="",F101=""),"",IF(H101=F101,1,IF(H101&lt;F101,0,IF(H101-F101&lt;10,2,IF(H101&gt;F101,3,SE)))))</f>
        <v/>
      </c>
      <c r="V101" s="3"/>
    </row>
    <row r="102" spans="3:22" ht="15.75" thickBot="1" x14ac:dyDescent="0.3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3"/>
    </row>
    <row r="103" spans="3:22" x14ac:dyDescent="0.25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V103" s="3"/>
    </row>
    <row r="104" spans="3:22" ht="15.75" thickBot="1" x14ac:dyDescent="0.3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V104" s="3"/>
    </row>
    <row r="105" spans="3:22" x14ac:dyDescent="0.25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3"/>
    </row>
    <row r="106" spans="3:22" x14ac:dyDescent="0.25">
      <c r="C106" s="2" t="str">
        <f>IF(OR(F106="",H106=""),"",IF(F106=H106,1,IF(F106&lt;H106,0,IF(F106-H106&lt;10,2,IF(F106&gt;H106,3,SE)))))</f>
        <v/>
      </c>
      <c r="D106" s="146" t="str">
        <f>V27</f>
        <v>Grajaú F.C.</v>
      </c>
      <c r="E106" s="148"/>
      <c r="F106" s="35"/>
      <c r="G106" s="18" t="s">
        <v>23</v>
      </c>
      <c r="H106" s="35"/>
      <c r="I106" s="146" t="str">
        <f>V28</f>
        <v>André fogão</v>
      </c>
      <c r="J106" s="147"/>
      <c r="K106" s="147"/>
      <c r="L106" s="147"/>
      <c r="M106" s="147"/>
      <c r="N106" s="147"/>
      <c r="O106" s="147"/>
      <c r="P106" s="148"/>
      <c r="Q106" s="2" t="str">
        <f>IF(OR(H106="",F106=""),"",IF(H106=F106,1,IF(H106&lt;F106,0,IF(H106-F106&lt;10,2,IF(H106&gt;F106,3,SE)))))</f>
        <v/>
      </c>
      <c r="V106" s="3"/>
    </row>
    <row r="107" spans="3:22" x14ac:dyDescent="0.25">
      <c r="C107" s="2" t="str">
        <f>IF(OR(F107="",H107=""),"",IF(F107=H107,1,IF(F107&lt;H107,0,IF(F107-H107&lt;10,2,IF(F107&gt;H107,3,SE)))))</f>
        <v/>
      </c>
      <c r="D107" s="139" t="str">
        <f>V24</f>
        <v>Espamengo</v>
      </c>
      <c r="E107" s="139"/>
      <c r="F107" s="35"/>
      <c r="G107" s="18" t="s">
        <v>23</v>
      </c>
      <c r="H107" s="35"/>
      <c r="I107" s="139" t="str">
        <f>V22</f>
        <v>Vitullo soccer clube</v>
      </c>
      <c r="J107" s="139"/>
      <c r="K107" s="139"/>
      <c r="L107" s="139"/>
      <c r="M107" s="139"/>
      <c r="N107" s="139"/>
      <c r="O107" s="139"/>
      <c r="P107" s="139"/>
      <c r="Q107" s="2" t="str">
        <f>IF(OR(H107="",F107=""),"",IF(H107=F107,1,IF(H107&lt;F107,0,IF(H107-F107&lt;10,2,IF(H107&gt;F107,3,SE)))))</f>
        <v/>
      </c>
      <c r="V107" s="3"/>
    </row>
    <row r="108" spans="3:22" x14ac:dyDescent="0.25">
      <c r="C108" s="2" t="str">
        <f>IF(OR(F108="",H108=""),"",IF(F108=H108,1,IF(F108&lt;H108,0,IF(F108-H108&lt;10,2,IF(F108&gt;H108,3,SE)))))</f>
        <v/>
      </c>
      <c r="D108" s="146" t="str">
        <f>V20</f>
        <v>MJ Predador F.C.</v>
      </c>
      <c r="E108" s="148"/>
      <c r="F108" s="35"/>
      <c r="G108" s="18" t="s">
        <v>23</v>
      </c>
      <c r="H108" s="35"/>
      <c r="I108" s="146" t="str">
        <f>V31</f>
        <v>VascoPaulo F.C.</v>
      </c>
      <c r="J108" s="147"/>
      <c r="K108" s="147"/>
      <c r="L108" s="147"/>
      <c r="M108" s="147"/>
      <c r="N108" s="147"/>
      <c r="O108" s="147"/>
      <c r="P108" s="148"/>
      <c r="Q108" s="2" t="str">
        <f>IF(OR(H108="",F108=""),"",IF(H108=F108,1,IF(H108&lt;F108,0,IF(H108-F108&lt;10,2,IF(H108&gt;F108,3,SE)))))</f>
        <v/>
      </c>
      <c r="V108" s="3"/>
    </row>
    <row r="109" spans="3:22" x14ac:dyDescent="0.25">
      <c r="C109" s="2" t="str">
        <f>IF(OR(F109="",H109=""),"",IF(F109=H109,1,IF(F109&lt;H109,0,IF(F109-H109&lt;10,2,IF(F109&gt;H109,3,SE)))))</f>
        <v/>
      </c>
      <c r="D109" s="139" t="str">
        <f>V29</f>
        <v>hugofluzao</v>
      </c>
      <c r="E109" s="139"/>
      <c r="F109" s="35"/>
      <c r="G109" s="18" t="s">
        <v>23</v>
      </c>
      <c r="H109" s="35"/>
      <c r="I109" s="139" t="str">
        <f>V23</f>
        <v>tico sto fc</v>
      </c>
      <c r="J109" s="139"/>
      <c r="K109" s="139"/>
      <c r="L109" s="139"/>
      <c r="M109" s="139"/>
      <c r="N109" s="139"/>
      <c r="O109" s="139"/>
      <c r="P109" s="139"/>
      <c r="Q109" s="2" t="str">
        <f>IF(OR(H109="",F109=""),"",IF(H109=F109,1,IF(H109&lt;F109,0,IF(H109-F109&lt;10,2,IF(H109&gt;F109,3,SE)))))</f>
        <v/>
      </c>
      <c r="V109" s="3"/>
    </row>
    <row r="110" spans="3:22" x14ac:dyDescent="0.25">
      <c r="C110" s="2" t="str">
        <f>IF(OR(F110="",H110=""),"",IF(F110=H110,1,IF(F110&lt;H110,0,IF(F110-H110&lt;10,2,IF(F110&gt;H110,3,SE)))))</f>
        <v/>
      </c>
      <c r="D110" s="139" t="str">
        <f>V30</f>
        <v>VivaCR.FC</v>
      </c>
      <c r="E110" s="139"/>
      <c r="F110" s="35"/>
      <c r="G110" s="18" t="s">
        <v>23</v>
      </c>
      <c r="H110" s="35"/>
      <c r="I110" s="139" t="str">
        <f>V21</f>
        <v>JUGULI Fc</v>
      </c>
      <c r="J110" s="139"/>
      <c r="K110" s="139"/>
      <c r="L110" s="139"/>
      <c r="M110" s="139"/>
      <c r="N110" s="139"/>
      <c r="O110" s="139"/>
      <c r="P110" s="139"/>
      <c r="Q110" s="2" t="str">
        <f>IF(OR(H110="",F110=""),"",IF(H110=F110,1,IF(H110&lt;F110,0,IF(H110-F110&lt;10,2,IF(H110&gt;F110,3,SE)))))</f>
        <v/>
      </c>
      <c r="V110" s="3"/>
    </row>
    <row r="111" spans="3:22" x14ac:dyDescent="0.25">
      <c r="C111" s="2" t="str">
        <f>IF(OR(F111="",H111=""),"",IF(F111=H111,1,IF(F111&lt;H111,0,IF(F111-H111&lt;10,2,IF(F111&gt;H111,3,SE)))))</f>
        <v/>
      </c>
      <c r="D111" s="139" t="str">
        <f>V25</f>
        <v>Bayern do Cartola</v>
      </c>
      <c r="E111" s="139"/>
      <c r="F111" s="35"/>
      <c r="G111" s="18" t="s">
        <v>23</v>
      </c>
      <c r="H111" s="35"/>
      <c r="I111" s="139" t="str">
        <f>V26</f>
        <v>Casinha da Grazi</v>
      </c>
      <c r="J111" s="139"/>
      <c r="K111" s="139"/>
      <c r="L111" s="139"/>
      <c r="M111" s="139"/>
      <c r="N111" s="139"/>
      <c r="O111" s="139"/>
      <c r="P111" s="139"/>
      <c r="Q111" s="2" t="str">
        <f>IF(OR(H111="",F111=""),"",IF(H111=F111,1,IF(H111&lt;F111,0,IF(H111-F111&lt;10,2,IF(H111&gt;F111,3,SE)))))</f>
        <v/>
      </c>
      <c r="V111" s="3"/>
    </row>
    <row r="112" spans="3:22" ht="15.75" thickBot="1" x14ac:dyDescent="0.3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3"/>
    </row>
    <row r="113" spans="3:22" x14ac:dyDescent="0.25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V113" s="3"/>
    </row>
    <row r="114" spans="3:22" ht="15.75" thickBot="1" x14ac:dyDescent="0.3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V114" s="3"/>
    </row>
    <row r="115" spans="3:22" x14ac:dyDescent="0.25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22" x14ac:dyDescent="0.25">
      <c r="C116" s="2" t="str">
        <f>IF(OR(F116="",H116=""),"",IF(F116=H116,1,IF(F116&lt;H116,0,IF(F116-H116&lt;10,2,IF(F116&gt;H116,3,SE)))))</f>
        <v/>
      </c>
      <c r="D116" s="139" t="str">
        <f>V27</f>
        <v>Grajaú F.C.</v>
      </c>
      <c r="E116" s="139"/>
      <c r="F116" s="35"/>
      <c r="G116" s="18" t="s">
        <v>23</v>
      </c>
      <c r="H116" s="35"/>
      <c r="I116" s="139" t="str">
        <f>V30</f>
        <v>VivaCR.FC</v>
      </c>
      <c r="J116" s="139"/>
      <c r="K116" s="139"/>
      <c r="L116" s="139"/>
      <c r="M116" s="139"/>
      <c r="N116" s="139"/>
      <c r="O116" s="139"/>
      <c r="P116" s="139"/>
      <c r="Q116" s="2" t="str">
        <f>IF(OR(H116="",F116=""),"",IF(H116=F116,1,IF(H116&lt;F116,0,IF(H116-F116&lt;10,2,IF(H116&gt;F116,3,SE)))))</f>
        <v/>
      </c>
      <c r="V116" s="3"/>
    </row>
    <row r="117" spans="3:22" x14ac:dyDescent="0.25">
      <c r="C117" s="2" t="str">
        <f>IF(OR(F117="",H117=""),"",IF(F117=H117,1,IF(F117&lt;H117,0,IF(F117-H117&lt;10,2,IF(F117&gt;H117,3,SE)))))</f>
        <v/>
      </c>
      <c r="D117" s="139" t="str">
        <f>V29</f>
        <v>hugofluzao</v>
      </c>
      <c r="E117" s="139"/>
      <c r="F117" s="35"/>
      <c r="G117" s="18" t="s">
        <v>23</v>
      </c>
      <c r="H117" s="35"/>
      <c r="I117" s="139" t="str">
        <f>V25</f>
        <v>Bayern do Cartola</v>
      </c>
      <c r="J117" s="139"/>
      <c r="K117" s="139"/>
      <c r="L117" s="139"/>
      <c r="M117" s="139"/>
      <c r="N117" s="139"/>
      <c r="O117" s="139"/>
      <c r="P117" s="139"/>
      <c r="Q117" s="2" t="str">
        <f>IF(OR(H117="",F117=""),"",IF(H117=F117,1,IF(H117&lt;F117,0,IF(H117-F117&lt;10,2,IF(H117&gt;F117,3,SE)))))</f>
        <v/>
      </c>
      <c r="V117" s="3"/>
    </row>
    <row r="118" spans="3:22" x14ac:dyDescent="0.25">
      <c r="C118" s="2" t="str">
        <f>IF(OR(F118="",H118=""),"",IF(F118=H118,1,IF(F118&lt;H118,0,IF(F118-H118&lt;10,2,IF(F118&gt;H118,3,SE)))))</f>
        <v/>
      </c>
      <c r="D118" s="139" t="str">
        <f>V21</f>
        <v>JUGULI Fc</v>
      </c>
      <c r="E118" s="139"/>
      <c r="F118" s="35"/>
      <c r="G118" s="18" t="s">
        <v>23</v>
      </c>
      <c r="H118" s="35"/>
      <c r="I118" s="139" t="str">
        <f>V24</f>
        <v>Espamengo</v>
      </c>
      <c r="J118" s="139"/>
      <c r="K118" s="139"/>
      <c r="L118" s="139"/>
      <c r="M118" s="139"/>
      <c r="N118" s="139"/>
      <c r="O118" s="139"/>
      <c r="P118" s="139"/>
      <c r="Q118" s="2" t="str">
        <f>IF(OR(H118="",F118=""),"",IF(H118=F118,1,IF(H118&lt;F118,0,IF(H118-F118&lt;10,2,IF(H118&gt;F118,3,SE)))))</f>
        <v/>
      </c>
      <c r="V118" s="3"/>
    </row>
    <row r="119" spans="3:22" x14ac:dyDescent="0.25">
      <c r="C119" s="2" t="str">
        <f>IF(OR(F119="",H119=""),"",IF(F119=H119,1,IF(F119&lt;H119,0,IF(F119-H119&lt;10,2,IF(F119&gt;H119,3,SE)))))</f>
        <v/>
      </c>
      <c r="D119" s="139" t="str">
        <f>V31</f>
        <v>VascoPaulo F.C.</v>
      </c>
      <c r="E119" s="139"/>
      <c r="F119" s="35"/>
      <c r="G119" s="18" t="s">
        <v>23</v>
      </c>
      <c r="H119" s="35"/>
      <c r="I119" s="139" t="str">
        <f>V26</f>
        <v>Casinha da Grazi</v>
      </c>
      <c r="J119" s="139"/>
      <c r="K119" s="139"/>
      <c r="L119" s="139"/>
      <c r="M119" s="139"/>
      <c r="N119" s="139"/>
      <c r="O119" s="139"/>
      <c r="P119" s="139"/>
      <c r="Q119" s="2" t="str">
        <f>IF(OR(H119="",F119=""),"",IF(H119=F119,1,IF(H119&lt;F119,0,IF(H119-F119&lt;10,2,IF(H119&gt;F119,3,SE)))))</f>
        <v/>
      </c>
      <c r="V119" s="3"/>
    </row>
    <row r="120" spans="3:22" x14ac:dyDescent="0.25">
      <c r="C120" s="2" t="str">
        <f>IF(OR(F120="",H120=""),"",IF(F120=H120,1,IF(F120&lt;H120,0,IF(F120-H120&lt;10,2,IF(F120&gt;H120,3,SE)))))</f>
        <v/>
      </c>
      <c r="D120" s="139" t="str">
        <f>V28</f>
        <v>André fogão</v>
      </c>
      <c r="E120" s="139"/>
      <c r="F120" s="35"/>
      <c r="G120" s="18" t="s">
        <v>23</v>
      </c>
      <c r="H120" s="35"/>
      <c r="I120" s="139" t="str">
        <f>V20</f>
        <v>MJ Predador F.C.</v>
      </c>
      <c r="J120" s="139"/>
      <c r="K120" s="139"/>
      <c r="L120" s="139"/>
      <c r="M120" s="139"/>
      <c r="N120" s="139"/>
      <c r="O120" s="139"/>
      <c r="P120" s="139"/>
      <c r="Q120" s="2" t="str">
        <f>IF(OR(H120="",F120=""),"",IF(H120=F120,1,IF(H120&lt;F120,0,IF(H120-F120&lt;10,2,IF(H120&gt;F120,3,SE)))))</f>
        <v/>
      </c>
      <c r="V120" s="3"/>
    </row>
    <row r="121" spans="3:22" x14ac:dyDescent="0.25">
      <c r="C121" s="2" t="str">
        <f>IF(OR(F121="",H121=""),"",IF(F121=H121,1,IF(F121&lt;H121,0,IF(F121-H121&lt;10,2,IF(F121&gt;H121,3,SE)))))</f>
        <v/>
      </c>
      <c r="D121" s="139" t="str">
        <f>V22</f>
        <v>Vitullo soccer clube</v>
      </c>
      <c r="E121" s="139"/>
      <c r="F121" s="35"/>
      <c r="G121" s="18" t="s">
        <v>23</v>
      </c>
      <c r="H121" s="35"/>
      <c r="I121" s="139" t="str">
        <f>V23</f>
        <v>tico sto fc</v>
      </c>
      <c r="J121" s="139"/>
      <c r="K121" s="139"/>
      <c r="L121" s="139"/>
      <c r="M121" s="139"/>
      <c r="N121" s="139"/>
      <c r="O121" s="139"/>
      <c r="P121" s="139"/>
      <c r="Q121" s="2" t="str">
        <f>IF(OR(H121="",F121=""),"",IF(H121=F121,1,IF(H121&lt;F121,0,IF(H121-F121&lt;10,2,IF(H121&gt;F121,3,SE)))))</f>
        <v/>
      </c>
      <c r="V121" s="3"/>
    </row>
    <row r="122" spans="3:22" ht="15.75" thickBot="1" x14ac:dyDescent="0.3">
      <c r="C122" s="2" t="str">
        <f>IF(OR(F122="",H122=""),"",IF(F122=H122,1,IF(F122&lt;H122,0,IF(F122-H122&lt;10,2,IF(F122&gt;H122,3,SE)))))</f>
        <v/>
      </c>
      <c r="D122" s="17"/>
      <c r="E122" s="17"/>
      <c r="F122" s="27"/>
      <c r="G122" s="27"/>
      <c r="H122" s="2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2" x14ac:dyDescent="0.25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3"/>
    </row>
    <row r="124" spans="3:22" ht="15.75" thickBot="1" x14ac:dyDescent="0.3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  <c r="V124" s="3"/>
    </row>
    <row r="125" spans="3:22" x14ac:dyDescent="0.25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2" x14ac:dyDescent="0.25">
      <c r="C126" s="2" t="str">
        <f>IF(OR(F126="",H126=""),"",IF(F126=H126,1,IF(F126&lt;H126,0,IF(F126-H126&lt;10,2,IF(F126&gt;H126,3,SE)))))</f>
        <v/>
      </c>
      <c r="D126" s="146" t="str">
        <f>V23</f>
        <v>tico sto fc</v>
      </c>
      <c r="E126" s="148"/>
      <c r="F126" s="35"/>
      <c r="G126" s="18" t="s">
        <v>23</v>
      </c>
      <c r="H126" s="35"/>
      <c r="I126" s="146" t="str">
        <f>V28</f>
        <v>André fogão</v>
      </c>
      <c r="J126" s="147"/>
      <c r="K126" s="147"/>
      <c r="L126" s="147"/>
      <c r="M126" s="147"/>
      <c r="N126" s="147"/>
      <c r="O126" s="147"/>
      <c r="P126" s="148"/>
      <c r="Q126" s="2" t="str">
        <f>IF(OR(H126="",F126=""),"",IF(H126=F126,1,IF(H126&lt;F126,0,IF(H126-F126&lt;10,2,IF(H126&gt;F126,3,SE)))))</f>
        <v/>
      </c>
    </row>
    <row r="127" spans="3:22" x14ac:dyDescent="0.25">
      <c r="C127" s="2" t="str">
        <f>IF(OR(F127="",H127=""),"",IF(F127=H127,1,IF(F127&lt;H127,0,IF(F127-H127&lt;10,2,IF(F127&gt;H127,3,SE)))))</f>
        <v/>
      </c>
      <c r="D127" s="139" t="str">
        <f>V24</f>
        <v>Espamengo</v>
      </c>
      <c r="E127" s="139"/>
      <c r="F127" s="35"/>
      <c r="G127" s="18" t="s">
        <v>23</v>
      </c>
      <c r="H127" s="35"/>
      <c r="I127" s="139" t="str">
        <f>V30</f>
        <v>VivaCR.FC</v>
      </c>
      <c r="J127" s="139"/>
      <c r="K127" s="139"/>
      <c r="L127" s="139"/>
      <c r="M127" s="139"/>
      <c r="N127" s="139"/>
      <c r="O127" s="139"/>
      <c r="P127" s="139"/>
      <c r="Q127" s="2" t="str">
        <f>IF(OR(H127="",F127=""),"",IF(H127=F127,1,IF(H127&lt;F127,0,IF(H127-F127&lt;10,2,IF(H127&gt;F127,3,SE)))))</f>
        <v/>
      </c>
    </row>
    <row r="128" spans="3:22" x14ac:dyDescent="0.25">
      <c r="C128" s="2" t="str">
        <f>IF(OR(F128="",H128=""),"",IF(F128=H128,1,IF(F128&lt;H128,0,IF(F128-H128&lt;10,2,IF(F128&gt;H128,3,SE)))))</f>
        <v/>
      </c>
      <c r="D128" s="146" t="str">
        <f>V20</f>
        <v>MJ Predador F.C.</v>
      </c>
      <c r="E128" s="148"/>
      <c r="F128" s="35"/>
      <c r="G128" s="18" t="s">
        <v>23</v>
      </c>
      <c r="H128" s="35"/>
      <c r="I128" s="146" t="str">
        <f>V27</f>
        <v>Grajaú F.C.</v>
      </c>
      <c r="J128" s="147"/>
      <c r="K128" s="147"/>
      <c r="L128" s="147"/>
      <c r="M128" s="147"/>
      <c r="N128" s="147"/>
      <c r="O128" s="147"/>
      <c r="P128" s="148"/>
      <c r="Q128" s="2" t="str">
        <f>IF(OR(H128="",F128=""),"",IF(H128=F128,1,IF(H128&lt;F128,0,IF(H128-F128&lt;10,2,IF(H128&gt;F128,3,SE)))))</f>
        <v/>
      </c>
    </row>
    <row r="129" spans="3:17" x14ac:dyDescent="0.25">
      <c r="C129" s="2" t="str">
        <f>IF(OR(F129="",H129=""),"",IF(F129=H129,1,IF(F129&lt;H129,0,IF(F129-H129&lt;10,2,IF(F129&gt;H129,3,SE)))))</f>
        <v/>
      </c>
      <c r="D129" s="139" t="str">
        <f>V26</f>
        <v>Casinha da Grazi</v>
      </c>
      <c r="E129" s="139"/>
      <c r="F129" s="35"/>
      <c r="G129" s="18" t="s">
        <v>23</v>
      </c>
      <c r="H129" s="35"/>
      <c r="I129" s="139" t="str">
        <f>V22</f>
        <v>Vitullo soccer clube</v>
      </c>
      <c r="J129" s="139"/>
      <c r="K129" s="139"/>
      <c r="L129" s="139"/>
      <c r="M129" s="139"/>
      <c r="N129" s="139"/>
      <c r="O129" s="139"/>
      <c r="P129" s="139"/>
      <c r="Q129" s="2" t="str">
        <f>IF(OR(H129="",F129=""),"",IF(H129=F129,1,IF(H129&lt;F129,0,IF(H129-F129&lt;10,2,IF(H129&gt;F129,3,SE)))))</f>
        <v/>
      </c>
    </row>
    <row r="130" spans="3:17" x14ac:dyDescent="0.25">
      <c r="C130" s="2" t="str">
        <f>IF(OR(F130="",H130=""),"",IF(F130=H130,1,IF(F130&lt;H130,0,IF(F130-H130&lt;10,2,IF(F130&gt;H130,3,SE)))))</f>
        <v/>
      </c>
      <c r="D130" s="139" t="str">
        <f>V21</f>
        <v>JUGULI Fc</v>
      </c>
      <c r="E130" s="139"/>
      <c r="F130" s="35"/>
      <c r="G130" s="18" t="s">
        <v>23</v>
      </c>
      <c r="H130" s="35"/>
      <c r="I130" s="139" t="str">
        <f>V29</f>
        <v>hugofluzao</v>
      </c>
      <c r="J130" s="139"/>
      <c r="K130" s="139"/>
      <c r="L130" s="139"/>
      <c r="M130" s="139"/>
      <c r="N130" s="139"/>
      <c r="O130" s="139"/>
      <c r="P130" s="139"/>
      <c r="Q130" s="2" t="str">
        <f>IF(OR(H130="",F130=""),"",IF(H130=F130,1,IF(H130&lt;F130,0,IF(H130-F130&lt;10,2,IF(H130&gt;F130,3,SE)))))</f>
        <v/>
      </c>
    </row>
    <row r="131" spans="3:17" x14ac:dyDescent="0.25">
      <c r="C131" s="2" t="str">
        <f>IF(OR(F131="",H131=""),"",IF(F131=H131,1,IF(F131&lt;H131,0,IF(F131-H131&lt;10,2,IF(F131&gt;H131,3,SE)))))</f>
        <v/>
      </c>
      <c r="D131" s="139" t="str">
        <f>V25</f>
        <v>Bayern do Cartola</v>
      </c>
      <c r="E131" s="139"/>
      <c r="F131" s="35"/>
      <c r="G131" s="18" t="s">
        <v>23</v>
      </c>
      <c r="H131" s="35"/>
      <c r="I131" s="139" t="str">
        <f>V31</f>
        <v>VascoPaulo F.C.</v>
      </c>
      <c r="J131" s="139"/>
      <c r="K131" s="139"/>
      <c r="L131" s="139"/>
      <c r="M131" s="139"/>
      <c r="N131" s="139"/>
      <c r="O131" s="139"/>
      <c r="P131" s="139"/>
      <c r="Q131" s="2" t="str">
        <f>IF(OR(H131="",F131=""),"",IF(H131=F131,1,IF(H131&lt;F131,0,IF(H131-F131&lt;10,2,IF(H131&gt;F131,3,SE)))))</f>
        <v/>
      </c>
    </row>
    <row r="132" spans="3:17" ht="15.75" thickBot="1" x14ac:dyDescent="0.3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 x14ac:dyDescent="0.25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</row>
    <row r="134" spans="3:17" ht="15.75" thickBot="1" x14ac:dyDescent="0.3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</row>
    <row r="135" spans="3:17" x14ac:dyDescent="0.25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 x14ac:dyDescent="0.25">
      <c r="C136" s="2" t="str">
        <f>IF(OR(F136="",H136=""),"",IF(F136=H136,1,IF(F136&lt;H136,0,IF(F136-H136&lt;10,2,IF(F136&gt;H136,3,SE)))))</f>
        <v/>
      </c>
      <c r="D136" s="146" t="str">
        <f>V28</f>
        <v>André fogão</v>
      </c>
      <c r="E136" s="148"/>
      <c r="F136" s="35"/>
      <c r="G136" s="18" t="s">
        <v>23</v>
      </c>
      <c r="H136" s="35"/>
      <c r="I136" s="146" t="str">
        <f>V26</f>
        <v>Casinha da Grazi</v>
      </c>
      <c r="J136" s="147"/>
      <c r="K136" s="147"/>
      <c r="L136" s="147"/>
      <c r="M136" s="147"/>
      <c r="N136" s="147"/>
      <c r="O136" s="147"/>
      <c r="P136" s="148"/>
      <c r="Q136" s="2" t="str">
        <f>IF(OR(H136="",F136=""),"",IF(H136=F136,1,IF(H136&lt;F136,0,IF(H136-F136&lt;10,2,IF(H136&gt;F136,3,SE)))))</f>
        <v/>
      </c>
    </row>
    <row r="137" spans="3:17" x14ac:dyDescent="0.25">
      <c r="C137" s="2" t="str">
        <f>IF(OR(F137="",H137=""),"",IF(F137=H137,1,IF(F137&lt;H137,0,IF(F137-H137&lt;10,2,IF(F137&gt;H137,3,SE)))))</f>
        <v/>
      </c>
      <c r="D137" s="139" t="str">
        <f>V22</f>
        <v>Vitullo soccer clube</v>
      </c>
      <c r="E137" s="139"/>
      <c r="F137" s="35"/>
      <c r="G137" s="18" t="s">
        <v>23</v>
      </c>
      <c r="H137" s="35"/>
      <c r="I137" s="139" t="str">
        <f>V25</f>
        <v>Bayern do Cartola</v>
      </c>
      <c r="J137" s="139"/>
      <c r="K137" s="139"/>
      <c r="L137" s="139"/>
      <c r="M137" s="139"/>
      <c r="N137" s="139"/>
      <c r="O137" s="139"/>
      <c r="P137" s="139"/>
      <c r="Q137" s="2" t="str">
        <f>IF(OR(H137="",F137=""),"",IF(H137=F137,1,IF(H137&lt;F137,0,IF(H137-F137&lt;10,2,IF(H137&gt;F137,3,SE)))))</f>
        <v/>
      </c>
    </row>
    <row r="138" spans="3:17" x14ac:dyDescent="0.25">
      <c r="C138" s="2" t="str">
        <f>IF(OR(F138="",H138=""),"",IF(F138=H138,1,IF(F138&lt;H138,0,IF(F138-H138&lt;10,2,IF(F138&gt;H138,3,SE)))))</f>
        <v/>
      </c>
      <c r="D138" s="146" t="str">
        <f>V31</f>
        <v>VascoPaulo F.C.</v>
      </c>
      <c r="E138" s="148"/>
      <c r="F138" s="35"/>
      <c r="G138" s="18" t="s">
        <v>23</v>
      </c>
      <c r="H138" s="35"/>
      <c r="I138" s="146" t="str">
        <f>V21</f>
        <v>JUGULI Fc</v>
      </c>
      <c r="J138" s="147"/>
      <c r="K138" s="147"/>
      <c r="L138" s="147"/>
      <c r="M138" s="147"/>
      <c r="N138" s="147"/>
      <c r="O138" s="147"/>
      <c r="P138" s="148"/>
      <c r="Q138" s="2" t="str">
        <f>IF(OR(H138="",F138=""),"",IF(H138=F138,1,IF(H138&lt;F138,0,IF(H138-F138&lt;10,2,IF(H138&gt;F138,3,SE)))))</f>
        <v/>
      </c>
    </row>
    <row r="139" spans="3:17" x14ac:dyDescent="0.25">
      <c r="C139" s="2" t="str">
        <f>IF(OR(F139="",H139=""),"",IF(F139=H139,1,IF(F139&lt;H139,0,IF(F139-H139&lt;10,2,IF(F139&gt;H139,3,SE)))))</f>
        <v/>
      </c>
      <c r="D139" s="139" t="str">
        <f>V27</f>
        <v>Grajaú F.C.</v>
      </c>
      <c r="E139" s="139"/>
      <c r="F139" s="35"/>
      <c r="G139" s="18" t="s">
        <v>23</v>
      </c>
      <c r="H139" s="35"/>
      <c r="I139" s="139" t="str">
        <f>V23</f>
        <v>tico sto fc</v>
      </c>
      <c r="J139" s="139"/>
      <c r="K139" s="139"/>
      <c r="L139" s="139"/>
      <c r="M139" s="139"/>
      <c r="N139" s="139"/>
      <c r="O139" s="139"/>
      <c r="P139" s="139"/>
      <c r="Q139" s="2" t="str">
        <f>IF(OR(H139="",F139=""),"",IF(H139=F139,1,IF(H139&lt;F139,0,IF(H139-F139&lt;10,2,IF(H139&gt;F139,3,SE)))))</f>
        <v/>
      </c>
    </row>
    <row r="140" spans="3:17" x14ac:dyDescent="0.25">
      <c r="C140" s="2" t="str">
        <f>IF(OR(F140="",H140=""),"",IF(F140=H140,1,IF(F140&lt;H140,0,IF(F140-H140&lt;10,2,IF(F140&gt;H140,3,SE)))))</f>
        <v/>
      </c>
      <c r="D140" s="139" t="str">
        <f>V20</f>
        <v>MJ Predador F.C.</v>
      </c>
      <c r="E140" s="139"/>
      <c r="F140" s="35"/>
      <c r="G140" s="18" t="s">
        <v>23</v>
      </c>
      <c r="H140" s="35"/>
      <c r="I140" s="139" t="str">
        <f>V24</f>
        <v>Espamengo</v>
      </c>
      <c r="J140" s="139"/>
      <c r="K140" s="139"/>
      <c r="L140" s="139"/>
      <c r="M140" s="139"/>
      <c r="N140" s="139"/>
      <c r="O140" s="139"/>
      <c r="P140" s="139"/>
      <c r="Q140" s="2" t="str">
        <f>IF(OR(H140="",F140=""),"",IF(H140=F140,1,IF(H140&lt;F140,0,IF(H140-F140&lt;10,2,IF(H140&gt;F140,3,SE)))))</f>
        <v/>
      </c>
    </row>
    <row r="141" spans="3:17" x14ac:dyDescent="0.25">
      <c r="C141" s="2" t="str">
        <f>IF(OR(F141="",H141=""),"",IF(F141=H141,1,IF(F141&lt;H141,0,IF(F141-H141&lt;10,2,IF(F141&gt;H141,3,SE)))))</f>
        <v/>
      </c>
      <c r="D141" s="139" t="str">
        <f>V30</f>
        <v>VivaCR.FC</v>
      </c>
      <c r="E141" s="139"/>
      <c r="F141" s="35"/>
      <c r="G141" s="18" t="s">
        <v>23</v>
      </c>
      <c r="H141" s="35"/>
      <c r="I141" s="139" t="str">
        <f>V29</f>
        <v>hugofluzao</v>
      </c>
      <c r="J141" s="139"/>
      <c r="K141" s="139"/>
      <c r="L141" s="139"/>
      <c r="M141" s="139"/>
      <c r="N141" s="139"/>
      <c r="O141" s="139"/>
      <c r="P141" s="139"/>
      <c r="Q141" s="2" t="str">
        <f>IF(OR(H141="",F141=""),"",IF(H141=F141,1,IF(H141&lt;F141,0,IF(H141-F141&lt;10,2,IF(H141&gt;F141,3,SE)))))</f>
        <v/>
      </c>
    </row>
    <row r="142" spans="3:17" x14ac:dyDescent="0.25">
      <c r="D142" s="17"/>
      <c r="E142" s="17"/>
      <c r="F142" s="28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 x14ac:dyDescent="0.25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 x14ac:dyDescent="0.25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 x14ac:dyDescent="0.2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 x14ac:dyDescent="0.3"/>
    <row r="2" spans="2:29" x14ac:dyDescent="0.25">
      <c r="B2" s="158" t="s">
        <v>0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60"/>
    </row>
    <row r="3" spans="2:29" x14ac:dyDescent="0.25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3"/>
    </row>
    <row r="4" spans="2:29" ht="15.75" thickBot="1" x14ac:dyDescent="0.3"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6"/>
    </row>
    <row r="5" spans="2:29" ht="15.75" thickBot="1" x14ac:dyDescent="0.3"/>
    <row r="6" spans="2:29" x14ac:dyDescent="0.25">
      <c r="B6" s="158" t="s">
        <v>61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60"/>
    </row>
    <row r="7" spans="2:29" x14ac:dyDescent="0.25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3"/>
    </row>
    <row r="8" spans="2:29" ht="15.75" thickBot="1" x14ac:dyDescent="0.3">
      <c r="B8" s="164"/>
      <c r="C8" s="165"/>
      <c r="D8" s="165"/>
      <c r="E8" s="165"/>
      <c r="F8" s="165"/>
      <c r="G8" s="165"/>
      <c r="H8" s="165"/>
      <c r="I8" s="165"/>
      <c r="J8" s="162"/>
      <c r="K8" s="162"/>
      <c r="L8" s="162"/>
      <c r="M8" s="162"/>
      <c r="N8" s="162"/>
      <c r="O8" s="162"/>
      <c r="P8" s="162"/>
      <c r="Q8" s="165"/>
      <c r="R8" s="165"/>
      <c r="S8" s="165"/>
      <c r="T8" s="165"/>
      <c r="U8" s="165"/>
      <c r="V8" s="165"/>
      <c r="W8" s="166"/>
    </row>
    <row r="9" spans="2:29" ht="13.5" customHeight="1" x14ac:dyDescent="0.25">
      <c r="B9" s="36"/>
      <c r="C9" s="37"/>
      <c r="D9" s="37"/>
      <c r="E9" s="37"/>
      <c r="F9" s="37"/>
      <c r="G9" s="37"/>
      <c r="H9" s="37"/>
      <c r="I9" s="37"/>
      <c r="J9" s="206" t="s">
        <v>60</v>
      </c>
      <c r="K9" s="207"/>
      <c r="L9" s="207"/>
      <c r="M9" s="207"/>
      <c r="N9" s="207"/>
      <c r="O9" s="207"/>
      <c r="P9" s="208"/>
      <c r="Q9" s="37"/>
      <c r="R9" s="37"/>
      <c r="S9" s="37"/>
      <c r="T9" s="37"/>
      <c r="U9" s="37"/>
      <c r="V9" s="37"/>
      <c r="W9" s="38"/>
    </row>
    <row r="10" spans="2:29" ht="15" customHeight="1" thickBot="1" x14ac:dyDescent="0.3">
      <c r="B10" s="39"/>
      <c r="C10" s="40"/>
      <c r="D10" s="40"/>
      <c r="E10" s="40"/>
      <c r="F10" s="40"/>
      <c r="G10" s="40"/>
      <c r="H10" s="40"/>
      <c r="I10" s="40"/>
      <c r="J10" s="209"/>
      <c r="K10" s="210"/>
      <c r="L10" s="210"/>
      <c r="M10" s="210"/>
      <c r="N10" s="210"/>
      <c r="O10" s="210"/>
      <c r="P10" s="211"/>
      <c r="Q10" s="40"/>
      <c r="R10" s="40"/>
      <c r="S10" s="40"/>
      <c r="T10" s="40"/>
      <c r="U10" s="40"/>
      <c r="V10" s="40"/>
      <c r="W10" s="41"/>
    </row>
    <row r="11" spans="2:29" x14ac:dyDescent="0.25">
      <c r="B11" s="200" t="s">
        <v>52</v>
      </c>
      <c r="C11" s="201"/>
      <c r="D11" s="200" t="str">
        <f>IF(OR('GRUPO 1'!F141="",'GRUPO 1'!F141=""),"",'GRUPO 1'!E20)</f>
        <v/>
      </c>
      <c r="E11" s="201"/>
      <c r="F11" s="201"/>
      <c r="G11" s="201"/>
      <c r="H11" s="201"/>
      <c r="I11" s="201"/>
      <c r="J11" s="201"/>
      <c r="K11" s="201"/>
      <c r="L11" s="42"/>
      <c r="M11" s="43" t="s">
        <v>49</v>
      </c>
      <c r="N11" s="44"/>
      <c r="O11" s="201" t="str">
        <f>IF(OR('GRUPO 4'!F141="",'GRUPO 4'!F141=""),"",'GRUPO 4'!E23)</f>
        <v/>
      </c>
      <c r="P11" s="201"/>
      <c r="Q11" s="201"/>
      <c r="R11" s="201"/>
      <c r="S11" s="201"/>
      <c r="T11" s="201"/>
      <c r="U11" s="201"/>
      <c r="V11" s="201"/>
      <c r="W11" s="204"/>
      <c r="AA11" s="45"/>
      <c r="AB11" s="45"/>
      <c r="AC11" s="45"/>
    </row>
    <row r="12" spans="2:29" ht="15.75" thickBot="1" x14ac:dyDescent="0.3">
      <c r="B12" s="202"/>
      <c r="C12" s="203"/>
      <c r="D12" s="202"/>
      <c r="E12" s="203"/>
      <c r="F12" s="203"/>
      <c r="G12" s="203"/>
      <c r="H12" s="203"/>
      <c r="I12" s="203"/>
      <c r="J12" s="203"/>
      <c r="K12" s="203"/>
      <c r="L12" s="46"/>
      <c r="M12" s="47" t="s">
        <v>49</v>
      </c>
      <c r="N12" s="48"/>
      <c r="O12" s="203"/>
      <c r="P12" s="203"/>
      <c r="Q12" s="203"/>
      <c r="R12" s="203"/>
      <c r="S12" s="203"/>
      <c r="T12" s="203"/>
      <c r="U12" s="203"/>
      <c r="V12" s="203"/>
      <c r="W12" s="205"/>
      <c r="AA12" s="49"/>
      <c r="AB12" s="49" t="s">
        <v>48</v>
      </c>
      <c r="AC12" s="49"/>
    </row>
    <row r="13" spans="2:29" ht="14.25" customHeight="1" thickBot="1" x14ac:dyDescent="0.3">
      <c r="B13" s="50"/>
      <c r="C13" s="51"/>
      <c r="D13" s="50"/>
      <c r="E13" s="51"/>
      <c r="F13" s="51"/>
      <c r="G13" s="51"/>
      <c r="H13" s="51"/>
      <c r="I13" s="51"/>
      <c r="J13" s="51"/>
      <c r="K13" s="51"/>
      <c r="L13" s="52" t="str">
        <f>IF(OR(L11="",N11=""),"",SUM(L11:L12))</f>
        <v/>
      </c>
      <c r="M13" s="47"/>
      <c r="N13" s="53" t="str">
        <f>IF(OR(L11="",N11=""),"",SUM(N11:N12))</f>
        <v/>
      </c>
      <c r="O13" s="51"/>
      <c r="P13" s="51"/>
      <c r="Q13" s="51"/>
      <c r="R13" s="51"/>
      <c r="S13" s="51"/>
      <c r="T13" s="51"/>
      <c r="U13" s="51"/>
      <c r="V13" s="51"/>
      <c r="W13" s="54"/>
      <c r="AA13" s="55" t="s">
        <v>62</v>
      </c>
      <c r="AB13" s="56" t="s">
        <v>49</v>
      </c>
      <c r="AC13" s="55" t="s">
        <v>70</v>
      </c>
    </row>
    <row r="14" spans="2:29" x14ac:dyDescent="0.25">
      <c r="B14" s="200" t="s">
        <v>53</v>
      </c>
      <c r="C14" s="201"/>
      <c r="D14" s="200" t="str">
        <f>IF(OR('GRUPO 3'!F141="",'GRUPO 3'!F141=""),"",'GRUPO 3'!E21)</f>
        <v/>
      </c>
      <c r="E14" s="201"/>
      <c r="F14" s="201"/>
      <c r="G14" s="201"/>
      <c r="H14" s="201"/>
      <c r="I14" s="201"/>
      <c r="J14" s="201"/>
      <c r="K14" s="201"/>
      <c r="L14" s="42"/>
      <c r="M14" s="43" t="s">
        <v>49</v>
      </c>
      <c r="N14" s="44"/>
      <c r="O14" s="201" t="str">
        <f>IF(OR('GRUPO 2'!F141="",'GRUPO 2'!F141=""),"",'GRUPO 2'!E22)</f>
        <v/>
      </c>
      <c r="P14" s="201"/>
      <c r="Q14" s="201"/>
      <c r="R14" s="201"/>
      <c r="S14" s="201"/>
      <c r="T14" s="201"/>
      <c r="U14" s="201"/>
      <c r="V14" s="201"/>
      <c r="W14" s="204"/>
      <c r="AA14" s="55" t="s">
        <v>63</v>
      </c>
      <c r="AB14" s="56" t="s">
        <v>49</v>
      </c>
      <c r="AC14" s="55" t="s">
        <v>71</v>
      </c>
    </row>
    <row r="15" spans="2:29" ht="15.75" thickBot="1" x14ac:dyDescent="0.3">
      <c r="B15" s="202"/>
      <c r="C15" s="203"/>
      <c r="D15" s="202"/>
      <c r="E15" s="203"/>
      <c r="F15" s="203"/>
      <c r="G15" s="203"/>
      <c r="H15" s="203"/>
      <c r="I15" s="203"/>
      <c r="J15" s="203"/>
      <c r="K15" s="203"/>
      <c r="L15" s="46"/>
      <c r="M15" s="47" t="s">
        <v>49</v>
      </c>
      <c r="N15" s="48"/>
      <c r="O15" s="203"/>
      <c r="P15" s="203"/>
      <c r="Q15" s="203"/>
      <c r="R15" s="203"/>
      <c r="S15" s="203"/>
      <c r="T15" s="203"/>
      <c r="U15" s="203"/>
      <c r="V15" s="203"/>
      <c r="W15" s="205"/>
      <c r="AA15" s="55" t="s">
        <v>64</v>
      </c>
      <c r="AB15" s="56" t="s">
        <v>49</v>
      </c>
      <c r="AC15" s="55" t="s">
        <v>72</v>
      </c>
    </row>
    <row r="16" spans="2:29" ht="12.75" customHeight="1" thickBot="1" x14ac:dyDescent="0.3">
      <c r="B16" s="50"/>
      <c r="C16" s="51"/>
      <c r="D16" s="50"/>
      <c r="E16" s="51"/>
      <c r="F16" s="51"/>
      <c r="G16" s="51"/>
      <c r="H16" s="51"/>
      <c r="I16" s="51"/>
      <c r="J16" s="51"/>
      <c r="K16" s="51"/>
      <c r="L16" s="52" t="str">
        <f>IF(OR(L14="",N14=""),"",SUM(L14:L15))</f>
        <v/>
      </c>
      <c r="M16" s="47"/>
      <c r="N16" s="53" t="str">
        <f>IF(OR(L14="",N14=""),"",SUM(N14:N15))</f>
        <v/>
      </c>
      <c r="O16" s="51"/>
      <c r="P16" s="51"/>
      <c r="Q16" s="51"/>
      <c r="R16" s="51"/>
      <c r="S16" s="51"/>
      <c r="T16" s="51"/>
      <c r="U16" s="51"/>
      <c r="V16" s="51"/>
      <c r="W16" s="54"/>
      <c r="AA16" s="55" t="s">
        <v>65</v>
      </c>
      <c r="AB16" s="56" t="s">
        <v>49</v>
      </c>
      <c r="AC16" s="55" t="s">
        <v>73</v>
      </c>
    </row>
    <row r="17" spans="2:29" x14ac:dyDescent="0.25">
      <c r="B17" s="200" t="s">
        <v>54</v>
      </c>
      <c r="C17" s="201"/>
      <c r="D17" s="200" t="str">
        <f>IF(OR('GRUPO 2'!F141="",'GRUPO 2'!F141=""),"",'GRUPO 2'!E20)</f>
        <v/>
      </c>
      <c r="E17" s="201"/>
      <c r="F17" s="201"/>
      <c r="G17" s="201"/>
      <c r="H17" s="201"/>
      <c r="I17" s="201"/>
      <c r="J17" s="201"/>
      <c r="K17" s="201"/>
      <c r="L17" s="57"/>
      <c r="M17" s="43" t="s">
        <v>49</v>
      </c>
      <c r="N17" s="58"/>
      <c r="O17" s="201" t="str">
        <f>IF(OR('GRUPO 3'!F141="",'GRUPO 3'!F141=""),"",'GRUPO 3'!E23)</f>
        <v/>
      </c>
      <c r="P17" s="201"/>
      <c r="Q17" s="201"/>
      <c r="R17" s="201"/>
      <c r="S17" s="201"/>
      <c r="T17" s="201"/>
      <c r="U17" s="201"/>
      <c r="V17" s="201"/>
      <c r="W17" s="204"/>
      <c r="AA17" s="55" t="s">
        <v>66</v>
      </c>
      <c r="AB17" s="56" t="s">
        <v>49</v>
      </c>
      <c r="AC17" s="55" t="s">
        <v>74</v>
      </c>
    </row>
    <row r="18" spans="2:29" ht="15.75" thickBot="1" x14ac:dyDescent="0.3">
      <c r="B18" s="202"/>
      <c r="C18" s="203"/>
      <c r="D18" s="202"/>
      <c r="E18" s="203"/>
      <c r="F18" s="203"/>
      <c r="G18" s="203"/>
      <c r="H18" s="203"/>
      <c r="I18" s="203"/>
      <c r="J18" s="203"/>
      <c r="K18" s="203"/>
      <c r="L18" s="46"/>
      <c r="M18" s="47" t="s">
        <v>49</v>
      </c>
      <c r="N18" s="48"/>
      <c r="O18" s="203"/>
      <c r="P18" s="203"/>
      <c r="Q18" s="203"/>
      <c r="R18" s="203"/>
      <c r="S18" s="203"/>
      <c r="T18" s="203"/>
      <c r="U18" s="203"/>
      <c r="V18" s="203"/>
      <c r="W18" s="205"/>
      <c r="AA18" s="55" t="s">
        <v>67</v>
      </c>
      <c r="AB18" s="56" t="s">
        <v>49</v>
      </c>
      <c r="AC18" s="55" t="s">
        <v>75</v>
      </c>
    </row>
    <row r="19" spans="2:29" ht="14.25" customHeight="1" thickBot="1" x14ac:dyDescent="0.3">
      <c r="B19" s="50"/>
      <c r="C19" s="51"/>
      <c r="D19" s="50"/>
      <c r="E19" s="51"/>
      <c r="F19" s="51"/>
      <c r="G19" s="51"/>
      <c r="H19" s="51"/>
      <c r="I19" s="51"/>
      <c r="J19" s="51"/>
      <c r="K19" s="51"/>
      <c r="L19" s="52" t="str">
        <f>IF(OR(L17="",N17=""),"",SUM(L17:L18))</f>
        <v/>
      </c>
      <c r="M19" s="47"/>
      <c r="N19" s="53" t="str">
        <f>IF(OR(L17="",N17=""),"",SUM(N17:N18))</f>
        <v/>
      </c>
      <c r="O19" s="51"/>
      <c r="P19" s="51"/>
      <c r="Q19" s="51"/>
      <c r="R19" s="51"/>
      <c r="S19" s="51"/>
      <c r="T19" s="51"/>
      <c r="U19" s="51"/>
      <c r="V19" s="51"/>
      <c r="W19" s="54"/>
      <c r="AA19" s="55" t="s">
        <v>68</v>
      </c>
      <c r="AB19" s="56" t="s">
        <v>49</v>
      </c>
      <c r="AC19" s="55" t="s">
        <v>76</v>
      </c>
    </row>
    <row r="20" spans="2:29" x14ac:dyDescent="0.25">
      <c r="B20" s="200" t="s">
        <v>55</v>
      </c>
      <c r="C20" s="204"/>
      <c r="D20" s="200" t="str">
        <f>IF(OR('GRUPO 4'!F141="",'GRUPO 4'!F141=""),"",'GRUPO 4'!E21)</f>
        <v/>
      </c>
      <c r="E20" s="201"/>
      <c r="F20" s="201"/>
      <c r="G20" s="201"/>
      <c r="H20" s="201"/>
      <c r="I20" s="201"/>
      <c r="J20" s="201"/>
      <c r="K20" s="201"/>
      <c r="L20" s="57"/>
      <c r="M20" s="43" t="s">
        <v>49</v>
      </c>
      <c r="N20" s="58"/>
      <c r="O20" s="201" t="str">
        <f>IF(OR('GRUPO 1'!F141="",'GRUPO 1'!F141=""),"",'GRUPO 1'!E22)</f>
        <v/>
      </c>
      <c r="P20" s="201"/>
      <c r="Q20" s="201"/>
      <c r="R20" s="201"/>
      <c r="S20" s="201"/>
      <c r="T20" s="201"/>
      <c r="U20" s="201"/>
      <c r="V20" s="201"/>
      <c r="W20" s="204"/>
      <c r="AA20" s="55" t="s">
        <v>69</v>
      </c>
      <c r="AB20" s="56" t="s">
        <v>49</v>
      </c>
      <c r="AC20" s="55" t="s">
        <v>77</v>
      </c>
    </row>
    <row r="21" spans="2:29" ht="15.75" thickBot="1" x14ac:dyDescent="0.3">
      <c r="B21" s="202"/>
      <c r="C21" s="205"/>
      <c r="D21" s="202"/>
      <c r="E21" s="203"/>
      <c r="F21" s="203"/>
      <c r="G21" s="203"/>
      <c r="H21" s="203"/>
      <c r="I21" s="203"/>
      <c r="J21" s="203"/>
      <c r="K21" s="203"/>
      <c r="L21" s="59"/>
      <c r="M21" s="47" t="s">
        <v>49</v>
      </c>
      <c r="N21" s="60"/>
      <c r="O21" s="203"/>
      <c r="P21" s="203"/>
      <c r="Q21" s="203"/>
      <c r="R21" s="203"/>
      <c r="S21" s="203"/>
      <c r="T21" s="203"/>
      <c r="U21" s="203"/>
      <c r="V21" s="203"/>
      <c r="W21" s="205"/>
    </row>
    <row r="22" spans="2:29" ht="15.75" thickBot="1" x14ac:dyDescent="0.3">
      <c r="B22" s="61"/>
      <c r="C22" s="62"/>
      <c r="D22" s="61"/>
      <c r="E22" s="63"/>
      <c r="F22" s="63"/>
      <c r="G22" s="63"/>
      <c r="H22" s="63"/>
      <c r="I22" s="63"/>
      <c r="J22" s="63"/>
      <c r="K22" s="63"/>
      <c r="L22" s="64" t="str">
        <f>IF(OR(L20="",N20=""),"",SUM(L20:L21))</f>
        <v/>
      </c>
      <c r="M22" s="47"/>
      <c r="N22" s="65" t="str">
        <f>IF(OR(L20="",N20=""),"",SUM(N20:N21))</f>
        <v/>
      </c>
      <c r="O22" s="63"/>
      <c r="P22" s="63"/>
      <c r="Q22" s="63"/>
      <c r="R22" s="63"/>
      <c r="S22" s="63"/>
      <c r="T22" s="63"/>
      <c r="U22" s="63"/>
      <c r="V22" s="63"/>
      <c r="W22" s="62"/>
    </row>
    <row r="23" spans="2:29" x14ac:dyDescent="0.25">
      <c r="B23" s="200" t="s">
        <v>56</v>
      </c>
      <c r="C23" s="201"/>
      <c r="D23" s="200" t="str">
        <f>IF(OR('GRUPO 3'!F141="",'GRUPO 3'!F141=""),"",'GRUPO 3'!E20)</f>
        <v/>
      </c>
      <c r="E23" s="201"/>
      <c r="F23" s="201"/>
      <c r="G23" s="201"/>
      <c r="H23" s="201"/>
      <c r="I23" s="201"/>
      <c r="J23" s="201"/>
      <c r="K23" s="201"/>
      <c r="L23" s="57"/>
      <c r="M23" s="43" t="s">
        <v>49</v>
      </c>
      <c r="N23" s="58"/>
      <c r="O23" s="201" t="str">
        <f>IF(OR('GRUPO 2'!F141="",'GRUPO 2'!F141=""),"",'GRUPO 2'!E23)</f>
        <v/>
      </c>
      <c r="P23" s="201"/>
      <c r="Q23" s="201"/>
      <c r="R23" s="201"/>
      <c r="S23" s="201"/>
      <c r="T23" s="201"/>
      <c r="U23" s="201"/>
      <c r="V23" s="201"/>
      <c r="W23" s="204"/>
    </row>
    <row r="24" spans="2:29" ht="15.75" thickBot="1" x14ac:dyDescent="0.3">
      <c r="B24" s="202"/>
      <c r="C24" s="203"/>
      <c r="D24" s="202"/>
      <c r="E24" s="203"/>
      <c r="F24" s="203"/>
      <c r="G24" s="203"/>
      <c r="H24" s="203"/>
      <c r="I24" s="203"/>
      <c r="J24" s="203"/>
      <c r="K24" s="203"/>
      <c r="L24" s="59"/>
      <c r="M24" s="47" t="s">
        <v>49</v>
      </c>
      <c r="N24" s="60"/>
      <c r="O24" s="203"/>
      <c r="P24" s="203"/>
      <c r="Q24" s="203"/>
      <c r="R24" s="203"/>
      <c r="S24" s="203"/>
      <c r="T24" s="203"/>
      <c r="U24" s="203"/>
      <c r="V24" s="203"/>
      <c r="W24" s="205"/>
    </row>
    <row r="25" spans="2:29" ht="16.5" customHeight="1" thickBot="1" x14ac:dyDescent="0.3">
      <c r="B25" s="50"/>
      <c r="C25" s="51"/>
      <c r="D25" s="50"/>
      <c r="E25" s="51"/>
      <c r="F25" s="51"/>
      <c r="G25" s="51"/>
      <c r="H25" s="51"/>
      <c r="I25" s="51"/>
      <c r="J25" s="51"/>
      <c r="K25" s="51"/>
      <c r="L25" s="64" t="str">
        <f>IF(OR(L23="",N23=""),"",SUM(L23:L24))</f>
        <v/>
      </c>
      <c r="M25" s="47"/>
      <c r="N25" s="65" t="str">
        <f>IF(OR(L23="",N23=""),"",SUM(N23:N24))</f>
        <v/>
      </c>
      <c r="O25" s="51"/>
      <c r="P25" s="51"/>
      <c r="Q25" s="51"/>
      <c r="R25" s="51"/>
      <c r="S25" s="51"/>
      <c r="T25" s="51"/>
      <c r="U25" s="51"/>
      <c r="V25" s="51"/>
      <c r="W25" s="54"/>
    </row>
    <row r="26" spans="2:29" x14ac:dyDescent="0.25">
      <c r="B26" s="200" t="s">
        <v>57</v>
      </c>
      <c r="C26" s="201"/>
      <c r="D26" s="200" t="str">
        <f>IF(OR('GRUPO 2'!F141="",'GRUPO 2'!F141=""),"",'GRUPO 2'!E21)</f>
        <v/>
      </c>
      <c r="E26" s="201"/>
      <c r="F26" s="201"/>
      <c r="G26" s="201"/>
      <c r="H26" s="201"/>
      <c r="I26" s="201"/>
      <c r="J26" s="201"/>
      <c r="K26" s="201"/>
      <c r="L26" s="42"/>
      <c r="M26" s="43" t="s">
        <v>49</v>
      </c>
      <c r="N26" s="44"/>
      <c r="O26" s="201" t="str">
        <f>IF(OR('GRUPO 3'!F141="",'GRUPO 3'!F141=""),"",'GRUPO 3'!E22)</f>
        <v/>
      </c>
      <c r="P26" s="201"/>
      <c r="Q26" s="201"/>
      <c r="R26" s="201"/>
      <c r="S26" s="201"/>
      <c r="T26" s="201"/>
      <c r="U26" s="201"/>
      <c r="V26" s="201"/>
      <c r="W26" s="204"/>
    </row>
    <row r="27" spans="2:29" ht="15.75" thickBot="1" x14ac:dyDescent="0.3">
      <c r="B27" s="202"/>
      <c r="C27" s="203"/>
      <c r="D27" s="202"/>
      <c r="E27" s="203"/>
      <c r="F27" s="203"/>
      <c r="G27" s="203"/>
      <c r="H27" s="203"/>
      <c r="I27" s="203"/>
      <c r="J27" s="203"/>
      <c r="K27" s="203"/>
      <c r="L27" s="59"/>
      <c r="M27" s="47" t="s">
        <v>49</v>
      </c>
      <c r="N27" s="60"/>
      <c r="O27" s="203"/>
      <c r="P27" s="203"/>
      <c r="Q27" s="203"/>
      <c r="R27" s="203"/>
      <c r="S27" s="203"/>
      <c r="T27" s="203"/>
      <c r="U27" s="203"/>
      <c r="V27" s="203"/>
      <c r="W27" s="205"/>
    </row>
    <row r="28" spans="2:29" ht="15.75" customHeight="1" thickBot="1" x14ac:dyDescent="0.3">
      <c r="B28" s="50"/>
      <c r="C28" s="51"/>
      <c r="D28" s="50"/>
      <c r="E28" s="51"/>
      <c r="F28" s="51"/>
      <c r="G28" s="51"/>
      <c r="H28" s="51"/>
      <c r="I28" s="51"/>
      <c r="J28" s="51"/>
      <c r="K28" s="51"/>
      <c r="L28" s="52" t="str">
        <f>IF(OR(L26="",N26=""),"",SUM(L26:L27))</f>
        <v/>
      </c>
      <c r="M28" s="47"/>
      <c r="N28" s="53" t="str">
        <f>IF(OR(L26="",N26=""),"",SUM(N26:N27))</f>
        <v/>
      </c>
      <c r="O28" s="51"/>
      <c r="P28" s="51"/>
      <c r="Q28" s="51"/>
      <c r="R28" s="51"/>
      <c r="S28" s="51"/>
      <c r="T28" s="51"/>
      <c r="U28" s="51"/>
      <c r="V28" s="51"/>
      <c r="W28" s="54"/>
    </row>
    <row r="29" spans="2:29" x14ac:dyDescent="0.25">
      <c r="B29" s="200" t="s">
        <v>58</v>
      </c>
      <c r="C29" s="201"/>
      <c r="D29" s="200" t="str">
        <f>IF(OR('GRUPO 4'!F141="",'GRUPO 4'!F141=""),"",'GRUPO 4'!E20)</f>
        <v/>
      </c>
      <c r="E29" s="201"/>
      <c r="F29" s="201"/>
      <c r="G29" s="201"/>
      <c r="H29" s="201"/>
      <c r="I29" s="201"/>
      <c r="J29" s="201"/>
      <c r="K29" s="201"/>
      <c r="L29" s="57"/>
      <c r="M29" s="43" t="s">
        <v>49</v>
      </c>
      <c r="N29" s="58"/>
      <c r="O29" s="201" t="str">
        <f>IF(OR('GRUPO 1'!F141="",'GRUPO 1'!F141=""),"",'GRUPO 1'!E23)</f>
        <v/>
      </c>
      <c r="P29" s="201"/>
      <c r="Q29" s="201"/>
      <c r="R29" s="201"/>
      <c r="S29" s="201"/>
      <c r="T29" s="201"/>
      <c r="U29" s="201"/>
      <c r="V29" s="201"/>
      <c r="W29" s="204"/>
    </row>
    <row r="30" spans="2:29" ht="15.75" thickBot="1" x14ac:dyDescent="0.3">
      <c r="B30" s="202"/>
      <c r="C30" s="203"/>
      <c r="D30" s="202"/>
      <c r="E30" s="203"/>
      <c r="F30" s="203"/>
      <c r="G30" s="203"/>
      <c r="H30" s="203"/>
      <c r="I30" s="203"/>
      <c r="J30" s="203"/>
      <c r="K30" s="203"/>
      <c r="L30" s="46"/>
      <c r="M30" s="47" t="s">
        <v>49</v>
      </c>
      <c r="N30" s="48"/>
      <c r="O30" s="203"/>
      <c r="P30" s="203"/>
      <c r="Q30" s="203"/>
      <c r="R30" s="203"/>
      <c r="S30" s="203"/>
      <c r="T30" s="203"/>
      <c r="U30" s="203"/>
      <c r="V30" s="203"/>
      <c r="W30" s="205"/>
    </row>
    <row r="31" spans="2:29" ht="13.5" customHeight="1" thickBot="1" x14ac:dyDescent="0.3">
      <c r="B31" s="50"/>
      <c r="C31" s="51"/>
      <c r="D31" s="50"/>
      <c r="E31" s="51"/>
      <c r="F31" s="51"/>
      <c r="G31" s="51"/>
      <c r="H31" s="51"/>
      <c r="I31" s="51"/>
      <c r="J31" s="51"/>
      <c r="K31" s="51"/>
      <c r="L31" s="66" t="str">
        <f>IF(OR(L29="",N29=""),"",SUM(L29:L30))</f>
        <v/>
      </c>
      <c r="M31" s="67"/>
      <c r="N31" s="68" t="str">
        <f>IF(OR(L29="",N29=""),"",SUM(N29:N30))</f>
        <v/>
      </c>
      <c r="O31" s="51"/>
      <c r="P31" s="51"/>
      <c r="Q31" s="51"/>
      <c r="R31" s="51"/>
      <c r="S31" s="51"/>
      <c r="T31" s="51"/>
      <c r="U31" s="51"/>
      <c r="V31" s="51"/>
      <c r="W31" s="54"/>
    </row>
    <row r="32" spans="2:29" x14ac:dyDescent="0.25">
      <c r="B32" s="200" t="s">
        <v>59</v>
      </c>
      <c r="C32" s="204"/>
      <c r="D32" s="200" t="str">
        <f>IF(OR('GRUPO 1'!F141="",'GRUPO 1'!F141=""),"",'GRUPO 1'!E21)</f>
        <v/>
      </c>
      <c r="E32" s="201"/>
      <c r="F32" s="201"/>
      <c r="G32" s="201"/>
      <c r="H32" s="201"/>
      <c r="I32" s="201"/>
      <c r="J32" s="201"/>
      <c r="K32" s="201"/>
      <c r="L32" s="46"/>
      <c r="M32" s="47" t="s">
        <v>49</v>
      </c>
      <c r="N32" s="48"/>
      <c r="O32" s="201" t="str">
        <f>IF(OR('GRUPO 4'!F141="",'GRUPO 4'!F141=""),"",'GRUPO 4'!E22)</f>
        <v/>
      </c>
      <c r="P32" s="201"/>
      <c r="Q32" s="201"/>
      <c r="R32" s="201"/>
      <c r="S32" s="201"/>
      <c r="T32" s="201"/>
      <c r="U32" s="201"/>
      <c r="V32" s="201"/>
      <c r="W32" s="204"/>
    </row>
    <row r="33" spans="2:23" ht="15.75" thickBot="1" x14ac:dyDescent="0.3">
      <c r="B33" s="202"/>
      <c r="C33" s="205"/>
      <c r="D33" s="212"/>
      <c r="E33" s="213"/>
      <c r="F33" s="213"/>
      <c r="G33" s="213"/>
      <c r="H33" s="213"/>
      <c r="I33" s="213"/>
      <c r="J33" s="213"/>
      <c r="K33" s="213"/>
      <c r="L33" s="69"/>
      <c r="M33" s="67" t="s">
        <v>49</v>
      </c>
      <c r="N33" s="70"/>
      <c r="O33" s="213"/>
      <c r="P33" s="213"/>
      <c r="Q33" s="213"/>
      <c r="R33" s="213"/>
      <c r="S33" s="213"/>
      <c r="T33" s="213"/>
      <c r="U33" s="213"/>
      <c r="V33" s="213"/>
      <c r="W33" s="214"/>
    </row>
    <row r="34" spans="2:23" ht="15.75" thickBot="1" x14ac:dyDescent="0.3">
      <c r="B34" s="61"/>
      <c r="C34" s="62"/>
      <c r="D34" s="61"/>
      <c r="E34" s="63"/>
      <c r="F34" s="63"/>
      <c r="G34" s="63"/>
      <c r="H34" s="63"/>
      <c r="I34" s="63"/>
      <c r="J34" s="63"/>
      <c r="K34" s="63"/>
      <c r="L34" s="71" t="str">
        <f>IF(OR(L32="",N32=""),"",SUM(L32:L33))</f>
        <v/>
      </c>
      <c r="M34" s="72"/>
      <c r="N34" s="73" t="str">
        <f>IF(OR(L32="",N32=""),"",SUM(N32:N33))</f>
        <v/>
      </c>
      <c r="O34" s="63"/>
      <c r="P34" s="63"/>
      <c r="Q34" s="63"/>
      <c r="R34" s="63"/>
      <c r="S34" s="63"/>
      <c r="T34" s="63"/>
      <c r="U34" s="63"/>
      <c r="V34" s="63"/>
      <c r="W34" s="62"/>
    </row>
    <row r="35" spans="2:23" ht="15.75" thickBot="1" x14ac:dyDescent="0.3"/>
    <row r="36" spans="2:23" x14ac:dyDescent="0.25">
      <c r="B36" s="158" t="s">
        <v>50</v>
      </c>
      <c r="C36" s="159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60"/>
    </row>
    <row r="37" spans="2:23" x14ac:dyDescent="0.25">
      <c r="B37" s="161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3"/>
    </row>
    <row r="38" spans="2:23" ht="15.75" thickBot="1" x14ac:dyDescent="0.3">
      <c r="B38" s="164"/>
      <c r="C38" s="165"/>
      <c r="D38" s="165"/>
      <c r="E38" s="165"/>
      <c r="F38" s="165"/>
      <c r="G38" s="165"/>
      <c r="H38" s="165"/>
      <c r="I38" s="165"/>
      <c r="J38" s="162"/>
      <c r="K38" s="162"/>
      <c r="L38" s="162"/>
      <c r="M38" s="162"/>
      <c r="N38" s="162"/>
      <c r="O38" s="162"/>
      <c r="P38" s="162"/>
      <c r="Q38" s="165"/>
      <c r="R38" s="165"/>
      <c r="S38" s="165"/>
      <c r="T38" s="165"/>
      <c r="U38" s="165"/>
      <c r="V38" s="165"/>
      <c r="W38" s="166"/>
    </row>
    <row r="39" spans="2:23" ht="14.25" customHeight="1" x14ac:dyDescent="0.25">
      <c r="B39" s="36"/>
      <c r="C39" s="37"/>
      <c r="D39" s="37"/>
      <c r="E39" s="37"/>
      <c r="F39" s="37"/>
      <c r="G39" s="37"/>
      <c r="H39" s="37"/>
      <c r="I39" s="37"/>
      <c r="J39" s="206" t="s">
        <v>51</v>
      </c>
      <c r="K39" s="207"/>
      <c r="L39" s="207"/>
      <c r="M39" s="207"/>
      <c r="N39" s="207"/>
      <c r="O39" s="207"/>
      <c r="P39" s="208"/>
      <c r="Q39" s="37"/>
      <c r="R39" s="37"/>
      <c r="S39" s="37"/>
      <c r="T39" s="37"/>
      <c r="U39" s="37"/>
      <c r="V39" s="37"/>
      <c r="W39" s="38"/>
    </row>
    <row r="40" spans="2:23" ht="15" customHeight="1" thickBot="1" x14ac:dyDescent="0.3">
      <c r="B40" s="39"/>
      <c r="C40" s="40"/>
      <c r="D40" s="40"/>
      <c r="E40" s="40"/>
      <c r="F40" s="40"/>
      <c r="G40" s="40"/>
      <c r="H40" s="40"/>
      <c r="I40" s="40"/>
      <c r="J40" s="209"/>
      <c r="K40" s="210"/>
      <c r="L40" s="210"/>
      <c r="M40" s="210"/>
      <c r="N40" s="210"/>
      <c r="O40" s="210"/>
      <c r="P40" s="211"/>
      <c r="Q40" s="40"/>
      <c r="R40" s="40"/>
      <c r="S40" s="40"/>
      <c r="T40" s="40"/>
      <c r="U40" s="40"/>
      <c r="V40" s="40"/>
      <c r="W40" s="41"/>
    </row>
    <row r="41" spans="2:23" x14ac:dyDescent="0.25">
      <c r="B41" s="200" t="s">
        <v>82</v>
      </c>
      <c r="C41" s="201"/>
      <c r="D41" s="200" t="str">
        <f>IF(OR(L13="",N13=""),"",IF(L13&gt;N13,D11,O11))</f>
        <v/>
      </c>
      <c r="E41" s="201"/>
      <c r="F41" s="201"/>
      <c r="G41" s="201"/>
      <c r="H41" s="201"/>
      <c r="I41" s="201"/>
      <c r="J41" s="201"/>
      <c r="K41" s="204"/>
      <c r="L41" s="46"/>
      <c r="M41" s="47" t="s">
        <v>49</v>
      </c>
      <c r="N41" s="48"/>
      <c r="O41" s="200" t="str">
        <f>IF(OR(L16="",N16=""),"",IF(L16&gt;N16,D14,O14))</f>
        <v/>
      </c>
      <c r="P41" s="201"/>
      <c r="Q41" s="201"/>
      <c r="R41" s="201"/>
      <c r="S41" s="201"/>
      <c r="T41" s="201"/>
      <c r="U41" s="201"/>
      <c r="V41" s="201"/>
      <c r="W41" s="204"/>
    </row>
    <row r="42" spans="2:23" ht="15.75" thickBot="1" x14ac:dyDescent="0.3">
      <c r="B42" s="202"/>
      <c r="C42" s="203"/>
      <c r="D42" s="202"/>
      <c r="E42" s="203"/>
      <c r="F42" s="203"/>
      <c r="G42" s="203"/>
      <c r="H42" s="203"/>
      <c r="I42" s="203"/>
      <c r="J42" s="203"/>
      <c r="K42" s="205"/>
      <c r="L42" s="69"/>
      <c r="M42" s="67" t="s">
        <v>49</v>
      </c>
      <c r="N42" s="70"/>
      <c r="O42" s="202"/>
      <c r="P42" s="203"/>
      <c r="Q42" s="203"/>
      <c r="R42" s="203"/>
      <c r="S42" s="203"/>
      <c r="T42" s="203"/>
      <c r="U42" s="203"/>
      <c r="V42" s="203"/>
      <c r="W42" s="205"/>
    </row>
    <row r="43" spans="2:23" ht="15.75" customHeight="1" thickBot="1" x14ac:dyDescent="0.3">
      <c r="B43" s="50"/>
      <c r="C43" s="51"/>
      <c r="D43" s="50"/>
      <c r="E43" s="51"/>
      <c r="F43" s="51"/>
      <c r="G43" s="51"/>
      <c r="H43" s="51"/>
      <c r="I43" s="51"/>
      <c r="J43" s="51"/>
      <c r="K43" s="54"/>
      <c r="L43" s="71" t="str">
        <f>IF(OR(L41="",N41=""),"",SUM(L41:L42))</f>
        <v/>
      </c>
      <c r="M43" s="72"/>
      <c r="N43" s="73" t="str">
        <f>IF(OR(L41="",N41=""),"",SUM(N41:N42))</f>
        <v/>
      </c>
      <c r="O43" s="50"/>
      <c r="P43" s="51"/>
      <c r="Q43" s="51"/>
      <c r="R43" s="51"/>
      <c r="S43" s="51"/>
      <c r="T43" s="51"/>
      <c r="U43" s="51"/>
      <c r="V43" s="51"/>
      <c r="W43" s="54"/>
    </row>
    <row r="44" spans="2:23" x14ac:dyDescent="0.25">
      <c r="B44" s="200" t="s">
        <v>83</v>
      </c>
      <c r="C44" s="201"/>
      <c r="D44" s="200" t="str">
        <f>IF(OR(L19="",N19=""),"",IF(L19&gt;N19,D17,O17))</f>
        <v/>
      </c>
      <c r="E44" s="201"/>
      <c r="F44" s="201"/>
      <c r="G44" s="201"/>
      <c r="H44" s="201"/>
      <c r="I44" s="201"/>
      <c r="J44" s="201"/>
      <c r="K44" s="204"/>
      <c r="L44" s="46"/>
      <c r="M44" s="47" t="s">
        <v>49</v>
      </c>
      <c r="N44" s="48"/>
      <c r="O44" s="200" t="str">
        <f>IF(OR(L22="",N22=""),"",IF(L22&gt;N22,D20,O20))</f>
        <v/>
      </c>
      <c r="P44" s="201"/>
      <c r="Q44" s="201"/>
      <c r="R44" s="201"/>
      <c r="S44" s="201"/>
      <c r="T44" s="201"/>
      <c r="U44" s="201"/>
      <c r="V44" s="201"/>
      <c r="W44" s="204"/>
    </row>
    <row r="45" spans="2:23" ht="15.75" thickBot="1" x14ac:dyDescent="0.3">
      <c r="B45" s="202"/>
      <c r="C45" s="203"/>
      <c r="D45" s="202"/>
      <c r="E45" s="203"/>
      <c r="F45" s="203"/>
      <c r="G45" s="203"/>
      <c r="H45" s="203"/>
      <c r="I45" s="203"/>
      <c r="J45" s="203"/>
      <c r="K45" s="205"/>
      <c r="L45" s="69"/>
      <c r="M45" s="67" t="s">
        <v>49</v>
      </c>
      <c r="N45" s="70"/>
      <c r="O45" s="202"/>
      <c r="P45" s="203"/>
      <c r="Q45" s="203"/>
      <c r="R45" s="203"/>
      <c r="S45" s="203"/>
      <c r="T45" s="203"/>
      <c r="U45" s="203"/>
      <c r="V45" s="203"/>
      <c r="W45" s="205"/>
    </row>
    <row r="46" spans="2:23" ht="15" customHeight="1" thickBot="1" x14ac:dyDescent="0.3">
      <c r="B46" s="50"/>
      <c r="C46" s="51"/>
      <c r="D46" s="50"/>
      <c r="E46" s="51"/>
      <c r="F46" s="51"/>
      <c r="G46" s="51"/>
      <c r="H46" s="51"/>
      <c r="I46" s="51"/>
      <c r="J46" s="51"/>
      <c r="K46" s="54"/>
      <c r="L46" s="71" t="str">
        <f>IF(OR(L44="",N44=""),"",SUM(L44:L45))</f>
        <v/>
      </c>
      <c r="M46" s="72"/>
      <c r="N46" s="73" t="str">
        <f>IF(OR(L44="",N44=""),"",SUM(N44:N45))</f>
        <v/>
      </c>
      <c r="O46" s="50"/>
      <c r="P46" s="51"/>
      <c r="Q46" s="51"/>
      <c r="R46" s="51"/>
      <c r="S46" s="51"/>
      <c r="T46" s="51"/>
      <c r="U46" s="51"/>
      <c r="V46" s="51"/>
      <c r="W46" s="54"/>
    </row>
    <row r="47" spans="2:23" x14ac:dyDescent="0.25">
      <c r="B47" s="200" t="s">
        <v>84</v>
      </c>
      <c r="C47" s="201"/>
      <c r="D47" s="200" t="str">
        <f>IF(OR(L25="",N25=""),"",IF(L25&gt;N25,D23,O23))</f>
        <v/>
      </c>
      <c r="E47" s="201"/>
      <c r="F47" s="201"/>
      <c r="G47" s="201"/>
      <c r="H47" s="201"/>
      <c r="I47" s="201"/>
      <c r="J47" s="201"/>
      <c r="K47" s="204"/>
      <c r="L47" s="59"/>
      <c r="M47" s="47" t="s">
        <v>49</v>
      </c>
      <c r="N47" s="60"/>
      <c r="O47" s="200" t="str">
        <f>IF(OR(L28="",N28=""),"",IF(L28&gt;N28,D26,O26))</f>
        <v/>
      </c>
      <c r="P47" s="201"/>
      <c r="Q47" s="201"/>
      <c r="R47" s="201"/>
      <c r="S47" s="201"/>
      <c r="T47" s="201"/>
      <c r="U47" s="201"/>
      <c r="V47" s="201"/>
      <c r="W47" s="204"/>
    </row>
    <row r="48" spans="2:23" ht="15.75" thickBot="1" x14ac:dyDescent="0.3">
      <c r="B48" s="202"/>
      <c r="C48" s="203"/>
      <c r="D48" s="202"/>
      <c r="E48" s="203"/>
      <c r="F48" s="203"/>
      <c r="G48" s="203"/>
      <c r="H48" s="203"/>
      <c r="I48" s="203"/>
      <c r="J48" s="203"/>
      <c r="K48" s="205"/>
      <c r="L48" s="74"/>
      <c r="M48" s="67" t="s">
        <v>49</v>
      </c>
      <c r="N48" s="75"/>
      <c r="O48" s="202"/>
      <c r="P48" s="203"/>
      <c r="Q48" s="203"/>
      <c r="R48" s="203"/>
      <c r="S48" s="203"/>
      <c r="T48" s="203"/>
      <c r="U48" s="203"/>
      <c r="V48" s="203"/>
      <c r="W48" s="205"/>
    </row>
    <row r="49" spans="2:23" ht="15.75" customHeight="1" thickBot="1" x14ac:dyDescent="0.3">
      <c r="B49" s="50"/>
      <c r="C49" s="51"/>
      <c r="D49" s="50"/>
      <c r="E49" s="51"/>
      <c r="F49" s="51"/>
      <c r="G49" s="51"/>
      <c r="H49" s="51"/>
      <c r="I49" s="51"/>
      <c r="J49" s="51"/>
      <c r="K49" s="54"/>
      <c r="L49" s="76" t="str">
        <f>IF(OR(L47="",N47=""),"",SUM(L47:L48))</f>
        <v/>
      </c>
      <c r="M49" s="72"/>
      <c r="N49" s="77" t="str">
        <f>IF(OR(L47="",N47=""),"",SUM(N47:N48))</f>
        <v/>
      </c>
      <c r="O49" s="50"/>
      <c r="P49" s="51"/>
      <c r="Q49" s="51"/>
      <c r="R49" s="51"/>
      <c r="S49" s="51"/>
      <c r="T49" s="51"/>
      <c r="U49" s="51"/>
      <c r="V49" s="51"/>
      <c r="W49" s="54"/>
    </row>
    <row r="50" spans="2:23" x14ac:dyDescent="0.25">
      <c r="B50" s="200" t="s">
        <v>85</v>
      </c>
      <c r="C50" s="204"/>
      <c r="D50" s="200" t="str">
        <f>IF(OR(L31="",N31=""),"",IF(L31&gt;N31,D29,O29))</f>
        <v/>
      </c>
      <c r="E50" s="201"/>
      <c r="F50" s="201"/>
      <c r="G50" s="201"/>
      <c r="H50" s="201"/>
      <c r="I50" s="201"/>
      <c r="J50" s="201"/>
      <c r="K50" s="204"/>
      <c r="L50" s="59"/>
      <c r="M50" s="47" t="s">
        <v>49</v>
      </c>
      <c r="N50" s="60"/>
      <c r="O50" s="200" t="str">
        <f>IF(OR(L34="",N34=""),"",IF(L34&gt;N34,D32,O32))</f>
        <v/>
      </c>
      <c r="P50" s="201"/>
      <c r="Q50" s="201"/>
      <c r="R50" s="201"/>
      <c r="S50" s="201"/>
      <c r="T50" s="201"/>
      <c r="U50" s="201"/>
      <c r="V50" s="201"/>
      <c r="W50" s="204"/>
    </row>
    <row r="51" spans="2:23" ht="15.75" thickBot="1" x14ac:dyDescent="0.3">
      <c r="B51" s="202"/>
      <c r="C51" s="205"/>
      <c r="D51" s="202"/>
      <c r="E51" s="203"/>
      <c r="F51" s="203"/>
      <c r="G51" s="203"/>
      <c r="H51" s="203"/>
      <c r="I51" s="203"/>
      <c r="J51" s="203"/>
      <c r="K51" s="205"/>
      <c r="L51" s="69"/>
      <c r="M51" s="67" t="s">
        <v>49</v>
      </c>
      <c r="N51" s="70"/>
      <c r="O51" s="202"/>
      <c r="P51" s="203"/>
      <c r="Q51" s="203"/>
      <c r="R51" s="203"/>
      <c r="S51" s="203"/>
      <c r="T51" s="203"/>
      <c r="U51" s="203"/>
      <c r="V51" s="203"/>
      <c r="W51" s="205"/>
    </row>
    <row r="52" spans="2:23" ht="15.75" thickBot="1" x14ac:dyDescent="0.3">
      <c r="B52" s="61"/>
      <c r="C52" s="62"/>
      <c r="D52" s="61"/>
      <c r="E52" s="63"/>
      <c r="F52" s="63"/>
      <c r="G52" s="63"/>
      <c r="H52" s="63"/>
      <c r="I52" s="63"/>
      <c r="J52" s="63"/>
      <c r="K52" s="63"/>
      <c r="L52" s="71" t="str">
        <f>IF(OR(L50="",N50=""),"",SUM(L50:L51))</f>
        <v/>
      </c>
      <c r="M52" s="72"/>
      <c r="N52" s="73" t="str">
        <f>IF(OR(L50="",N50=""),"",SUM(N50:N51))</f>
        <v/>
      </c>
      <c r="O52" s="63"/>
      <c r="P52" s="63"/>
      <c r="Q52" s="63"/>
      <c r="R52" s="63"/>
      <c r="S52" s="63"/>
      <c r="T52" s="63"/>
      <c r="U52" s="63"/>
      <c r="V52" s="63"/>
      <c r="W52" s="62"/>
    </row>
    <row r="53" spans="2:23" ht="15.75" thickBot="1" x14ac:dyDescent="0.3"/>
    <row r="54" spans="2:23" x14ac:dyDescent="0.25">
      <c r="B54" s="158" t="s">
        <v>78</v>
      </c>
      <c r="C54" s="159"/>
      <c r="D54" s="159"/>
      <c r="E54" s="159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60"/>
    </row>
    <row r="55" spans="2:23" x14ac:dyDescent="0.25"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3"/>
    </row>
    <row r="56" spans="2:23" ht="15.75" thickBot="1" x14ac:dyDescent="0.3">
      <c r="B56" s="164"/>
      <c r="C56" s="165"/>
      <c r="D56" s="165"/>
      <c r="E56" s="165"/>
      <c r="F56" s="165"/>
      <c r="G56" s="165"/>
      <c r="H56" s="165"/>
      <c r="I56" s="165"/>
      <c r="J56" s="162"/>
      <c r="K56" s="162"/>
      <c r="L56" s="162"/>
      <c r="M56" s="162"/>
      <c r="N56" s="162"/>
      <c r="O56" s="162"/>
      <c r="P56" s="162"/>
      <c r="Q56" s="165"/>
      <c r="R56" s="165"/>
      <c r="S56" s="165"/>
      <c r="T56" s="165"/>
      <c r="U56" s="165"/>
      <c r="V56" s="165"/>
      <c r="W56" s="166"/>
    </row>
    <row r="57" spans="2:23" ht="15" customHeight="1" x14ac:dyDescent="0.25">
      <c r="B57" s="36"/>
      <c r="C57" s="37"/>
      <c r="D57" s="37"/>
      <c r="E57" s="37"/>
      <c r="F57" s="37"/>
      <c r="G57" s="37"/>
      <c r="H57" s="37"/>
      <c r="I57" s="37"/>
      <c r="J57" s="206" t="s">
        <v>79</v>
      </c>
      <c r="K57" s="207"/>
      <c r="L57" s="207"/>
      <c r="M57" s="207"/>
      <c r="N57" s="207"/>
      <c r="O57" s="207"/>
      <c r="P57" s="208"/>
      <c r="Q57" s="37"/>
      <c r="R57" s="37"/>
      <c r="S57" s="37"/>
      <c r="T57" s="37"/>
      <c r="U57" s="37"/>
      <c r="V57" s="37"/>
      <c r="W57" s="38"/>
    </row>
    <row r="58" spans="2:23" ht="16.5" customHeight="1" thickBot="1" x14ac:dyDescent="0.3">
      <c r="B58" s="39"/>
      <c r="C58" s="40"/>
      <c r="D58" s="40"/>
      <c r="E58" s="40"/>
      <c r="F58" s="40"/>
      <c r="G58" s="40"/>
      <c r="H58" s="40"/>
      <c r="I58" s="40"/>
      <c r="J58" s="209"/>
      <c r="K58" s="210"/>
      <c r="L58" s="210"/>
      <c r="M58" s="210"/>
      <c r="N58" s="210"/>
      <c r="O58" s="210"/>
      <c r="P58" s="211"/>
      <c r="Q58" s="40"/>
      <c r="R58" s="40"/>
      <c r="S58" s="40"/>
      <c r="T58" s="40"/>
      <c r="U58" s="40"/>
      <c r="V58" s="40"/>
      <c r="W58" s="41"/>
    </row>
    <row r="59" spans="2:23" x14ac:dyDescent="0.25">
      <c r="B59" s="200" t="s">
        <v>86</v>
      </c>
      <c r="C59" s="201"/>
      <c r="D59" s="200" t="str">
        <f>IF(OR(L43="",N43=""),"",IF(L43&gt;N43,D41,O41))</f>
        <v/>
      </c>
      <c r="E59" s="201"/>
      <c r="F59" s="201"/>
      <c r="G59" s="201"/>
      <c r="H59" s="201"/>
      <c r="I59" s="201"/>
      <c r="J59" s="201"/>
      <c r="K59" s="204"/>
      <c r="L59" s="46"/>
      <c r="M59" s="47" t="s">
        <v>49</v>
      </c>
      <c r="N59" s="48"/>
      <c r="O59" s="200" t="str">
        <f>IF(OR(L46="",N46=""),"",IF(L46&gt;N46,D44,O44))</f>
        <v/>
      </c>
      <c r="P59" s="201"/>
      <c r="Q59" s="201"/>
      <c r="R59" s="201"/>
      <c r="S59" s="201"/>
      <c r="T59" s="201"/>
      <c r="U59" s="201"/>
      <c r="V59" s="201"/>
      <c r="W59" s="204"/>
    </row>
    <row r="60" spans="2:23" ht="15.75" thickBot="1" x14ac:dyDescent="0.3">
      <c r="B60" s="202"/>
      <c r="C60" s="203"/>
      <c r="D60" s="202"/>
      <c r="E60" s="203"/>
      <c r="F60" s="203"/>
      <c r="G60" s="203"/>
      <c r="H60" s="203"/>
      <c r="I60" s="203"/>
      <c r="J60" s="203"/>
      <c r="K60" s="205"/>
      <c r="L60" s="69"/>
      <c r="M60" s="67" t="s">
        <v>49</v>
      </c>
      <c r="N60" s="70"/>
      <c r="O60" s="202"/>
      <c r="P60" s="203"/>
      <c r="Q60" s="203"/>
      <c r="R60" s="203"/>
      <c r="S60" s="203"/>
      <c r="T60" s="203"/>
      <c r="U60" s="203"/>
      <c r="V60" s="203"/>
      <c r="W60" s="205"/>
    </row>
    <row r="61" spans="2:23" ht="15.75" customHeight="1" thickBot="1" x14ac:dyDescent="0.3">
      <c r="B61" s="50"/>
      <c r="C61" s="51"/>
      <c r="D61" s="50"/>
      <c r="E61" s="51"/>
      <c r="F61" s="51"/>
      <c r="G61" s="51"/>
      <c r="H61" s="51"/>
      <c r="I61" s="51"/>
      <c r="J61" s="51"/>
      <c r="K61" s="54"/>
      <c r="L61" s="71" t="str">
        <f>IF(OR(L59="",N59=""),"",SUM(L59:L60))</f>
        <v/>
      </c>
      <c r="M61" s="72"/>
      <c r="N61" s="73" t="str">
        <f>IF(OR(L59="",N59=""),"",SUM(N59:N60))</f>
        <v/>
      </c>
      <c r="O61" s="50"/>
      <c r="P61" s="51"/>
      <c r="Q61" s="51"/>
      <c r="R61" s="51"/>
      <c r="S61" s="51"/>
      <c r="T61" s="51"/>
      <c r="U61" s="51"/>
      <c r="V61" s="51"/>
      <c r="W61" s="54"/>
    </row>
    <row r="62" spans="2:23" x14ac:dyDescent="0.25">
      <c r="B62" s="200" t="s">
        <v>87</v>
      </c>
      <c r="C62" s="201"/>
      <c r="D62" s="200" t="str">
        <f>IF(OR(L49="",N49=""),"",IF(L49&gt;N49,D47,O47))</f>
        <v/>
      </c>
      <c r="E62" s="201"/>
      <c r="F62" s="201"/>
      <c r="G62" s="201"/>
      <c r="H62" s="201"/>
      <c r="I62" s="201"/>
      <c r="J62" s="201"/>
      <c r="K62" s="204"/>
      <c r="L62" s="59"/>
      <c r="M62" s="47" t="s">
        <v>49</v>
      </c>
      <c r="N62" s="60"/>
      <c r="O62" s="200" t="str">
        <f>IF(OR(L52="",N52=""),"",IF(L52&gt;N52,D50,O50))</f>
        <v/>
      </c>
      <c r="P62" s="201"/>
      <c r="Q62" s="201"/>
      <c r="R62" s="201"/>
      <c r="S62" s="201"/>
      <c r="T62" s="201"/>
      <c r="U62" s="201"/>
      <c r="V62" s="201"/>
      <c r="W62" s="204"/>
    </row>
    <row r="63" spans="2:23" ht="15.75" thickBot="1" x14ac:dyDescent="0.3">
      <c r="B63" s="202"/>
      <c r="C63" s="203"/>
      <c r="D63" s="202"/>
      <c r="E63" s="203"/>
      <c r="F63" s="203"/>
      <c r="G63" s="203"/>
      <c r="H63" s="203"/>
      <c r="I63" s="203"/>
      <c r="J63" s="203"/>
      <c r="K63" s="205"/>
      <c r="L63" s="74"/>
      <c r="M63" s="67" t="s">
        <v>49</v>
      </c>
      <c r="N63" s="75"/>
      <c r="O63" s="202"/>
      <c r="P63" s="203"/>
      <c r="Q63" s="203"/>
      <c r="R63" s="203"/>
      <c r="S63" s="203"/>
      <c r="T63" s="203"/>
      <c r="U63" s="203"/>
      <c r="V63" s="203"/>
      <c r="W63" s="205"/>
    </row>
    <row r="64" spans="2:23" ht="16.5" customHeight="1" thickBot="1" x14ac:dyDescent="0.3">
      <c r="B64" s="78"/>
      <c r="C64" s="79"/>
      <c r="D64" s="78"/>
      <c r="E64" s="79"/>
      <c r="F64" s="79"/>
      <c r="G64" s="79"/>
      <c r="H64" s="79"/>
      <c r="I64" s="79"/>
      <c r="J64" s="79"/>
      <c r="K64" s="80"/>
      <c r="L64" s="76" t="str">
        <f>IF(OR(L62="",N62=""),"",SUM(L62:L63))</f>
        <v/>
      </c>
      <c r="M64" s="72"/>
      <c r="N64" s="77" t="str">
        <f>IF(OR(L62="",N62=""),"",SUM(N62:N63))</f>
        <v/>
      </c>
      <c r="O64" s="78"/>
      <c r="P64" s="79"/>
      <c r="Q64" s="79"/>
      <c r="R64" s="79"/>
      <c r="S64" s="79"/>
      <c r="T64" s="79"/>
      <c r="U64" s="79"/>
      <c r="V64" s="79"/>
      <c r="W64" s="80"/>
    </row>
    <row r="65" spans="2:23" ht="15.75" thickBot="1" x14ac:dyDescent="0.3"/>
    <row r="66" spans="2:23" x14ac:dyDescent="0.25">
      <c r="B66" s="158" t="s">
        <v>80</v>
      </c>
      <c r="C66" s="159"/>
      <c r="D66" s="159"/>
      <c r="E66" s="159"/>
      <c r="F66" s="159"/>
      <c r="G66" s="159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60"/>
    </row>
    <row r="67" spans="2:23" x14ac:dyDescent="0.25">
      <c r="B67" s="161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3"/>
    </row>
    <row r="68" spans="2:23" ht="15.75" thickBot="1" x14ac:dyDescent="0.3">
      <c r="B68" s="164"/>
      <c r="C68" s="165"/>
      <c r="D68" s="165"/>
      <c r="E68" s="165"/>
      <c r="F68" s="165"/>
      <c r="G68" s="165"/>
      <c r="H68" s="165"/>
      <c r="I68" s="165"/>
      <c r="J68" s="162"/>
      <c r="K68" s="162"/>
      <c r="L68" s="162"/>
      <c r="M68" s="162"/>
      <c r="N68" s="162"/>
      <c r="O68" s="162"/>
      <c r="P68" s="162"/>
      <c r="Q68" s="165"/>
      <c r="R68" s="165"/>
      <c r="S68" s="165"/>
      <c r="T68" s="165"/>
      <c r="U68" s="165"/>
      <c r="V68" s="165"/>
      <c r="W68" s="166"/>
    </row>
    <row r="69" spans="2:23" ht="16.5" customHeight="1" x14ac:dyDescent="0.25">
      <c r="B69" s="36"/>
      <c r="C69" s="37"/>
      <c r="D69" s="37"/>
      <c r="E69" s="37"/>
      <c r="F69" s="37"/>
      <c r="G69" s="37"/>
      <c r="H69" s="37"/>
      <c r="I69" s="37"/>
      <c r="J69" s="206" t="s">
        <v>81</v>
      </c>
      <c r="K69" s="207"/>
      <c r="L69" s="207"/>
      <c r="M69" s="207"/>
      <c r="N69" s="207"/>
      <c r="O69" s="207"/>
      <c r="P69" s="208"/>
      <c r="Q69" s="37"/>
      <c r="R69" s="37"/>
      <c r="S69" s="37"/>
      <c r="T69" s="37"/>
      <c r="U69" s="37"/>
      <c r="V69" s="37"/>
      <c r="W69" s="38"/>
    </row>
    <row r="70" spans="2:23" ht="15.75" customHeight="1" thickBot="1" x14ac:dyDescent="0.3">
      <c r="B70" s="39"/>
      <c r="C70" s="40"/>
      <c r="D70" s="40"/>
      <c r="E70" s="40"/>
      <c r="F70" s="40"/>
      <c r="G70" s="40"/>
      <c r="H70" s="40"/>
      <c r="I70" s="40"/>
      <c r="J70" s="209"/>
      <c r="K70" s="210"/>
      <c r="L70" s="210"/>
      <c r="M70" s="210"/>
      <c r="N70" s="210"/>
      <c r="O70" s="210"/>
      <c r="P70" s="211"/>
      <c r="Q70" s="40"/>
      <c r="R70" s="40"/>
      <c r="S70" s="40"/>
      <c r="T70" s="40"/>
      <c r="U70" s="40"/>
      <c r="V70" s="40"/>
      <c r="W70" s="41"/>
    </row>
    <row r="71" spans="2:23" x14ac:dyDescent="0.25">
      <c r="B71" s="200" t="s">
        <v>88</v>
      </c>
      <c r="C71" s="201"/>
      <c r="D71" s="200" t="str">
        <f>IF(OR(L61="",N61=""),"",IF(L61&lt;N61,D59,O59))</f>
        <v/>
      </c>
      <c r="E71" s="201"/>
      <c r="F71" s="201"/>
      <c r="G71" s="201"/>
      <c r="H71" s="201"/>
      <c r="I71" s="201"/>
      <c r="J71" s="201"/>
      <c r="K71" s="204"/>
      <c r="L71" s="81"/>
      <c r="M71" s="82" t="s">
        <v>49</v>
      </c>
      <c r="N71" s="83"/>
      <c r="O71" s="200" t="str">
        <f>IF(OR(L64="",N64=""),"",IF(L64&lt;N64,D62,O62))</f>
        <v/>
      </c>
      <c r="P71" s="201"/>
      <c r="Q71" s="201"/>
      <c r="R71" s="201"/>
      <c r="S71" s="201"/>
      <c r="T71" s="201"/>
      <c r="U71" s="201"/>
      <c r="V71" s="201"/>
      <c r="W71" s="204"/>
    </row>
    <row r="72" spans="2:23" ht="15.75" thickBot="1" x14ac:dyDescent="0.3">
      <c r="B72" s="202"/>
      <c r="C72" s="203"/>
      <c r="D72" s="202"/>
      <c r="E72" s="203"/>
      <c r="F72" s="203"/>
      <c r="G72" s="203"/>
      <c r="H72" s="203"/>
      <c r="I72" s="203"/>
      <c r="J72" s="203"/>
      <c r="K72" s="205"/>
      <c r="L72" s="84"/>
      <c r="M72" s="85" t="s">
        <v>49</v>
      </c>
      <c r="N72" s="86"/>
      <c r="O72" s="202"/>
      <c r="P72" s="203"/>
      <c r="Q72" s="203"/>
      <c r="R72" s="203"/>
      <c r="S72" s="203"/>
      <c r="T72" s="203"/>
      <c r="U72" s="203"/>
      <c r="V72" s="203"/>
      <c r="W72" s="205"/>
    </row>
    <row r="73" spans="2:23" ht="14.25" customHeight="1" thickBot="1" x14ac:dyDescent="0.3">
      <c r="B73" s="78"/>
      <c r="C73" s="79"/>
      <c r="D73" s="78"/>
      <c r="E73" s="79"/>
      <c r="F73" s="79"/>
      <c r="G73" s="79"/>
      <c r="H73" s="79"/>
      <c r="I73" s="79"/>
      <c r="J73" s="79"/>
      <c r="K73" s="80"/>
      <c r="L73" s="87" t="str">
        <f>IF(OR(L71="",N71=""),"",SUM(L71:L72))</f>
        <v/>
      </c>
      <c r="M73" s="88"/>
      <c r="N73" s="89" t="str">
        <f>IF(OR(L71="",N71=""),"",SUM(N71:N72))</f>
        <v/>
      </c>
      <c r="O73" s="78"/>
      <c r="P73" s="79"/>
      <c r="Q73" s="79"/>
      <c r="R73" s="79"/>
      <c r="S73" s="79"/>
      <c r="T73" s="79"/>
      <c r="U73" s="79"/>
      <c r="V73" s="79"/>
      <c r="W73" s="80"/>
    </row>
    <row r="74" spans="2:23" ht="15.75" thickBot="1" x14ac:dyDescent="0.3"/>
    <row r="75" spans="2:23" x14ac:dyDescent="0.25">
      <c r="B75" s="158" t="s">
        <v>90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60"/>
    </row>
    <row r="76" spans="2:23" x14ac:dyDescent="0.25">
      <c r="B76" s="161"/>
      <c r="C76" s="162"/>
      <c r="D76" s="162"/>
      <c r="E76" s="162"/>
      <c r="F76" s="162"/>
      <c r="G76" s="162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3"/>
    </row>
    <row r="77" spans="2:23" ht="15.75" thickBot="1" x14ac:dyDescent="0.3">
      <c r="B77" s="164"/>
      <c r="C77" s="165"/>
      <c r="D77" s="165"/>
      <c r="E77" s="165"/>
      <c r="F77" s="165"/>
      <c r="G77" s="165"/>
      <c r="H77" s="165"/>
      <c r="I77" s="165"/>
      <c r="J77" s="162"/>
      <c r="K77" s="162"/>
      <c r="L77" s="162"/>
      <c r="M77" s="162"/>
      <c r="N77" s="162"/>
      <c r="O77" s="162"/>
      <c r="P77" s="162"/>
      <c r="Q77" s="165"/>
      <c r="R77" s="165"/>
      <c r="S77" s="165"/>
      <c r="T77" s="165"/>
      <c r="U77" s="165"/>
      <c r="V77" s="165"/>
      <c r="W77" s="166"/>
    </row>
    <row r="78" spans="2:23" ht="15" customHeight="1" x14ac:dyDescent="0.25">
      <c r="B78" s="36"/>
      <c r="C78" s="37"/>
      <c r="D78" s="37"/>
      <c r="E78" s="37"/>
      <c r="F78" s="37"/>
      <c r="G78" s="37"/>
      <c r="H78" s="37"/>
      <c r="I78" s="37"/>
      <c r="J78" s="206" t="s">
        <v>81</v>
      </c>
      <c r="K78" s="207"/>
      <c r="L78" s="207"/>
      <c r="M78" s="207"/>
      <c r="N78" s="207"/>
      <c r="O78" s="207"/>
      <c r="P78" s="208"/>
      <c r="Q78" s="37"/>
      <c r="R78" s="37"/>
      <c r="S78" s="37"/>
      <c r="T78" s="37"/>
      <c r="U78" s="37"/>
      <c r="V78" s="37"/>
      <c r="W78" s="38"/>
    </row>
    <row r="79" spans="2:23" ht="14.25" customHeight="1" thickBot="1" x14ac:dyDescent="0.3">
      <c r="B79" s="39"/>
      <c r="C79" s="40"/>
      <c r="D79" s="40"/>
      <c r="E79" s="40"/>
      <c r="F79" s="40"/>
      <c r="G79" s="40"/>
      <c r="H79" s="40"/>
      <c r="I79" s="40"/>
      <c r="J79" s="209"/>
      <c r="K79" s="210"/>
      <c r="L79" s="210"/>
      <c r="M79" s="210"/>
      <c r="N79" s="210"/>
      <c r="O79" s="210"/>
      <c r="P79" s="211"/>
      <c r="Q79" s="40"/>
      <c r="R79" s="40"/>
      <c r="S79" s="40"/>
      <c r="T79" s="40"/>
      <c r="U79" s="40"/>
      <c r="V79" s="40"/>
      <c r="W79" s="41"/>
    </row>
    <row r="80" spans="2:23" x14ac:dyDescent="0.25">
      <c r="B80" s="200" t="s">
        <v>89</v>
      </c>
      <c r="C80" s="201"/>
      <c r="D80" s="200" t="str">
        <f>IF(OR(L61="",N61=""),"",IF(L61&gt;N61,D59,O59))</f>
        <v/>
      </c>
      <c r="E80" s="201"/>
      <c r="F80" s="201"/>
      <c r="G80" s="201"/>
      <c r="H80" s="201"/>
      <c r="I80" s="201"/>
      <c r="J80" s="201"/>
      <c r="K80" s="204"/>
      <c r="L80" s="90"/>
      <c r="M80" s="82" t="s">
        <v>49</v>
      </c>
      <c r="N80" s="91"/>
      <c r="O80" s="200" t="str">
        <f>IF(OR(L64="",N64=""),"",IF(L64&gt;N64,D62,O62))</f>
        <v/>
      </c>
      <c r="P80" s="201"/>
      <c r="Q80" s="201"/>
      <c r="R80" s="201"/>
      <c r="S80" s="201"/>
      <c r="T80" s="201"/>
      <c r="U80" s="201"/>
      <c r="V80" s="201"/>
      <c r="W80" s="204"/>
    </row>
    <row r="81" spans="2:23" ht="15.75" thickBot="1" x14ac:dyDescent="0.3">
      <c r="B81" s="202"/>
      <c r="C81" s="203"/>
      <c r="D81" s="202"/>
      <c r="E81" s="203"/>
      <c r="F81" s="203"/>
      <c r="G81" s="203"/>
      <c r="H81" s="203"/>
      <c r="I81" s="203"/>
      <c r="J81" s="203"/>
      <c r="K81" s="205"/>
      <c r="L81" s="84"/>
      <c r="M81" s="85" t="s">
        <v>49</v>
      </c>
      <c r="N81" s="86"/>
      <c r="O81" s="202"/>
      <c r="P81" s="203"/>
      <c r="Q81" s="203"/>
      <c r="R81" s="203"/>
      <c r="S81" s="203"/>
      <c r="T81" s="203"/>
      <c r="U81" s="203"/>
      <c r="V81" s="203"/>
      <c r="W81" s="205"/>
    </row>
    <row r="82" spans="2:23" ht="14.25" customHeight="1" thickBot="1" x14ac:dyDescent="0.3">
      <c r="B82" s="78"/>
      <c r="C82" s="79"/>
      <c r="D82" s="78"/>
      <c r="E82" s="79"/>
      <c r="F82" s="79"/>
      <c r="G82" s="79"/>
      <c r="H82" s="79"/>
      <c r="I82" s="79"/>
      <c r="J82" s="79"/>
      <c r="K82" s="80"/>
      <c r="L82" s="87" t="str">
        <f>IF(OR(L80="",N80=""),"",SUM(L80:L81))</f>
        <v/>
      </c>
      <c r="M82" s="88"/>
      <c r="N82" s="89" t="str">
        <f>IF(OR(L80="",N80=""),"",SUM(N80:N81))</f>
        <v/>
      </c>
      <c r="O82" s="78"/>
      <c r="P82" s="79"/>
      <c r="Q82" s="79"/>
      <c r="R82" s="79"/>
      <c r="S82" s="79"/>
      <c r="T82" s="79"/>
      <c r="U82" s="79"/>
      <c r="V82" s="79"/>
      <c r="W82" s="80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1"/>
  <sheetViews>
    <sheetView showGridLines="0" tabSelected="1" zoomScale="70" zoomScaleNormal="70" workbookViewId="0">
      <selection activeCell="E13" sqref="E13"/>
    </sheetView>
  </sheetViews>
  <sheetFormatPr defaultRowHeight="15" x14ac:dyDescent="0.25"/>
  <cols>
    <col min="1" max="3" width="9.140625" style="1"/>
    <col min="4" max="4" width="25.7109375" style="1" customWidth="1"/>
    <col min="5" max="16384" width="9.140625" style="1"/>
  </cols>
  <sheetData>
    <row r="2" spans="2:8" ht="15.75" thickBot="1" x14ac:dyDescent="0.3"/>
    <row r="3" spans="2:8" ht="15.75" thickBot="1" x14ac:dyDescent="0.3">
      <c r="B3" s="95" t="s">
        <v>182</v>
      </c>
      <c r="C3" s="96" t="s">
        <v>4</v>
      </c>
      <c r="D3" s="97"/>
      <c r="E3" s="98" t="s">
        <v>5</v>
      </c>
      <c r="F3" s="99" t="s">
        <v>139</v>
      </c>
      <c r="G3" s="98" t="s">
        <v>140</v>
      </c>
      <c r="H3" s="100" t="s">
        <v>8</v>
      </c>
    </row>
    <row r="4" spans="2:8" x14ac:dyDescent="0.25">
      <c r="B4" s="215" t="s">
        <v>179</v>
      </c>
      <c r="C4" s="133" t="s">
        <v>17</v>
      </c>
      <c r="D4" s="134" t="str">
        <f>'GRUPO 1'!V20</f>
        <v>Barbosinhaas</v>
      </c>
      <c r="E4" s="135">
        <f>'GRUPO 1'!W20</f>
        <v>8</v>
      </c>
      <c r="F4" s="135">
        <f>'GRUPO 1'!X20</f>
        <v>270</v>
      </c>
      <c r="G4" s="135">
        <f>'GRUPO 1'!Y20</f>
        <v>325</v>
      </c>
      <c r="H4" s="135">
        <f>'GRUPO 1'!Z20</f>
        <v>-55</v>
      </c>
    </row>
    <row r="5" spans="2:8" x14ac:dyDescent="0.25">
      <c r="B5" s="216"/>
      <c r="C5" s="101" t="s">
        <v>19</v>
      </c>
      <c r="D5" s="102" t="str">
        <f>'GRUPO 1'!V21</f>
        <v>flurocha fc</v>
      </c>
      <c r="E5" s="109">
        <f>'GRUPO 1'!W21</f>
        <v>9</v>
      </c>
      <c r="F5" s="109">
        <f>'GRUPO 1'!X21</f>
        <v>322</v>
      </c>
      <c r="G5" s="109">
        <f>'GRUPO 1'!Y21</f>
        <v>236</v>
      </c>
      <c r="H5" s="109">
        <f>'GRUPO 1'!Z21</f>
        <v>86</v>
      </c>
    </row>
    <row r="6" spans="2:8" x14ac:dyDescent="0.25">
      <c r="B6" s="216"/>
      <c r="C6" s="101" t="s">
        <v>20</v>
      </c>
      <c r="D6" s="102" t="str">
        <f>'GRUPO 1'!V22</f>
        <v>FC Casablanca</v>
      </c>
      <c r="E6" s="109">
        <f>'GRUPO 1'!W22</f>
        <v>5</v>
      </c>
      <c r="F6" s="109">
        <f>'GRUPO 1'!X22</f>
        <v>200</v>
      </c>
      <c r="G6" s="109">
        <f>'GRUPO 1'!Y22</f>
        <v>348</v>
      </c>
      <c r="H6" s="109">
        <f>'GRUPO 1'!Z22</f>
        <v>-148</v>
      </c>
    </row>
    <row r="7" spans="2:8" x14ac:dyDescent="0.25">
      <c r="B7" s="216"/>
      <c r="C7" s="101" t="s">
        <v>21</v>
      </c>
      <c r="D7" s="102" t="str">
        <f>'GRUPO 1'!V23</f>
        <v>TriangagemFC</v>
      </c>
      <c r="E7" s="109">
        <f>'GRUPO 1'!W23</f>
        <v>13</v>
      </c>
      <c r="F7" s="109">
        <f>'GRUPO 1'!X23</f>
        <v>314</v>
      </c>
      <c r="G7" s="109">
        <f>'GRUPO 1'!Y23</f>
        <v>247</v>
      </c>
      <c r="H7" s="109">
        <f>'GRUPO 1'!Z23</f>
        <v>67</v>
      </c>
    </row>
    <row r="8" spans="2:8" x14ac:dyDescent="0.25">
      <c r="B8" s="216"/>
      <c r="C8" s="101" t="s">
        <v>36</v>
      </c>
      <c r="D8" s="102" t="str">
        <f>'GRUPO 1'!V24</f>
        <v>Stars United C.F.</v>
      </c>
      <c r="E8" s="109">
        <f>'GRUPO 1'!W24</f>
        <v>6</v>
      </c>
      <c r="F8" s="109">
        <f>'GRUPO 1'!X24</f>
        <v>219</v>
      </c>
      <c r="G8" s="109">
        <f>'GRUPO 1'!Y24</f>
        <v>215</v>
      </c>
      <c r="H8" s="109">
        <f>'GRUPO 1'!Z24</f>
        <v>4</v>
      </c>
    </row>
    <row r="9" spans="2:8" x14ac:dyDescent="0.25">
      <c r="B9" s="216"/>
      <c r="C9" s="101" t="s">
        <v>37</v>
      </c>
      <c r="D9" s="102" t="str">
        <f>'GRUPO 1'!V25</f>
        <v>Us Karas</v>
      </c>
      <c r="E9" s="109">
        <f>'GRUPO 1'!W25</f>
        <v>12</v>
      </c>
      <c r="F9" s="109">
        <f>'GRUPO 1'!X25</f>
        <v>383</v>
      </c>
      <c r="G9" s="109">
        <f>'GRUPO 1'!Y25</f>
        <v>287</v>
      </c>
      <c r="H9" s="109">
        <f>'GRUPO 1'!Z25</f>
        <v>96</v>
      </c>
    </row>
    <row r="10" spans="2:8" x14ac:dyDescent="0.25">
      <c r="B10" s="216"/>
      <c r="C10" s="101" t="s">
        <v>38</v>
      </c>
      <c r="D10" s="102" t="str">
        <f>'GRUPO 1'!V26</f>
        <v>NICKA SC</v>
      </c>
      <c r="E10" s="109">
        <f>'GRUPO 1'!W26</f>
        <v>5</v>
      </c>
      <c r="F10" s="109">
        <f>'GRUPO 1'!X26</f>
        <v>239</v>
      </c>
      <c r="G10" s="109">
        <f>'GRUPO 1'!Y26</f>
        <v>306</v>
      </c>
      <c r="H10" s="109">
        <f>'GRUPO 1'!Z26</f>
        <v>-67</v>
      </c>
    </row>
    <row r="11" spans="2:8" x14ac:dyDescent="0.25">
      <c r="B11" s="216"/>
      <c r="C11" s="101" t="s">
        <v>39</v>
      </c>
      <c r="D11" s="102" t="str">
        <f>'GRUPO 1'!V27</f>
        <v>Glaa.VascodaaGamaa</v>
      </c>
      <c r="E11" s="109">
        <f>'GRUPO 1'!W27</f>
        <v>6</v>
      </c>
      <c r="F11" s="109">
        <f>'GRUPO 1'!X27</f>
        <v>292</v>
      </c>
      <c r="G11" s="109">
        <f>'GRUPO 1'!Y27</f>
        <v>277</v>
      </c>
      <c r="H11" s="109">
        <f>'GRUPO 1'!Z27</f>
        <v>15</v>
      </c>
    </row>
    <row r="12" spans="2:8" x14ac:dyDescent="0.25">
      <c r="B12" s="216"/>
      <c r="C12" s="101" t="s">
        <v>40</v>
      </c>
      <c r="D12" s="102" t="str">
        <f>'GRUPO 1'!V28</f>
        <v>PANZA FC</v>
      </c>
      <c r="E12" s="109">
        <f>'GRUPO 1'!W28</f>
        <v>9</v>
      </c>
      <c r="F12" s="109">
        <f>'GRUPO 1'!X28</f>
        <v>298</v>
      </c>
      <c r="G12" s="109">
        <f>'GRUPO 1'!Y28</f>
        <v>273</v>
      </c>
      <c r="H12" s="109">
        <f>'GRUPO 1'!Z28</f>
        <v>25</v>
      </c>
    </row>
    <row r="13" spans="2:8" x14ac:dyDescent="0.25">
      <c r="B13" s="216"/>
      <c r="C13" s="101" t="s">
        <v>41</v>
      </c>
      <c r="D13" s="102" t="str">
        <f>'GRUPO 1'!V29</f>
        <v>Barreirinha FC</v>
      </c>
      <c r="E13" s="109">
        <f>'GRUPO 1'!W29</f>
        <v>4</v>
      </c>
      <c r="F13" s="109">
        <f>'GRUPO 1'!X29</f>
        <v>277</v>
      </c>
      <c r="G13" s="109">
        <f>'GRUPO 1'!Y29</f>
        <v>350</v>
      </c>
      <c r="H13" s="109">
        <f>'GRUPO 1'!Z29</f>
        <v>-73</v>
      </c>
    </row>
    <row r="14" spans="2:8" x14ac:dyDescent="0.25">
      <c r="B14" s="216"/>
      <c r="C14" s="101" t="s">
        <v>42</v>
      </c>
      <c r="D14" s="102" t="str">
        <f>'GRUPO 1'!V30</f>
        <v>Botafogo do HG</v>
      </c>
      <c r="E14" s="109">
        <f>'GRUPO 1'!W30</f>
        <v>11</v>
      </c>
      <c r="F14" s="109">
        <f>'GRUPO 1'!X30</f>
        <v>277</v>
      </c>
      <c r="G14" s="109">
        <f>'GRUPO 1'!Y30</f>
        <v>223</v>
      </c>
      <c r="H14" s="109">
        <f>'GRUPO 1'!Z30</f>
        <v>54</v>
      </c>
    </row>
    <row r="15" spans="2:8" x14ac:dyDescent="0.25">
      <c r="B15" s="216"/>
      <c r="C15" s="101" t="s">
        <v>43</v>
      </c>
      <c r="D15" s="102" t="str">
        <f>'GRUPO 1'!V31</f>
        <v>Vascão Carangola</v>
      </c>
      <c r="E15" s="109">
        <f>'GRUPO 1'!W31</f>
        <v>9</v>
      </c>
      <c r="F15" s="109">
        <f>'GRUPO 1'!X31</f>
        <v>215</v>
      </c>
      <c r="G15" s="109">
        <f>'GRUPO 1'!Y31</f>
        <v>219</v>
      </c>
      <c r="H15" s="109">
        <f>'GRUPO 1'!Z31</f>
        <v>-4</v>
      </c>
    </row>
    <row r="16" spans="2:8" x14ac:dyDescent="0.25">
      <c r="B16" s="216"/>
      <c r="C16" s="101" t="s">
        <v>143</v>
      </c>
      <c r="D16" s="102" t="str">
        <f>'GRUPO 2'!V20</f>
        <v>mathpalestra</v>
      </c>
      <c r="E16" s="109">
        <f>'GRUPO 2'!W20</f>
        <v>6</v>
      </c>
      <c r="F16" s="109">
        <f>'GRUPO 2'!X20</f>
        <v>199</v>
      </c>
      <c r="G16" s="109">
        <f>'GRUPO 2'!Y20</f>
        <v>339</v>
      </c>
      <c r="H16" s="109">
        <f>'GRUPO 2'!Z20</f>
        <v>-140</v>
      </c>
    </row>
    <row r="17" spans="2:8" x14ac:dyDescent="0.25">
      <c r="B17" s="216"/>
      <c r="C17" s="101" t="s">
        <v>144</v>
      </c>
      <c r="D17" s="102" t="str">
        <f>'GRUPO 2'!V21</f>
        <v>Marvada da cachaça</v>
      </c>
      <c r="E17" s="109">
        <f>'GRUPO 2'!W21</f>
        <v>8</v>
      </c>
      <c r="F17" s="109">
        <f>'GRUPO 2'!X21</f>
        <v>219</v>
      </c>
      <c r="G17" s="109">
        <f>'GRUPO 2'!Y21</f>
        <v>263</v>
      </c>
      <c r="H17" s="109">
        <f>'GRUPO 2'!Z21</f>
        <v>-44</v>
      </c>
    </row>
    <row r="18" spans="2:8" x14ac:dyDescent="0.25">
      <c r="B18" s="216"/>
      <c r="C18" s="101" t="s">
        <v>145</v>
      </c>
      <c r="D18" s="102" t="str">
        <f>'GRUPO 2'!V22</f>
        <v>Xavecos UFC</v>
      </c>
      <c r="E18" s="109">
        <f>'GRUPO 2'!W22</f>
        <v>5</v>
      </c>
      <c r="F18" s="109">
        <f>'GRUPO 2'!X22</f>
        <v>241</v>
      </c>
      <c r="G18" s="109">
        <f>'GRUPO 2'!Y22</f>
        <v>315</v>
      </c>
      <c r="H18" s="109">
        <f>'GRUPO 2'!Z22</f>
        <v>-74</v>
      </c>
    </row>
    <row r="19" spans="2:8" ht="15.75" thickBot="1" x14ac:dyDescent="0.3">
      <c r="B19" s="217"/>
      <c r="C19" s="125" t="s">
        <v>146</v>
      </c>
      <c r="D19" s="126" t="str">
        <f>'GRUPO 2'!V23</f>
        <v>Driblador F.C</v>
      </c>
      <c r="E19" s="127">
        <f>'GRUPO 2'!W23</f>
        <v>13</v>
      </c>
      <c r="F19" s="127">
        <f>'GRUPO 2'!X23</f>
        <v>341</v>
      </c>
      <c r="G19" s="127">
        <f>'GRUPO 2'!Y23</f>
        <v>207</v>
      </c>
      <c r="H19" s="127">
        <f>'GRUPO 2'!Z23</f>
        <v>134</v>
      </c>
    </row>
    <row r="20" spans="2:8" x14ac:dyDescent="0.25">
      <c r="B20" s="218" t="s">
        <v>181</v>
      </c>
      <c r="C20" s="128" t="s">
        <v>147</v>
      </c>
      <c r="D20" s="113" t="str">
        <f>'GRUPO 2'!V24</f>
        <v>Botafogo Rocha</v>
      </c>
      <c r="E20" s="114">
        <f>'GRUPO 2'!W24</f>
        <v>6</v>
      </c>
      <c r="F20" s="114">
        <f>'GRUPO 2'!X24</f>
        <v>262</v>
      </c>
      <c r="G20" s="114">
        <f>'GRUPO 2'!Y24</f>
        <v>335</v>
      </c>
      <c r="H20" s="115">
        <f>'GRUPO 2'!Z24</f>
        <v>-73</v>
      </c>
    </row>
    <row r="21" spans="2:8" x14ac:dyDescent="0.25">
      <c r="B21" s="219"/>
      <c r="C21" s="124" t="s">
        <v>148</v>
      </c>
      <c r="D21" s="107" t="str">
        <f>'GRUPO 2'!V25</f>
        <v>Sekishiki Mekai Ha</v>
      </c>
      <c r="E21" s="110">
        <f>'GRUPO 2'!W25</f>
        <v>10</v>
      </c>
      <c r="F21" s="110">
        <f>'GRUPO 2'!X25</f>
        <v>338</v>
      </c>
      <c r="G21" s="110">
        <f>'GRUPO 2'!Y25</f>
        <v>291</v>
      </c>
      <c r="H21" s="117">
        <f>'GRUPO 2'!Z25</f>
        <v>47</v>
      </c>
    </row>
    <row r="22" spans="2:8" x14ac:dyDescent="0.25">
      <c r="B22" s="219"/>
      <c r="C22" s="124" t="s">
        <v>149</v>
      </c>
      <c r="D22" s="107" t="str">
        <f>'GRUPO 2'!V26</f>
        <v>comicu</v>
      </c>
      <c r="E22" s="110">
        <f>'GRUPO 2'!W26</f>
        <v>8</v>
      </c>
      <c r="F22" s="110">
        <f>'GRUPO 2'!X26</f>
        <v>355</v>
      </c>
      <c r="G22" s="110">
        <f>'GRUPO 2'!Y26</f>
        <v>290</v>
      </c>
      <c r="H22" s="117">
        <f>'GRUPO 2'!Z26</f>
        <v>65</v>
      </c>
    </row>
    <row r="23" spans="2:8" x14ac:dyDescent="0.25">
      <c r="B23" s="219"/>
      <c r="C23" s="124" t="s">
        <v>150</v>
      </c>
      <c r="D23" s="107" t="str">
        <f>'GRUPO 2'!V27</f>
        <v>Bahia aju</v>
      </c>
      <c r="E23" s="110">
        <f>'GRUPO 2'!W27</f>
        <v>14</v>
      </c>
      <c r="F23" s="110">
        <f>'GRUPO 2'!X27</f>
        <v>382</v>
      </c>
      <c r="G23" s="110">
        <f>'GRUPO 2'!Y27</f>
        <v>306</v>
      </c>
      <c r="H23" s="117">
        <f>'GRUPO 2'!Z27</f>
        <v>76</v>
      </c>
    </row>
    <row r="24" spans="2:8" x14ac:dyDescent="0.25">
      <c r="B24" s="219"/>
      <c r="C24" s="124" t="s">
        <v>151</v>
      </c>
      <c r="D24" s="107" t="str">
        <f>'GRUPO 2'!V28</f>
        <v>É o ki tu merece</v>
      </c>
      <c r="E24" s="110">
        <f>'GRUPO 2'!W28</f>
        <v>9</v>
      </c>
      <c r="F24" s="110">
        <f>'GRUPO 2'!X28</f>
        <v>347</v>
      </c>
      <c r="G24" s="110">
        <f>'GRUPO 2'!Y28</f>
        <v>296</v>
      </c>
      <c r="H24" s="117">
        <f>'GRUPO 2'!Z28</f>
        <v>51</v>
      </c>
    </row>
    <row r="25" spans="2:8" x14ac:dyDescent="0.25">
      <c r="B25" s="219"/>
      <c r="C25" s="124" t="s">
        <v>152</v>
      </c>
      <c r="D25" s="107" t="str">
        <f>'GRUPO 2'!V29</f>
        <v>ousadia e alegriaa1</v>
      </c>
      <c r="E25" s="110">
        <f>'GRUPO 2'!W29</f>
        <v>10</v>
      </c>
      <c r="F25" s="110">
        <f>'GRUPO 2'!X29</f>
        <v>317</v>
      </c>
      <c r="G25" s="110">
        <f>'GRUPO 2'!Y29</f>
        <v>273</v>
      </c>
      <c r="H25" s="117">
        <f>'GRUPO 2'!Z29</f>
        <v>44</v>
      </c>
    </row>
    <row r="26" spans="2:8" x14ac:dyDescent="0.25">
      <c r="B26" s="219"/>
      <c r="C26" s="124" t="s">
        <v>153</v>
      </c>
      <c r="D26" s="107" t="str">
        <f>'GRUPO 2'!V30</f>
        <v>Engenheirense</v>
      </c>
      <c r="E26" s="110">
        <f>'GRUPO 2'!W30</f>
        <v>0</v>
      </c>
      <c r="F26" s="110">
        <f>'GRUPO 2'!X30</f>
        <v>289</v>
      </c>
      <c r="G26" s="110">
        <f>'GRUPO 2'!Y30</f>
        <v>390</v>
      </c>
      <c r="H26" s="117">
        <f>'GRUPO 2'!Z30</f>
        <v>-101</v>
      </c>
    </row>
    <row r="27" spans="2:8" x14ac:dyDescent="0.25">
      <c r="B27" s="219"/>
      <c r="C27" s="124" t="s">
        <v>154</v>
      </c>
      <c r="D27" s="107" t="str">
        <f>'GRUPO 2'!V31</f>
        <v>Soccer Italy</v>
      </c>
      <c r="E27" s="110">
        <f>'GRUPO 2'!W31</f>
        <v>9</v>
      </c>
      <c r="F27" s="110">
        <f>'GRUPO 2'!X31</f>
        <v>334</v>
      </c>
      <c r="G27" s="110">
        <f>'GRUPO 2'!Y31</f>
        <v>319</v>
      </c>
      <c r="H27" s="117">
        <f>'GRUPO 2'!Z31</f>
        <v>15</v>
      </c>
    </row>
    <row r="28" spans="2:8" x14ac:dyDescent="0.25">
      <c r="B28" s="219"/>
      <c r="C28" s="124" t="s">
        <v>155</v>
      </c>
      <c r="D28" s="107" t="str">
        <f>'GRUPO 3'!V20</f>
        <v>secapimenteira</v>
      </c>
      <c r="E28" s="110">
        <f>'GRUPO 3'!W20</f>
        <v>7</v>
      </c>
      <c r="F28" s="110">
        <f>'GRUPO 3'!X20</f>
        <v>205</v>
      </c>
      <c r="G28" s="110">
        <f>'GRUPO 3'!Y20</f>
        <v>284</v>
      </c>
      <c r="H28" s="117">
        <f>'GRUPO 3'!Z20</f>
        <v>-79</v>
      </c>
    </row>
    <row r="29" spans="2:8" x14ac:dyDescent="0.25">
      <c r="B29" s="219"/>
      <c r="C29" s="124" t="s">
        <v>156</v>
      </c>
      <c r="D29" s="107" t="str">
        <f>'GRUPO 3'!V21</f>
        <v>itaipavacervejaclube</v>
      </c>
      <c r="E29" s="110">
        <f>'GRUPO 3'!W21</f>
        <v>1</v>
      </c>
      <c r="F29" s="110">
        <f>'GRUPO 3'!X21</f>
        <v>219</v>
      </c>
      <c r="G29" s="110">
        <f>'GRUPO 3'!Y21</f>
        <v>301</v>
      </c>
      <c r="H29" s="117">
        <f>'GRUPO 3'!Z21</f>
        <v>-82</v>
      </c>
    </row>
    <row r="30" spans="2:8" x14ac:dyDescent="0.25">
      <c r="B30" s="219"/>
      <c r="C30" s="124" t="s">
        <v>157</v>
      </c>
      <c r="D30" s="107" t="str">
        <f>'GRUPO 3'!V22</f>
        <v>Family Paz F.C.</v>
      </c>
      <c r="E30" s="110">
        <f>'GRUPO 3'!W22</f>
        <v>3</v>
      </c>
      <c r="F30" s="110">
        <f>'GRUPO 3'!X22</f>
        <v>269</v>
      </c>
      <c r="G30" s="110">
        <f>'GRUPO 3'!Y22</f>
        <v>338</v>
      </c>
      <c r="H30" s="117">
        <f>'GRUPO 3'!Z22</f>
        <v>-69</v>
      </c>
    </row>
    <row r="31" spans="2:8" x14ac:dyDescent="0.25">
      <c r="B31" s="219"/>
      <c r="C31" s="124" t="s">
        <v>158</v>
      </c>
      <c r="D31" s="107" t="str">
        <f>'GRUPO 3'!V23</f>
        <v>PHVT F.C.</v>
      </c>
      <c r="E31" s="110">
        <f>'GRUPO 3'!W23</f>
        <v>6</v>
      </c>
      <c r="F31" s="110">
        <f>'GRUPO 3'!X23</f>
        <v>211</v>
      </c>
      <c r="G31" s="110">
        <f>'GRUPO 3'!Y23</f>
        <v>273</v>
      </c>
      <c r="H31" s="117">
        <f>'GRUPO 3'!Z23</f>
        <v>-62</v>
      </c>
    </row>
    <row r="32" spans="2:8" x14ac:dyDescent="0.25">
      <c r="B32" s="219"/>
      <c r="C32" s="124" t="s">
        <v>159</v>
      </c>
      <c r="D32" s="107" t="str">
        <f>'GRUPO 3'!V24</f>
        <v>Tribe of Gypsies</v>
      </c>
      <c r="E32" s="110">
        <f>'GRUPO 3'!W24</f>
        <v>7</v>
      </c>
      <c r="F32" s="110">
        <f>'GRUPO 3'!X24</f>
        <v>226</v>
      </c>
      <c r="G32" s="110">
        <f>'GRUPO 3'!Y24</f>
        <v>244</v>
      </c>
      <c r="H32" s="117">
        <f>'GRUPO 3'!Z24</f>
        <v>-18</v>
      </c>
    </row>
    <row r="33" spans="2:8" x14ac:dyDescent="0.25">
      <c r="B33" s="219"/>
      <c r="C33" s="124" t="s">
        <v>160</v>
      </c>
      <c r="D33" s="107" t="str">
        <f>'GRUPO 3'!V25</f>
        <v>Puro Malte F. C.</v>
      </c>
      <c r="E33" s="110">
        <f>'GRUPO 3'!W25</f>
        <v>10</v>
      </c>
      <c r="F33" s="110">
        <f>'GRUPO 3'!X25</f>
        <v>289</v>
      </c>
      <c r="G33" s="110">
        <f>'GRUPO 3'!Y25</f>
        <v>226</v>
      </c>
      <c r="H33" s="117">
        <f>'GRUPO 3'!Z25</f>
        <v>63</v>
      </c>
    </row>
    <row r="34" spans="2:8" x14ac:dyDescent="0.25">
      <c r="B34" s="219"/>
      <c r="C34" s="124" t="s">
        <v>161</v>
      </c>
      <c r="D34" s="107" t="str">
        <f>'GRUPO 3'!V26</f>
        <v>santo onofre E C</v>
      </c>
      <c r="E34" s="110">
        <f>'GRUPO 3'!W26</f>
        <v>5</v>
      </c>
      <c r="F34" s="110">
        <f>'GRUPO 3'!X26</f>
        <v>184</v>
      </c>
      <c r="G34" s="110">
        <f>'GRUPO 3'!Y26</f>
        <v>255</v>
      </c>
      <c r="H34" s="117">
        <f>'GRUPO 3'!Z26</f>
        <v>-71</v>
      </c>
    </row>
    <row r="35" spans="2:8" ht="15.75" thickBot="1" x14ac:dyDescent="0.3">
      <c r="B35" s="220"/>
      <c r="C35" s="129" t="s">
        <v>162</v>
      </c>
      <c r="D35" s="130" t="str">
        <f>'GRUPO 3'!V27</f>
        <v>Lucca Mengão</v>
      </c>
      <c r="E35" s="131">
        <f>'GRUPO 3'!W27</f>
        <v>12</v>
      </c>
      <c r="F35" s="131">
        <f>'GRUPO 3'!X27</f>
        <v>290</v>
      </c>
      <c r="G35" s="131">
        <f>'GRUPO 3'!Y27</f>
        <v>253</v>
      </c>
      <c r="H35" s="132">
        <f>'GRUPO 3'!Z27</f>
        <v>37</v>
      </c>
    </row>
    <row r="36" spans="2:8" x14ac:dyDescent="0.25">
      <c r="B36" s="221" t="s">
        <v>180</v>
      </c>
      <c r="C36" s="112" t="s">
        <v>163</v>
      </c>
      <c r="D36" s="103" t="str">
        <f>'GRUPO 3'!V28</f>
        <v>Rosinha da Gabi</v>
      </c>
      <c r="E36" s="122">
        <f>'GRUPO 3'!W28</f>
        <v>11</v>
      </c>
      <c r="F36" s="122">
        <f>'GRUPO 3'!X28</f>
        <v>318</v>
      </c>
      <c r="G36" s="122">
        <f>'GRUPO 3'!Y28</f>
        <v>272</v>
      </c>
      <c r="H36" s="123">
        <f>'GRUPO 3'!Z28</f>
        <v>46</v>
      </c>
    </row>
    <row r="37" spans="2:8" x14ac:dyDescent="0.25">
      <c r="B37" s="222"/>
      <c r="C37" s="116" t="s">
        <v>164</v>
      </c>
      <c r="D37" s="104" t="str">
        <f>'GRUPO 3'!V29</f>
        <v>La Bestia Negra_Z</v>
      </c>
      <c r="E37" s="111">
        <f>'GRUPO 3'!W29</f>
        <v>12</v>
      </c>
      <c r="F37" s="111">
        <f>'GRUPO 3'!X29</f>
        <v>314</v>
      </c>
      <c r="G37" s="111">
        <f>'GRUPO 3'!Y29</f>
        <v>251</v>
      </c>
      <c r="H37" s="118">
        <f>'GRUPO 3'!Z29</f>
        <v>63</v>
      </c>
    </row>
    <row r="38" spans="2:8" x14ac:dyDescent="0.25">
      <c r="B38" s="222"/>
      <c r="C38" s="116" t="s">
        <v>165</v>
      </c>
      <c r="D38" s="104" t="str">
        <f>'GRUPO 3'!V30</f>
        <v>Forever2014</v>
      </c>
      <c r="E38" s="111">
        <f>'GRUPO 3'!W30</f>
        <v>13</v>
      </c>
      <c r="F38" s="111">
        <f>'GRUPO 3'!X30</f>
        <v>327</v>
      </c>
      <c r="G38" s="111">
        <f>'GRUPO 3'!Y30</f>
        <v>219</v>
      </c>
      <c r="H38" s="118">
        <f>'GRUPO 3'!Z30</f>
        <v>108</v>
      </c>
    </row>
    <row r="39" spans="2:8" x14ac:dyDescent="0.25">
      <c r="B39" s="222"/>
      <c r="C39" s="116" t="s">
        <v>166</v>
      </c>
      <c r="D39" s="104" t="str">
        <f>'GRUPO 3'!V31</f>
        <v>BFR Igor Costa</v>
      </c>
      <c r="E39" s="111">
        <f>'GRUPO 3'!W31</f>
        <v>10</v>
      </c>
      <c r="F39" s="111">
        <f>'GRUPO 3'!X31</f>
        <v>327</v>
      </c>
      <c r="G39" s="111">
        <f>'GRUPO 3'!Y31</f>
        <v>263</v>
      </c>
      <c r="H39" s="118">
        <f>'GRUPO 3'!Z31</f>
        <v>64</v>
      </c>
    </row>
    <row r="40" spans="2:8" x14ac:dyDescent="0.25">
      <c r="B40" s="222"/>
      <c r="C40" s="116" t="s">
        <v>167</v>
      </c>
      <c r="D40" s="104" t="str">
        <f>'GRUPO 4'!V20</f>
        <v>MJ Predador F.C.</v>
      </c>
      <c r="E40" s="111">
        <f>'GRUPO 4'!W20</f>
        <v>13</v>
      </c>
      <c r="F40" s="111">
        <f>'GRUPO 4'!X20</f>
        <v>332</v>
      </c>
      <c r="G40" s="111">
        <f>'GRUPO 4'!Y20</f>
        <v>230</v>
      </c>
      <c r="H40" s="118">
        <f>'GRUPO 4'!Z20</f>
        <v>102</v>
      </c>
    </row>
    <row r="41" spans="2:8" x14ac:dyDescent="0.25">
      <c r="B41" s="222"/>
      <c r="C41" s="116" t="s">
        <v>168</v>
      </c>
      <c r="D41" s="104" t="str">
        <f>'GRUPO 4'!V21</f>
        <v>JUGULI Fc</v>
      </c>
      <c r="E41" s="111">
        <f>'GRUPO 4'!W21</f>
        <v>0</v>
      </c>
      <c r="F41" s="111">
        <f>'GRUPO 4'!X21</f>
        <v>153</v>
      </c>
      <c r="G41" s="111">
        <f>'GRUPO 4'!Y21</f>
        <v>268</v>
      </c>
      <c r="H41" s="118">
        <f>'GRUPO 4'!Z21</f>
        <v>-115</v>
      </c>
    </row>
    <row r="42" spans="2:8" x14ac:dyDescent="0.25">
      <c r="B42" s="222"/>
      <c r="C42" s="116" t="s">
        <v>169</v>
      </c>
      <c r="D42" s="104" t="str">
        <f>'GRUPO 4'!V22</f>
        <v>Vitullo soccer clube</v>
      </c>
      <c r="E42" s="111">
        <f>'GRUPO 4'!W22</f>
        <v>12</v>
      </c>
      <c r="F42" s="111">
        <f>'GRUPO 4'!X22</f>
        <v>357</v>
      </c>
      <c r="G42" s="111">
        <f>'GRUPO 4'!Y22</f>
        <v>247</v>
      </c>
      <c r="H42" s="118">
        <f>'GRUPO 4'!Z22</f>
        <v>110</v>
      </c>
    </row>
    <row r="43" spans="2:8" x14ac:dyDescent="0.25">
      <c r="B43" s="222"/>
      <c r="C43" s="116" t="s">
        <v>170</v>
      </c>
      <c r="D43" s="104" t="str">
        <f>'GRUPO 4'!V23</f>
        <v>tico sto fc</v>
      </c>
      <c r="E43" s="111">
        <f>'GRUPO 4'!W23</f>
        <v>6</v>
      </c>
      <c r="F43" s="111">
        <f>'GRUPO 4'!X23</f>
        <v>233</v>
      </c>
      <c r="G43" s="111">
        <f>'GRUPO 4'!Y23</f>
        <v>289</v>
      </c>
      <c r="H43" s="118">
        <f>'GRUPO 4'!Z23</f>
        <v>-56</v>
      </c>
    </row>
    <row r="44" spans="2:8" x14ac:dyDescent="0.25">
      <c r="B44" s="222"/>
      <c r="C44" s="116" t="s">
        <v>171</v>
      </c>
      <c r="D44" s="104" t="str">
        <f>'GRUPO 4'!V24</f>
        <v>Espamengo</v>
      </c>
      <c r="E44" s="111">
        <f>'GRUPO 4'!W24</f>
        <v>3</v>
      </c>
      <c r="F44" s="111">
        <f>'GRUPO 4'!X24</f>
        <v>263</v>
      </c>
      <c r="G44" s="111">
        <f>'GRUPO 4'!Y24</f>
        <v>301</v>
      </c>
      <c r="H44" s="118">
        <f>'GRUPO 4'!Z24</f>
        <v>-38</v>
      </c>
    </row>
    <row r="45" spans="2:8" x14ac:dyDescent="0.25">
      <c r="B45" s="222"/>
      <c r="C45" s="116" t="s">
        <v>172</v>
      </c>
      <c r="D45" s="104" t="str">
        <f>'GRUPO 4'!V25</f>
        <v>Bayern do Cartola</v>
      </c>
      <c r="E45" s="111">
        <f>'GRUPO 4'!W25</f>
        <v>8</v>
      </c>
      <c r="F45" s="111">
        <f>'GRUPO 4'!X25</f>
        <v>295</v>
      </c>
      <c r="G45" s="111">
        <f>'GRUPO 4'!Y25</f>
        <v>299</v>
      </c>
      <c r="H45" s="118">
        <f>'GRUPO 4'!Z25</f>
        <v>-4</v>
      </c>
    </row>
    <row r="46" spans="2:8" x14ac:dyDescent="0.25">
      <c r="B46" s="222"/>
      <c r="C46" s="116" t="s">
        <v>173</v>
      </c>
      <c r="D46" s="104" t="str">
        <f>'GRUPO 4'!V26</f>
        <v>Casinha da Grazi</v>
      </c>
      <c r="E46" s="111">
        <f>'GRUPO 4'!W26</f>
        <v>13</v>
      </c>
      <c r="F46" s="111">
        <f>'GRUPO 4'!X26</f>
        <v>283</v>
      </c>
      <c r="G46" s="111">
        <f>'GRUPO 4'!Y26</f>
        <v>247</v>
      </c>
      <c r="H46" s="118">
        <f>'GRUPO 4'!Z26</f>
        <v>36</v>
      </c>
    </row>
    <row r="47" spans="2:8" x14ac:dyDescent="0.25">
      <c r="B47" s="222"/>
      <c r="C47" s="116" t="s">
        <v>174</v>
      </c>
      <c r="D47" s="104" t="str">
        <f>'GRUPO 4'!V27</f>
        <v>Grajaú F.C.</v>
      </c>
      <c r="E47" s="111">
        <f>'GRUPO 4'!W27</f>
        <v>8</v>
      </c>
      <c r="F47" s="111">
        <f>'GRUPO 4'!X27</f>
        <v>324</v>
      </c>
      <c r="G47" s="111">
        <f>'GRUPO 4'!Y27</f>
        <v>295</v>
      </c>
      <c r="H47" s="118">
        <f>'GRUPO 4'!Z27</f>
        <v>29</v>
      </c>
    </row>
    <row r="48" spans="2:8" x14ac:dyDescent="0.25">
      <c r="B48" s="222"/>
      <c r="C48" s="116" t="s">
        <v>175</v>
      </c>
      <c r="D48" s="104" t="str">
        <f>'GRUPO 4'!V28</f>
        <v>André fogão</v>
      </c>
      <c r="E48" s="111">
        <f>'GRUPO 4'!W28</f>
        <v>7</v>
      </c>
      <c r="F48" s="111">
        <f>'GRUPO 4'!X28</f>
        <v>254</v>
      </c>
      <c r="G48" s="111">
        <f>'GRUPO 4'!Y28</f>
        <v>287</v>
      </c>
      <c r="H48" s="118">
        <f>'GRUPO 4'!Z28</f>
        <v>-33</v>
      </c>
    </row>
    <row r="49" spans="2:8" x14ac:dyDescent="0.25">
      <c r="B49" s="222"/>
      <c r="C49" s="116" t="s">
        <v>176</v>
      </c>
      <c r="D49" s="104" t="str">
        <f>'GRUPO 4'!V29</f>
        <v>hugofluzao</v>
      </c>
      <c r="E49" s="111">
        <f>'GRUPO 4'!W29</f>
        <v>10</v>
      </c>
      <c r="F49" s="111">
        <f>'GRUPO 4'!X29</f>
        <v>333</v>
      </c>
      <c r="G49" s="111">
        <f>'GRUPO 4'!Y29</f>
        <v>327</v>
      </c>
      <c r="H49" s="118">
        <f>'GRUPO 4'!Z29</f>
        <v>6</v>
      </c>
    </row>
    <row r="50" spans="2:8" x14ac:dyDescent="0.25">
      <c r="B50" s="222"/>
      <c r="C50" s="116" t="s">
        <v>177</v>
      </c>
      <c r="D50" s="104" t="str">
        <f>'GRUPO 4'!V30</f>
        <v>VivaCR.FC</v>
      </c>
      <c r="E50" s="111">
        <f>'GRUPO 4'!W30</f>
        <v>9</v>
      </c>
      <c r="F50" s="111">
        <f>'GRUPO 4'!X30</f>
        <v>303</v>
      </c>
      <c r="G50" s="111">
        <f>'GRUPO 4'!Y30</f>
        <v>293</v>
      </c>
      <c r="H50" s="118">
        <f>'GRUPO 4'!Z30</f>
        <v>10</v>
      </c>
    </row>
    <row r="51" spans="2:8" ht="15.75" thickBot="1" x14ac:dyDescent="0.3">
      <c r="B51" s="223"/>
      <c r="C51" s="119" t="s">
        <v>178</v>
      </c>
      <c r="D51" s="105" t="str">
        <f>'GRUPO 4'!V31</f>
        <v>VascoPaulo F.C.</v>
      </c>
      <c r="E51" s="120">
        <f>'GRUPO 4'!W31</f>
        <v>8</v>
      </c>
      <c r="F51" s="120">
        <f>'GRUPO 4'!X31</f>
        <v>284</v>
      </c>
      <c r="G51" s="120">
        <f>'GRUPO 4'!Y31</f>
        <v>331</v>
      </c>
      <c r="H51" s="121">
        <f>'GRUPO 4'!Z31</f>
        <v>-47</v>
      </c>
    </row>
  </sheetData>
  <sortState ref="D3:H51">
    <sortCondition descending="1" ref="E3:E51"/>
    <sortCondition descending="1" ref="F3:F51"/>
    <sortCondition descending="1" ref="H3:H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2014-09-29T08:48:04Z</dcterms:modified>
</cp:coreProperties>
</file>