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5" l="1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AA155" s="1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67" i="20" l="1"/>
  <c r="AA21"/>
  <c r="AA110"/>
  <c r="AA109"/>
  <c r="AA22"/>
  <c r="AA152"/>
  <c r="Z328" i="5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7" i="20" l="1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L64" i="20" l="1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152" i="20" l="1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117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59"/>
  <c r="I47"/>
  <c r="I34"/>
  <c r="I52"/>
  <c r="I29"/>
  <c r="D41"/>
  <c r="E22"/>
  <c r="AC21" s="1"/>
  <c r="H21" l="1"/>
  <c r="F21" s="1"/>
  <c r="L21"/>
  <c r="J21"/>
  <c r="E2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<sst xmlns="http://schemas.openxmlformats.org/spreadsheetml/2006/main" count="2530" uniqueCount="529">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</sst>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>
      <c r="D20" s="52" t="s">
        <v>4</v>
      </c>
      <c r="E20" s="68" t="str">
        <f>VLOOKUP(AC20,$U$20:$AB$23,2)</f>
        <v>fervedouro spfc</v>
      </c>
      <c r="F20" s="286">
        <f>VLOOKUP(AC20,$U$20:$AB$23,3)</f>
        <v>14</v>
      </c>
      <c r="G20" s="287"/>
      <c r="H20" s="286">
        <f>VLOOKUP(AC20,$U$20:$AB$23,4)</f>
        <v>297</v>
      </c>
      <c r="I20" s="287"/>
      <c r="J20" s="286">
        <f>VLOOKUP(AC20,$U$20:$AB$23,5)</f>
        <v>210</v>
      </c>
      <c r="K20" s="287"/>
      <c r="L20" s="286">
        <f>VLOOKUP(AC20,$U$20:$AB$23,6)</f>
        <v>87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1">
        <f>VLOOKUP(AC21,$U$20:$AB$23,3)</f>
        <v>9</v>
      </c>
      <c r="G21" s="282"/>
      <c r="H21" s="281">
        <f>VLOOKUP(AC21,$U$20:$AB$23,4)</f>
        <v>292</v>
      </c>
      <c r="I21" s="282"/>
      <c r="J21" s="281">
        <f>VLOOKUP(AC21,$U$20:$AB$23,5)</f>
        <v>202</v>
      </c>
      <c r="K21" s="282"/>
      <c r="L21" s="281">
        <f>VLOOKUP(AC21,$U$20:$AB$23,6)</f>
        <v>90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71">
        <f>VLOOKUP(AC22,$U$20:$AB$23,3)</f>
        <v>6</v>
      </c>
      <c r="G22" s="272"/>
      <c r="H22" s="271">
        <f>VLOOKUP(AC22,$U$20:$AB$23,4)</f>
        <v>194</v>
      </c>
      <c r="I22" s="272"/>
      <c r="J22" s="271">
        <f>VLOOKUP(AC22,$U$20:$AB$23,5)</f>
        <v>273</v>
      </c>
      <c r="K22" s="272"/>
      <c r="L22" s="271">
        <f>VLOOKUP(AC22,$U$20:$AB$23,6)</f>
        <v>-79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71">
        <f>VLOOKUP(AC23,$U$20:$AB$23,3)</f>
        <v>6</v>
      </c>
      <c r="G23" s="272"/>
      <c r="H23" s="271">
        <f>VLOOKUP(AC23,$U$20:$AB$23,4)</f>
        <v>227</v>
      </c>
      <c r="I23" s="272"/>
      <c r="J23" s="271">
        <f>VLOOKUP(AC23,$U$20:$AB$23,5)</f>
        <v>325</v>
      </c>
      <c r="K23" s="272"/>
      <c r="L23" s="271">
        <f>VLOOKUP(AC23,$U$20:$AB$23,6)</f>
        <v>-98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31" t="str">
        <f>V23</f>
        <v>fervedouro spfc</v>
      </c>
      <c r="E46" s="231"/>
      <c r="F46" s="76">
        <v>51</v>
      </c>
      <c r="G46" s="58" t="s">
        <v>17</v>
      </c>
      <c r="H46" s="75">
        <v>28</v>
      </c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31" t="str">
        <f>V22</f>
        <v>Shahade F.C</v>
      </c>
      <c r="E47" s="231"/>
      <c r="F47" s="75">
        <v>28</v>
      </c>
      <c r="G47" s="58" t="s">
        <v>17</v>
      </c>
      <c r="H47" s="76">
        <v>70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31" t="str">
        <f>V23</f>
        <v>fervedouro spfc</v>
      </c>
      <c r="E52" s="231"/>
      <c r="F52" s="92">
        <v>51</v>
      </c>
      <c r="G52" s="65" t="s">
        <v>17</v>
      </c>
      <c r="H52" s="92">
        <v>28</v>
      </c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31" t="str">
        <f>V22</f>
        <v>Shahade F.C</v>
      </c>
      <c r="E53" s="231"/>
      <c r="F53" s="92">
        <v>28</v>
      </c>
      <c r="G53" s="65" t="s">
        <v>17</v>
      </c>
      <c r="H53" s="92">
        <v>70</v>
      </c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31" t="str">
        <f>V23</f>
        <v>fervedouro spfc</v>
      </c>
      <c r="E58" s="231"/>
      <c r="F58" s="76">
        <v>46</v>
      </c>
      <c r="G58" s="58" t="s">
        <v>17</v>
      </c>
      <c r="H58" s="75">
        <v>40</v>
      </c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31" t="str">
        <f>V21</f>
        <v>hugofluzao</v>
      </c>
      <c r="E59" s="231"/>
      <c r="F59" s="76">
        <v>52</v>
      </c>
      <c r="G59" s="58" t="s">
        <v>17</v>
      </c>
      <c r="H59" s="75">
        <v>5</v>
      </c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13</v>
      </c>
      <c r="G64" s="225"/>
      <c r="H64" s="226">
        <f>VLOOKUP(AC64,$U$63:$AB$67,4)</f>
        <v>337</v>
      </c>
      <c r="I64" s="226"/>
      <c r="J64" s="226">
        <f>VLOOKUP(AC64,$U$63:$AB$67,5)</f>
        <v>256</v>
      </c>
      <c r="K64" s="226"/>
      <c r="L64" s="226">
        <f>VLOOKUP(AC64,$U$63:$AB$67,6)</f>
        <v>81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25">
        <f>VLOOKUP(AC65,$U$63:$AB$67,3)</f>
        <v>9</v>
      </c>
      <c r="G65" s="225"/>
      <c r="H65" s="226">
        <f>VLOOKUP(AC65,$U$63:$AB$67,4)</f>
        <v>290</v>
      </c>
      <c r="I65" s="226"/>
      <c r="J65" s="226">
        <f>VLOOKUP(AC65,$U$63:$AB$67,5)</f>
        <v>254</v>
      </c>
      <c r="K65" s="226"/>
      <c r="L65" s="226">
        <f>VLOOKUP(AC65,$U$63:$AB$67,6)</f>
        <v>36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7">
        <f>VLOOKUP(AC66,$U$63:$AB$67,3)</f>
        <v>9</v>
      </c>
      <c r="G66" s="247"/>
      <c r="H66" s="301">
        <f>VLOOKUP(AC66,$U$63:$AB$67,4)</f>
        <v>235</v>
      </c>
      <c r="I66" s="301"/>
      <c r="J66" s="301">
        <f>VLOOKUP(AC66,$U$63:$AB$67,5)</f>
        <v>255</v>
      </c>
      <c r="K66" s="301"/>
      <c r="L66" s="301">
        <f>VLOOKUP(AC66,$U$63:$AB$67,6)</f>
        <v>-20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202</v>
      </c>
      <c r="I67" s="301"/>
      <c r="J67" s="301">
        <f>VLOOKUP(AC67,$U$63:$AB$67,5)</f>
        <v>299</v>
      </c>
      <c r="K67" s="301"/>
      <c r="L67" s="301">
        <f>VLOOKUP(AC67,$U$63:$AB$67,6)</f>
        <v>-97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31" t="str">
        <f>V67</f>
        <v>Al-Jazira F.c</v>
      </c>
      <c r="E90" s="231"/>
      <c r="F90" s="75">
        <v>39</v>
      </c>
      <c r="G90" s="65" t="s">
        <v>17</v>
      </c>
      <c r="H90" s="76">
        <v>40</v>
      </c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31" t="str">
        <f>V66</f>
        <v>Celtic fc 2011</v>
      </c>
      <c r="E91" s="231"/>
      <c r="F91" s="76">
        <v>35</v>
      </c>
      <c r="G91" s="65" t="s">
        <v>17</v>
      </c>
      <c r="H91" s="75">
        <v>34</v>
      </c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31" t="str">
        <f>V67</f>
        <v>Al-Jazira F.c</v>
      </c>
      <c r="E96" s="231"/>
      <c r="F96" s="92">
        <v>45</v>
      </c>
      <c r="G96" s="65" t="s">
        <v>17</v>
      </c>
      <c r="H96" s="92">
        <v>29</v>
      </c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31" t="str">
        <f>V66</f>
        <v>Celtic fc 2011</v>
      </c>
      <c r="E97" s="231"/>
      <c r="F97" s="92">
        <v>61</v>
      </c>
      <c r="G97" s="65" t="s">
        <v>17</v>
      </c>
      <c r="H97" s="92">
        <v>33</v>
      </c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31" t="str">
        <f>V67</f>
        <v>Al-Jazira F.c</v>
      </c>
      <c r="E102" s="231"/>
      <c r="F102" s="76">
        <v>62</v>
      </c>
      <c r="G102" s="65" t="s">
        <v>17</v>
      </c>
      <c r="H102" s="75">
        <v>52</v>
      </c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31" t="str">
        <f>V65</f>
        <v>Diabos Vermelhos SE</v>
      </c>
      <c r="E103" s="231"/>
      <c r="F103" s="75">
        <v>38</v>
      </c>
      <c r="G103" s="65" t="s">
        <v>17</v>
      </c>
      <c r="H103" s="76">
        <v>41</v>
      </c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13</v>
      </c>
      <c r="G108" s="225"/>
      <c r="H108" s="226">
        <f>VLOOKUP(AC108,$U$107:$AB$111,4)</f>
        <v>294</v>
      </c>
      <c r="I108" s="226"/>
      <c r="J108" s="226">
        <f>VLOOKUP(AC108,$U$107:$AB$111,5)</f>
        <v>252</v>
      </c>
      <c r="K108" s="226"/>
      <c r="L108" s="226">
        <f>VLOOKUP(AC108,$U$107:$AB$111,6)</f>
        <v>42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9</v>
      </c>
      <c r="G109" s="225"/>
      <c r="H109" s="226">
        <f>VLOOKUP(AC109,$U$107:$AB$111,4)</f>
        <v>299</v>
      </c>
      <c r="I109" s="226"/>
      <c r="J109" s="226">
        <f>VLOOKUP(AC109,$U$107:$AB$111,5)</f>
        <v>278</v>
      </c>
      <c r="K109" s="226"/>
      <c r="L109" s="226">
        <f>VLOOKUP(AC109,$U$107:$AB$111,6)</f>
        <v>21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8</v>
      </c>
      <c r="G110" s="247"/>
      <c r="H110" s="301">
        <f>VLOOKUP(AC110,$U$107:$AB$111,4)</f>
        <v>321</v>
      </c>
      <c r="I110" s="301"/>
      <c r="J110" s="301">
        <f>VLOOKUP(AC110,$U$107:$AB$111,5)</f>
        <v>299</v>
      </c>
      <c r="K110" s="301"/>
      <c r="L110" s="301">
        <f>VLOOKUP(AC110,$U$107:$AB$111,6)</f>
        <v>22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1</v>
      </c>
      <c r="G111" s="247"/>
      <c r="H111" s="301">
        <f>VLOOKUP(AC111,$U$107:$AB$111,4)</f>
        <v>258</v>
      </c>
      <c r="I111" s="301"/>
      <c r="J111" s="301">
        <f>VLOOKUP(AC111,$U$107:$AB$111,5)</f>
        <v>343</v>
      </c>
      <c r="K111" s="301"/>
      <c r="L111" s="301">
        <f>VLOOKUP(AC111,$U$107:$AB$111,6)</f>
        <v>-85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31" t="str">
        <f>V111</f>
        <v>E-FIT</v>
      </c>
      <c r="E134" s="231"/>
      <c r="F134" s="76">
        <v>56</v>
      </c>
      <c r="G134" s="65" t="s">
        <v>17</v>
      </c>
      <c r="H134" s="75">
        <v>37</v>
      </c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31" t="str">
        <f>V110</f>
        <v>Moneta Zero FC</v>
      </c>
      <c r="E135" s="231"/>
      <c r="F135" s="75">
        <v>35</v>
      </c>
      <c r="G135" s="65" t="s">
        <v>17</v>
      </c>
      <c r="H135" s="76">
        <v>64</v>
      </c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31" t="str">
        <f>V111</f>
        <v>E-FIT</v>
      </c>
      <c r="E140" s="231"/>
      <c r="F140" s="92">
        <v>34</v>
      </c>
      <c r="G140" s="65" t="s">
        <v>17</v>
      </c>
      <c r="H140" s="92">
        <v>49</v>
      </c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31" t="str">
        <f>V110</f>
        <v>Moneta Zero FC</v>
      </c>
      <c r="E141" s="231"/>
      <c r="F141" s="92">
        <v>44</v>
      </c>
      <c r="G141" s="65" t="s">
        <v>17</v>
      </c>
      <c r="H141" s="92">
        <v>44</v>
      </c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31" t="str">
        <f>V111</f>
        <v>E-FIT</v>
      </c>
      <c r="E146" s="231"/>
      <c r="F146" s="76">
        <v>66</v>
      </c>
      <c r="G146" s="65" t="s">
        <v>17</v>
      </c>
      <c r="H146" s="75">
        <v>26</v>
      </c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31" t="str">
        <f>V109</f>
        <v>Jero FC</v>
      </c>
      <c r="E147" s="231"/>
      <c r="F147" s="75">
        <v>41</v>
      </c>
      <c r="G147" s="65" t="s">
        <v>17</v>
      </c>
      <c r="H147" s="76">
        <v>64</v>
      </c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25">
        <f>VLOOKUP(AC152,$U$151:$AB$155,3)</f>
        <v>12</v>
      </c>
      <c r="G152" s="225"/>
      <c r="H152" s="226">
        <f>VLOOKUP(AC152,$U$151:$AB$155,4)</f>
        <v>345</v>
      </c>
      <c r="I152" s="226"/>
      <c r="J152" s="226">
        <f>VLOOKUP(AC152,$U$151:$AB$155,5)</f>
        <v>325</v>
      </c>
      <c r="K152" s="226"/>
      <c r="L152" s="226">
        <f>VLOOKUP(AC152,$U$151:$AB$155,6)</f>
        <v>20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11</v>
      </c>
      <c r="G153" s="225"/>
      <c r="H153" s="226">
        <f>VLOOKUP(AC153,$U$151:$AB$155,4)</f>
        <v>375</v>
      </c>
      <c r="I153" s="226"/>
      <c r="J153" s="226">
        <f>VLOOKUP(AC153,$U$151:$AB$155,5)</f>
        <v>340</v>
      </c>
      <c r="K153" s="226"/>
      <c r="L153" s="226">
        <f>VLOOKUP(AC153,$U$151:$AB$155,6)</f>
        <v>35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7">
        <f>VLOOKUP(AC154,$U$151:$AB$155,3)</f>
        <v>6</v>
      </c>
      <c r="G154" s="247"/>
      <c r="H154" s="301">
        <f>VLOOKUP(AC154,$U$151:$AB$155,4)</f>
        <v>399</v>
      </c>
      <c r="I154" s="301"/>
      <c r="J154" s="301">
        <f>VLOOKUP(AC154,$U$151:$AB$155,5)</f>
        <v>387</v>
      </c>
      <c r="K154" s="301"/>
      <c r="L154" s="301">
        <f>VLOOKUP(AC154,$U$151:$AB$155,6)</f>
        <v>12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3</v>
      </c>
      <c r="G155" s="247"/>
      <c r="H155" s="301">
        <f>VLOOKUP(AC155,$U$151:$AB$155,4)</f>
        <v>306</v>
      </c>
      <c r="I155" s="301"/>
      <c r="J155" s="301">
        <f>VLOOKUP(AC155,$U$151:$AB$155,5)</f>
        <v>373</v>
      </c>
      <c r="K155" s="301"/>
      <c r="L155" s="301">
        <f>VLOOKUP(AC155,$U$151:$AB$155,6)</f>
        <v>-67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31" t="str">
        <f>V155</f>
        <v>EFIPAC</v>
      </c>
      <c r="E178" s="231"/>
      <c r="F178" s="76">
        <v>68</v>
      </c>
      <c r="G178" s="65" t="s">
        <v>17</v>
      </c>
      <c r="H178" s="75">
        <v>64</v>
      </c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31" t="str">
        <f>V154</f>
        <v>MagoLitos F.C</v>
      </c>
      <c r="E179" s="231"/>
      <c r="F179" s="76">
        <v>53</v>
      </c>
      <c r="G179" s="65" t="s">
        <v>17</v>
      </c>
      <c r="H179" s="75">
        <v>52</v>
      </c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31" t="str">
        <f>V155</f>
        <v>EFIPAC</v>
      </c>
      <c r="E184" s="231"/>
      <c r="F184" s="92">
        <v>49</v>
      </c>
      <c r="G184" s="65" t="s">
        <v>17</v>
      </c>
      <c r="H184" s="92">
        <v>44</v>
      </c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31" t="str">
        <f>V154</f>
        <v>MagoLitos F.C</v>
      </c>
      <c r="E185" s="231"/>
      <c r="F185" s="92">
        <v>75</v>
      </c>
      <c r="G185" s="65" t="s">
        <v>17</v>
      </c>
      <c r="H185" s="92">
        <v>65</v>
      </c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31" t="str">
        <f>V155</f>
        <v>EFIPAC</v>
      </c>
      <c r="E190" s="231"/>
      <c r="F190" s="76">
        <v>46</v>
      </c>
      <c r="G190" s="58" t="s">
        <v>17</v>
      </c>
      <c r="H190" s="75">
        <v>42</v>
      </c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31" t="str">
        <f>V153</f>
        <v>Engenheirense</v>
      </c>
      <c r="E191" s="231"/>
      <c r="F191" s="76">
        <v>68</v>
      </c>
      <c r="G191" s="58" t="s">
        <v>17</v>
      </c>
      <c r="H191" s="75">
        <v>49</v>
      </c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25">
        <f>VLOOKUP(AC196,$U$195:$AB$199,3)</f>
        <v>9</v>
      </c>
      <c r="G196" s="225"/>
      <c r="H196" s="226">
        <f>VLOOKUP(AC196,$U$195:$AB$199,4)</f>
        <v>271</v>
      </c>
      <c r="I196" s="226"/>
      <c r="J196" s="226">
        <f>VLOOKUP(AC196,$U$195:$AB$199,5)</f>
        <v>283</v>
      </c>
      <c r="K196" s="226"/>
      <c r="L196" s="226">
        <f>VLOOKUP(AC196,$U$195:$AB$199,6)</f>
        <v>-12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25">
        <f>VLOOKUP(AC197,$U$195:$AB$199,3)</f>
        <v>8</v>
      </c>
      <c r="G197" s="225"/>
      <c r="H197" s="226">
        <f>VLOOKUP(AC197,$U$195:$AB$199,4)</f>
        <v>325</v>
      </c>
      <c r="I197" s="226"/>
      <c r="J197" s="226">
        <f>VLOOKUP(AC197,$U$195:$AB$199,5)</f>
        <v>309</v>
      </c>
      <c r="K197" s="226"/>
      <c r="L197" s="226">
        <f>VLOOKUP(AC197,$U$195:$AB$199,6)</f>
        <v>16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7">
        <f>VLOOKUP(AC198,$U$195:$AB$199,3)</f>
        <v>8</v>
      </c>
      <c r="G198" s="247"/>
      <c r="H198" s="301">
        <f>VLOOKUP(AC198,$U$195:$AB$199,4)</f>
        <v>239</v>
      </c>
      <c r="I198" s="301"/>
      <c r="J198" s="301">
        <f>VLOOKUP(AC198,$U$195:$AB$199,5)</f>
        <v>245</v>
      </c>
      <c r="K198" s="301"/>
      <c r="L198" s="301">
        <f>VLOOKUP(AC198,$U$195:$AB$199,6)</f>
        <v>-6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7">
        <f>VLOOKUP(AC199,$U$195:$AB$199,3)</f>
        <v>6</v>
      </c>
      <c r="G199" s="247"/>
      <c r="H199" s="301">
        <f>VLOOKUP(AC199,$U$195:$AB$199,4)</f>
        <v>273</v>
      </c>
      <c r="I199" s="301"/>
      <c r="J199" s="301">
        <f>VLOOKUP(AC199,$U$195:$AB$199,5)</f>
        <v>271</v>
      </c>
      <c r="K199" s="301"/>
      <c r="L199" s="301">
        <f>VLOOKUP(AC199,$U$195:$AB$199,6)</f>
        <v>2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31" t="str">
        <f>V199</f>
        <v>DIDICAFE FC</v>
      </c>
      <c r="E222" s="231"/>
      <c r="F222" s="75">
        <v>35</v>
      </c>
      <c r="G222" s="65" t="s">
        <v>17</v>
      </c>
      <c r="H222" s="76">
        <v>47</v>
      </c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31" t="str">
        <f>V198</f>
        <v>team Z</v>
      </c>
      <c r="E223" s="231"/>
      <c r="F223" s="76">
        <v>34</v>
      </c>
      <c r="G223" s="65" t="s">
        <v>17</v>
      </c>
      <c r="H223" s="75">
        <v>28</v>
      </c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31" t="str">
        <f>V199</f>
        <v>DIDICAFE FC</v>
      </c>
      <c r="E228" s="231"/>
      <c r="F228" s="92">
        <v>65</v>
      </c>
      <c r="G228" s="65" t="s">
        <v>17</v>
      </c>
      <c r="H228" s="92">
        <v>60</v>
      </c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31" t="str">
        <f>V198</f>
        <v>team Z</v>
      </c>
      <c r="E229" s="231"/>
      <c r="F229" s="92">
        <v>64</v>
      </c>
      <c r="G229" s="65" t="s">
        <v>17</v>
      </c>
      <c r="H229" s="92">
        <v>47</v>
      </c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31" t="str">
        <f>V199</f>
        <v>DIDICAFE FC</v>
      </c>
      <c r="E234" s="231"/>
      <c r="F234" s="76">
        <v>32</v>
      </c>
      <c r="G234" s="65" t="s">
        <v>17</v>
      </c>
      <c r="H234" s="75">
        <v>23</v>
      </c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31" t="str">
        <f>V197</f>
        <v>Belloshow</v>
      </c>
      <c r="E235" s="231"/>
      <c r="F235" s="76">
        <v>56</v>
      </c>
      <c r="G235" s="65" t="s">
        <v>17</v>
      </c>
      <c r="H235" s="75">
        <v>42</v>
      </c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25">
        <f>VLOOKUP(AC240,$U$239:$AB$243,3)</f>
        <v>12</v>
      </c>
      <c r="G240" s="225"/>
      <c r="H240" s="226">
        <f>VLOOKUP(AC240,$U$239:$AB$243,4)</f>
        <v>324</v>
      </c>
      <c r="I240" s="226"/>
      <c r="J240" s="226">
        <f>VLOOKUP(AC240,$U$239:$AB$243,5)</f>
        <v>234</v>
      </c>
      <c r="K240" s="226"/>
      <c r="L240" s="226">
        <f>VLOOKUP(AC240,$U$239:$AB$243,6)</f>
        <v>90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25">
        <f>VLOOKUP(AC241,$U$239:$AB$243,3)</f>
        <v>12</v>
      </c>
      <c r="G241" s="225"/>
      <c r="H241" s="226">
        <f>VLOOKUP(AC241,$U$239:$AB$243,4)</f>
        <v>326</v>
      </c>
      <c r="I241" s="226"/>
      <c r="J241" s="226">
        <f>VLOOKUP(AC241,$U$239:$AB$243,5)</f>
        <v>263</v>
      </c>
      <c r="K241" s="226"/>
      <c r="L241" s="226">
        <f>VLOOKUP(AC241,$U$239:$AB$243,6)</f>
        <v>63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6</v>
      </c>
      <c r="G242" s="247"/>
      <c r="H242" s="301">
        <f>VLOOKUP(AC242,$U$239:$AB$243,4)</f>
        <v>240</v>
      </c>
      <c r="I242" s="301"/>
      <c r="J242" s="301">
        <f>VLOOKUP(AC242,$U$239:$AB$243,5)</f>
        <v>315</v>
      </c>
      <c r="K242" s="301"/>
      <c r="L242" s="301">
        <f>VLOOKUP(AC242,$U$239:$AB$243,6)</f>
        <v>-75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5</v>
      </c>
      <c r="G243" s="247"/>
      <c r="H243" s="301">
        <f>VLOOKUP(AC243,$U$239:$AB$243,4)</f>
        <v>262</v>
      </c>
      <c r="I243" s="301"/>
      <c r="J243" s="301">
        <f>VLOOKUP(AC243,$U$239:$AB$243,5)</f>
        <v>340</v>
      </c>
      <c r="K243" s="301"/>
      <c r="L243" s="301">
        <f>VLOOKUP(AC243,$U$239:$AB$243,6)</f>
        <v>-78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31" t="str">
        <f>V243</f>
        <v>Lenda Mágica</v>
      </c>
      <c r="E266" s="231"/>
      <c r="F266" s="76">
        <v>58</v>
      </c>
      <c r="G266" s="65" t="s">
        <v>17</v>
      </c>
      <c r="H266" s="75">
        <v>26</v>
      </c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31" t="str">
        <f>V242</f>
        <v>VivaCR.FC</v>
      </c>
      <c r="E267" s="231"/>
      <c r="F267" s="76">
        <v>65</v>
      </c>
      <c r="G267" s="65" t="s">
        <v>17</v>
      </c>
      <c r="H267" s="75">
        <v>18</v>
      </c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31" t="str">
        <f>V243</f>
        <v>Lenda Mágica</v>
      </c>
      <c r="E272" s="231"/>
      <c r="F272" s="92">
        <v>40</v>
      </c>
      <c r="G272" s="65" t="s">
        <v>17</v>
      </c>
      <c r="H272" s="92">
        <v>64</v>
      </c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31" t="str">
        <f>V242</f>
        <v>VivaCR.FC</v>
      </c>
      <c r="E273" s="231"/>
      <c r="F273" s="92">
        <v>39</v>
      </c>
      <c r="G273" s="65" t="s">
        <v>17</v>
      </c>
      <c r="H273" s="92">
        <v>40</v>
      </c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31" t="str">
        <f>V243</f>
        <v>Lenda Mágica</v>
      </c>
      <c r="E278" s="231"/>
      <c r="F278" s="75">
        <v>51</v>
      </c>
      <c r="G278" s="58" t="s">
        <v>17</v>
      </c>
      <c r="H278" s="76">
        <v>68</v>
      </c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31" t="str">
        <f>V241</f>
        <v>CR FLASHOW 11</v>
      </c>
      <c r="E279" s="231"/>
      <c r="F279" s="76">
        <v>57</v>
      </c>
      <c r="G279" s="58" t="s">
        <v>17</v>
      </c>
      <c r="H279" s="75">
        <v>55</v>
      </c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12</v>
      </c>
      <c r="G284" s="225"/>
      <c r="H284" s="226">
        <f>VLOOKUP(AC284,$U$283:$AB$287,4)</f>
        <v>346</v>
      </c>
      <c r="I284" s="226"/>
      <c r="J284" s="226">
        <f>VLOOKUP(AC284,$U$283:$AB$287,5)</f>
        <v>322</v>
      </c>
      <c r="K284" s="226"/>
      <c r="L284" s="226">
        <f>VLOOKUP(AC284,$U$283:$AB$287,6)</f>
        <v>24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11</v>
      </c>
      <c r="G285" s="225"/>
      <c r="H285" s="226">
        <f>VLOOKUP(AC285,$U$283:$AB$287,4)</f>
        <v>307</v>
      </c>
      <c r="I285" s="226"/>
      <c r="J285" s="226">
        <f>VLOOKUP(AC285,$U$283:$AB$287,5)</f>
        <v>261</v>
      </c>
      <c r="K285" s="226"/>
      <c r="L285" s="226">
        <f>VLOOKUP(AC285,$U$283:$AB$287,6)</f>
        <v>46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7">
        <f>VLOOKUP(AC286,$U$283:$AB$287,3)</f>
        <v>5</v>
      </c>
      <c r="G286" s="247"/>
      <c r="H286" s="301">
        <f>VLOOKUP(AC286,$U$283:$AB$287,4)</f>
        <v>319</v>
      </c>
      <c r="I286" s="301"/>
      <c r="J286" s="301">
        <f>VLOOKUP(AC286,$U$283:$AB$287,5)</f>
        <v>342</v>
      </c>
      <c r="K286" s="301"/>
      <c r="L286" s="301">
        <f>VLOOKUP(AC286,$U$283:$AB$287,6)</f>
        <v>-23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7">
        <f>VLOOKUP(AC287,$U$283:$AB$287,3)</f>
        <v>3</v>
      </c>
      <c r="G287" s="247"/>
      <c r="H287" s="301">
        <f>VLOOKUP(AC287,$U$283:$AB$287,4)</f>
        <v>291</v>
      </c>
      <c r="I287" s="301"/>
      <c r="J287" s="301">
        <f>VLOOKUP(AC287,$U$283:$AB$287,5)</f>
        <v>338</v>
      </c>
      <c r="K287" s="301"/>
      <c r="L287" s="301">
        <f>VLOOKUP(AC287,$U$283:$AB$287,6)</f>
        <v>-47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31" t="str">
        <f>V287</f>
        <v>FC Jo@o Pedro</v>
      </c>
      <c r="E310" s="231"/>
      <c r="F310" s="76">
        <v>57</v>
      </c>
      <c r="G310" s="65" t="s">
        <v>17</v>
      </c>
      <c r="H310" s="75">
        <v>41</v>
      </c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31" t="str">
        <f>V286</f>
        <v>Fiote Team</v>
      </c>
      <c r="E311" s="231"/>
      <c r="F311" s="75">
        <v>55</v>
      </c>
      <c r="G311" s="65" t="s">
        <v>17</v>
      </c>
      <c r="H311" s="76">
        <v>70</v>
      </c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31" t="str">
        <f>V287</f>
        <v>FC Jo@o Pedro</v>
      </c>
      <c r="E316" s="231"/>
      <c r="F316" s="92">
        <v>53</v>
      </c>
      <c r="G316" s="65" t="s">
        <v>17</v>
      </c>
      <c r="H316" s="92">
        <v>48</v>
      </c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31" t="str">
        <f>V286</f>
        <v>Fiote Team</v>
      </c>
      <c r="E317" s="231"/>
      <c r="F317" s="92">
        <v>62</v>
      </c>
      <c r="G317" s="65" t="s">
        <v>17</v>
      </c>
      <c r="H317" s="92">
        <v>69</v>
      </c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31" t="str">
        <f>V287</f>
        <v>FC Jo@o Pedro</v>
      </c>
      <c r="E322" s="231"/>
      <c r="F322" s="76">
        <v>41</v>
      </c>
      <c r="G322" s="65" t="s">
        <v>17</v>
      </c>
      <c r="H322" s="75">
        <v>30</v>
      </c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31" t="str">
        <f>V285</f>
        <v>Mentex F.C.</v>
      </c>
      <c r="E323" s="231"/>
      <c r="F323" s="75">
        <v>52</v>
      </c>
      <c r="G323" s="65" t="s">
        <v>17</v>
      </c>
      <c r="H323" s="76">
        <v>62</v>
      </c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12</v>
      </c>
      <c r="G328" s="225"/>
      <c r="H328" s="226">
        <f>VLOOKUP(AC328,$U$327:$AB$331,4)</f>
        <v>304</v>
      </c>
      <c r="I328" s="226"/>
      <c r="J328" s="226">
        <f>VLOOKUP(AC328,$U$327:$AB$331,5)</f>
        <v>257</v>
      </c>
      <c r="K328" s="226"/>
      <c r="L328" s="226">
        <f>VLOOKUP(AC328,$U$327:$AB$331,6)</f>
        <v>47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9</v>
      </c>
      <c r="G329" s="225"/>
      <c r="H329" s="226">
        <f>VLOOKUP(AC329,$U$327:$AB$331,4)</f>
        <v>330</v>
      </c>
      <c r="I329" s="226"/>
      <c r="J329" s="226">
        <f>VLOOKUP(AC329,$U$327:$AB$331,5)</f>
        <v>333</v>
      </c>
      <c r="K329" s="226"/>
      <c r="L329" s="226">
        <f>VLOOKUP(AC329,$U$327:$AB$331,6)</f>
        <v>-3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7">
        <f>VLOOKUP(AC330,$U$327:$AB$331,3)</f>
        <v>4</v>
      </c>
      <c r="G330" s="247"/>
      <c r="H330" s="301">
        <f>VLOOKUP(AC330,$U$327:$AB$331,4)</f>
        <v>312</v>
      </c>
      <c r="I330" s="301"/>
      <c r="J330" s="301">
        <f>VLOOKUP(AC330,$U$327:$AB$331,5)</f>
        <v>321</v>
      </c>
      <c r="K330" s="301"/>
      <c r="L330" s="301">
        <f>VLOOKUP(AC330,$U$327:$AB$331,6)</f>
        <v>-9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7">
        <f>VLOOKUP(AC331,$U$327:$AB$331,3)</f>
        <v>3</v>
      </c>
      <c r="G331" s="247"/>
      <c r="H331" s="301">
        <f>VLOOKUP(AC331,$U$327:$AB$331,4)</f>
        <v>310</v>
      </c>
      <c r="I331" s="301"/>
      <c r="J331" s="301">
        <f>VLOOKUP(AC331,$U$327:$AB$331,5)</f>
        <v>345</v>
      </c>
      <c r="K331" s="301"/>
      <c r="L331" s="301">
        <f>VLOOKUP(AC331,$U$327:$AB$331,6)</f>
        <v>-35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31" t="str">
        <f>V331</f>
        <v>Grajaú F.C.</v>
      </c>
      <c r="E354" s="231"/>
      <c r="F354" s="76">
        <v>42</v>
      </c>
      <c r="G354" s="65" t="s">
        <v>17</v>
      </c>
      <c r="H354" s="75">
        <v>38</v>
      </c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31" t="str">
        <f>V330</f>
        <v>PedroCampos F.C</v>
      </c>
      <c r="E355" s="231"/>
      <c r="F355" s="75">
        <v>32</v>
      </c>
      <c r="G355" s="65" t="s">
        <v>17</v>
      </c>
      <c r="H355" s="76">
        <v>43</v>
      </c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31" t="str">
        <f>V331</f>
        <v>Grajaú F.C.</v>
      </c>
      <c r="E360" s="231"/>
      <c r="F360" s="92">
        <v>47</v>
      </c>
      <c r="G360" s="65" t="s">
        <v>17</v>
      </c>
      <c r="H360" s="92">
        <v>44</v>
      </c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31" t="str">
        <f>V330</f>
        <v>PedroCampos F.C</v>
      </c>
      <c r="E361" s="231"/>
      <c r="F361" s="92">
        <v>58</v>
      </c>
      <c r="G361" s="65" t="s">
        <v>17</v>
      </c>
      <c r="H361" s="92">
        <v>57</v>
      </c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31" t="str">
        <f>V331</f>
        <v>Grajaú F.C.</v>
      </c>
      <c r="E366" s="231"/>
      <c r="F366" s="75">
        <v>43</v>
      </c>
      <c r="G366" s="58" t="s">
        <v>17</v>
      </c>
      <c r="H366" s="76">
        <v>57</v>
      </c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31" t="str">
        <f>V329</f>
        <v>Barretense F.C.</v>
      </c>
      <c r="E367" s="231"/>
      <c r="F367" s="75">
        <v>55</v>
      </c>
      <c r="G367" s="58" t="s">
        <v>17</v>
      </c>
      <c r="H367" s="76">
        <v>58</v>
      </c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1" zoomScale="90" zoomScaleNormal="90" zoomScaleSheetLayoutView="100" workbookViewId="0">
      <selection activeCell="V16" sqref="V1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hugofluzao</v>
      </c>
      <c r="F20" s="284">
        <f>VLOOKUP(AC20,$U$20:$AB$23,3)</f>
        <v>6</v>
      </c>
      <c r="G20" s="285"/>
      <c r="H20" s="286">
        <f>VLOOKUP(AC20,$U$20:$AB$23,4)</f>
        <v>147</v>
      </c>
      <c r="I20" s="287"/>
      <c r="J20" s="286">
        <f>VLOOKUP(AC20,$U$20:$AB$23,5)</f>
        <v>87</v>
      </c>
      <c r="K20" s="287"/>
      <c r="L20" s="286">
        <f>VLOOKUP(AC20,$U$20:$AB$23,6)</f>
        <v>60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2</v>
      </c>
      <c r="X20" s="70">
        <f>SUM(H28,H35,H41,H46,H53,H59)</f>
        <v>54</v>
      </c>
      <c r="Y20" s="70">
        <f>SUM(F28,F35,F41,F46,F53,F59)</f>
        <v>79</v>
      </c>
      <c r="Z20" s="70">
        <f>X20-Y20</f>
        <v>-25</v>
      </c>
      <c r="AA20" s="70">
        <f>(W20*10^10)+((Z20+5000)*10^6)+(X20*10)+U20</f>
        <v>24975000541</v>
      </c>
      <c r="AB20" s="70">
        <f>LARGE($AA$20:$AA$23,U20)</f>
        <v>65060001472</v>
      </c>
      <c r="AC20" s="72">
        <f>MATCH(AB20,$AA$20:$AA$23,0)</f>
        <v>2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Grajaú F.C.</v>
      </c>
      <c r="F21" s="279">
        <f>VLOOKUP(AC21,$U$20:$AB$23,3)</f>
        <v>3</v>
      </c>
      <c r="G21" s="280"/>
      <c r="H21" s="281">
        <f>VLOOKUP(AC21,$U$20:$AB$23,4)</f>
        <v>101</v>
      </c>
      <c r="I21" s="282"/>
      <c r="J21" s="281">
        <f>VLOOKUP(AC21,$U$20:$AB$23,5)</f>
        <v>101</v>
      </c>
      <c r="K21" s="282"/>
      <c r="L21" s="281">
        <f>VLOOKUP(AC21,$U$20:$AB$23,6)</f>
        <v>0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6</v>
      </c>
      <c r="X21" s="70">
        <f>SUM(H29,H34,F41,H47,H52,F59)</f>
        <v>147</v>
      </c>
      <c r="Y21" s="70">
        <f>SUM(F29,F34,H41,F47,F52,H59)</f>
        <v>87</v>
      </c>
      <c r="Z21" s="70">
        <f>X21-Y21</f>
        <v>60</v>
      </c>
      <c r="AA21" s="70">
        <f>(W21*10^10)+((Z21+5000)*10^6)+(X21*10)+U21</f>
        <v>65060001472</v>
      </c>
      <c r="AB21" s="70">
        <f>LARGE($AA$20:$AA$23,U21)</f>
        <v>35000001013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69">
        <f>VLOOKUP(AC22,$U$20:$AB$23,3)</f>
        <v>2</v>
      </c>
      <c r="G22" s="270"/>
      <c r="H22" s="271">
        <f>VLOOKUP(AC22,$U$20:$AB$23,4)</f>
        <v>54</v>
      </c>
      <c r="I22" s="272"/>
      <c r="J22" s="271">
        <f>VLOOKUP(AC22,$U$20:$AB$23,5)</f>
        <v>79</v>
      </c>
      <c r="K22" s="272"/>
      <c r="L22" s="271">
        <f>VLOOKUP(AC22,$U$20:$AB$23,6)</f>
        <v>-25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3</v>
      </c>
      <c r="X22" s="70">
        <f>SUM(F29,F35,H40,F47,F53,H58)</f>
        <v>101</v>
      </c>
      <c r="Y22" s="70">
        <f>SUM(H29,H35,F40,H47,H53,F58)</f>
        <v>101</v>
      </c>
      <c r="Z22" s="70">
        <f>X22-Y22</f>
        <v>0</v>
      </c>
      <c r="AA22" s="70">
        <f>(W22*10^10)+((Z22+5000)*10^6)+(X22*10)+U22</f>
        <v>35000001013</v>
      </c>
      <c r="AB22" s="70">
        <f>LARGE($AA$20:$AA$23,U22)</f>
        <v>24975000541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69">
        <f>VLOOKUP(AC23,$U$20:$AB$23,3)</f>
        <v>0</v>
      </c>
      <c r="G23" s="270"/>
      <c r="H23" s="271">
        <f>VLOOKUP(AC23,$U$20:$AB$23,4)</f>
        <v>65</v>
      </c>
      <c r="I23" s="272"/>
      <c r="J23" s="271">
        <f>VLOOKUP(AC23,$U$20:$AB$23,5)</f>
        <v>100</v>
      </c>
      <c r="K23" s="272"/>
      <c r="L23" s="271">
        <f>VLOOKUP(AC23,$U$20:$AB$23,6)</f>
        <v>-35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65</v>
      </c>
      <c r="Y23" s="70">
        <f>SUM(H28,H34,H40,H46,H52,H58)</f>
        <v>100</v>
      </c>
      <c r="Z23" s="70">
        <f>X23-Y23</f>
        <v>-35</v>
      </c>
      <c r="AA23" s="70">
        <f>(W23*10^10)+((Z23+5000)*10^6)+(X23*10)+U23</f>
        <v>4965000654</v>
      </c>
      <c r="AB23" s="70">
        <f>LARGE($AA$20:$AA$23,U23)</f>
        <v>4965000654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31" t="str">
        <f>V23</f>
        <v>fervedouro spfc</v>
      </c>
      <c r="E28" s="231"/>
      <c r="F28" s="75">
        <v>24</v>
      </c>
      <c r="G28" s="58" t="s">
        <v>17</v>
      </c>
      <c r="H28" s="76">
        <v>27</v>
      </c>
      <c r="I28" s="231" t="str">
        <f>V20</f>
        <v>PedroCampos F.C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31" t="str">
        <f>V22</f>
        <v>Grajaú F.C.</v>
      </c>
      <c r="E29" s="231"/>
      <c r="F29" s="75">
        <v>46</v>
      </c>
      <c r="G29" s="58" t="s">
        <v>17</v>
      </c>
      <c r="H29" s="76">
        <v>74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31" t="str">
        <f>V23</f>
        <v>fervedouro spfc</v>
      </c>
      <c r="E34" s="231"/>
      <c r="F34" s="75">
        <v>41</v>
      </c>
      <c r="G34" s="65" t="s">
        <v>17</v>
      </c>
      <c r="H34" s="76">
        <v>73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Grajaú F.C.</v>
      </c>
      <c r="E35" s="231"/>
      <c r="F35" s="76">
        <v>55</v>
      </c>
      <c r="G35" s="65" t="s">
        <v>17</v>
      </c>
      <c r="H35" s="75">
        <v>27</v>
      </c>
      <c r="I35" s="231" t="str">
        <f>V20</f>
        <v>PedroCampos F.C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31" t="str">
        <f>V23</f>
        <v>fervedouro spfc</v>
      </c>
      <c r="E40" s="231"/>
      <c r="F40" s="76"/>
      <c r="G40" s="65" t="s">
        <v>17</v>
      </c>
      <c r="H40" s="75"/>
      <c r="I40" s="231" t="str">
        <f>V22</f>
        <v>Grajaú F.C.</v>
      </c>
      <c r="J40" s="231"/>
      <c r="K40" s="231"/>
      <c r="L40" s="231"/>
      <c r="M40" s="231"/>
      <c r="N40" s="231"/>
      <c r="O40" s="231"/>
      <c r="P40" s="23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31" t="str">
        <f>V21</f>
        <v>hugofluzao</v>
      </c>
      <c r="E41" s="231"/>
      <c r="F41" s="75"/>
      <c r="G41" s="65" t="s">
        <v>17</v>
      </c>
      <c r="H41" s="76"/>
      <c r="I41" s="231" t="str">
        <f>V20</f>
        <v>PedroCampos F.C</v>
      </c>
      <c r="J41" s="231"/>
      <c r="K41" s="231"/>
      <c r="L41" s="231"/>
      <c r="M41" s="231"/>
      <c r="N41" s="231"/>
      <c r="O41" s="231"/>
      <c r="P41" s="23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31" t="str">
        <f>V23</f>
        <v>fervedouro spfc</v>
      </c>
      <c r="E46" s="231"/>
      <c r="F46" s="76"/>
      <c r="G46" s="65" t="s">
        <v>17</v>
      </c>
      <c r="H46" s="75"/>
      <c r="I46" s="231" t="str">
        <f>V20</f>
        <v>PedroCampos F.C</v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31" t="str">
        <f>V22</f>
        <v>Grajaú F.C.</v>
      </c>
      <c r="E47" s="231"/>
      <c r="F47" s="75"/>
      <c r="G47" s="65" t="s">
        <v>17</v>
      </c>
      <c r="H47" s="76"/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31" t="str">
        <f>V23</f>
        <v>fervedouro spfc</v>
      </c>
      <c r="E52" s="231"/>
      <c r="F52" s="76"/>
      <c r="G52" s="65" t="s">
        <v>17</v>
      </c>
      <c r="H52" s="75"/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31" t="str">
        <f>V22</f>
        <v>Grajaú F.C.</v>
      </c>
      <c r="E53" s="231"/>
      <c r="F53" s="75"/>
      <c r="G53" s="65" t="s">
        <v>17</v>
      </c>
      <c r="H53" s="76"/>
      <c r="I53" s="231" t="str">
        <f>V20</f>
        <v>PedroCampos F.C</v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76"/>
      <c r="G58" s="58" t="s">
        <v>17</v>
      </c>
      <c r="H58" s="75"/>
      <c r="I58" s="231" t="str">
        <f>V22</f>
        <v>Grajaú F.C.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76"/>
      <c r="G59" s="58" t="s">
        <v>17</v>
      </c>
      <c r="H59" s="75"/>
      <c r="I59" s="231" t="str">
        <f>V20</f>
        <v>PedroCampos F.C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25">
        <f>VLOOKUP(AC64,$U$63:$AB$67,3)</f>
        <v>5</v>
      </c>
      <c r="G64" s="225"/>
      <c r="H64" s="226">
        <f>VLOOKUP(AC64,$U$63:$AB$67,4)</f>
        <v>142</v>
      </c>
      <c r="I64" s="226"/>
      <c r="J64" s="226">
        <f>VLOOKUP(AC64,$U$63:$AB$67,5)</f>
        <v>80</v>
      </c>
      <c r="K64" s="226"/>
      <c r="L64" s="226">
        <f>VLOOKUP(AC64,$U$63:$AB$67,6)</f>
        <v>62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0</v>
      </c>
      <c r="X64" s="45">
        <f>SUM(H72,H79,H85,H90,H97,H103)</f>
        <v>75</v>
      </c>
      <c r="Y64" s="45">
        <f>SUM(F72,F79,F85,F90,F97,F103)</f>
        <v>151</v>
      </c>
      <c r="Z64" s="45">
        <f>X64-Y64</f>
        <v>-76</v>
      </c>
      <c r="AA64" s="45">
        <f>(W64*10^10)+((Z64+5000)*10^6)+(X64*10)+U64</f>
        <v>4924000751</v>
      </c>
      <c r="AB64" s="45">
        <f>LARGE($AA$64:$AA$67,U64)</f>
        <v>55062001423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Celtic fc 2011</v>
      </c>
      <c r="F65" s="225">
        <f>VLOOKUP(AC65,$U$63:$AB$67,3)</f>
        <v>3</v>
      </c>
      <c r="G65" s="225"/>
      <c r="H65" s="226">
        <f>VLOOKUP(AC65,$U$63:$AB$67,4)</f>
        <v>109</v>
      </c>
      <c r="I65" s="226"/>
      <c r="J65" s="226">
        <f>VLOOKUP(AC65,$U$63:$AB$67,5)</f>
        <v>100</v>
      </c>
      <c r="K65" s="226"/>
      <c r="L65" s="226">
        <f>VLOOKUP(AC65,$U$63:$AB$67,6)</f>
        <v>9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3</v>
      </c>
      <c r="X65" s="45">
        <f>SUM(H73,H78,F85,H91,H96,F103)</f>
        <v>105</v>
      </c>
      <c r="Y65" s="45">
        <f>SUM(F73,F78,H85,F91,F96,H103)</f>
        <v>100</v>
      </c>
      <c r="Z65" s="45">
        <f>X65-Y65</f>
        <v>5</v>
      </c>
      <c r="AA65" s="45">
        <f>(W65*10^10)+((Z65+5000)*10^6)+(X65*10)+U65</f>
        <v>35005001052</v>
      </c>
      <c r="AB65" s="45">
        <f>LARGE($AA$64:$AA$67,U65)</f>
        <v>35009001094</v>
      </c>
      <c r="AC65" s="64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7">
        <f>VLOOKUP(AC66,$U$63:$AB$67,3)</f>
        <v>3</v>
      </c>
      <c r="G66" s="247"/>
      <c r="H66" s="301">
        <f>VLOOKUP(AC66,$U$63:$AB$67,4)</f>
        <v>105</v>
      </c>
      <c r="I66" s="301"/>
      <c r="J66" s="301">
        <f>VLOOKUP(AC66,$U$63:$AB$67,5)</f>
        <v>100</v>
      </c>
      <c r="K66" s="301"/>
      <c r="L66" s="301">
        <f>VLOOKUP(AC66,$U$63:$AB$67,6)</f>
        <v>5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5</v>
      </c>
      <c r="X66" s="45">
        <f>SUM(F73,F79,H84,F91,F97,H102)</f>
        <v>142</v>
      </c>
      <c r="Y66" s="45">
        <f>SUM(H73,H79,F84,H91,H97,F102)</f>
        <v>80</v>
      </c>
      <c r="Z66" s="45">
        <f>X66-Y66</f>
        <v>62</v>
      </c>
      <c r="AA66" s="45">
        <f>(W66*10^10)+((Z66+5000)*10^6)+(X66*10)+U66</f>
        <v>55062001423</v>
      </c>
      <c r="AB66" s="45">
        <f>LARGE($AA$64:$AA$67,U66)</f>
        <v>35005001052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7">
        <f>VLOOKUP(AC67,$U$63:$AB$67,3)</f>
        <v>0</v>
      </c>
      <c r="G67" s="247"/>
      <c r="H67" s="301">
        <f>VLOOKUP(AC67,$U$63:$AB$67,4)</f>
        <v>75</v>
      </c>
      <c r="I67" s="301"/>
      <c r="J67" s="301">
        <f>VLOOKUP(AC67,$U$63:$AB$67,5)</f>
        <v>151</v>
      </c>
      <c r="K67" s="301"/>
      <c r="L67" s="301">
        <f>VLOOKUP(AC67,$U$63:$AB$67,6)</f>
        <v>-76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3</v>
      </c>
      <c r="X67" s="45">
        <f>SUM(F72,F78,F84,F90,F96,F102)</f>
        <v>109</v>
      </c>
      <c r="Y67" s="45">
        <f>SUM(H72,H78,H84,H90,H96,H102)</f>
        <v>100</v>
      </c>
      <c r="Z67" s="45">
        <f>X67-Y67</f>
        <v>9</v>
      </c>
      <c r="AA67" s="45">
        <f>(W67*10^10)+((Z67+5000)*10^6)+(X67*10)+U67</f>
        <v>35009001094</v>
      </c>
      <c r="AB67" s="45">
        <f>LARGE($AA$64:$AA$67,U67)</f>
        <v>4924000751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31" t="str">
        <f>V67</f>
        <v>Celtic fc 2011</v>
      </c>
      <c r="E72" s="231"/>
      <c r="F72" s="76">
        <v>53</v>
      </c>
      <c r="G72" s="65" t="s">
        <v>17</v>
      </c>
      <c r="H72" s="75">
        <v>33</v>
      </c>
      <c r="I72" s="231" t="str">
        <f>V64</f>
        <v>FC Jo@o Pedro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31" t="str">
        <f>V66</f>
        <v>BFR Igor Costa</v>
      </c>
      <c r="E73" s="231"/>
      <c r="F73" s="76">
        <v>44</v>
      </c>
      <c r="G73" s="65" t="s">
        <v>17</v>
      </c>
      <c r="H73" s="75">
        <v>38</v>
      </c>
      <c r="I73" s="231" t="str">
        <f>V65</f>
        <v>Al-Jazira F.c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31" t="str">
        <f>V67</f>
        <v>Celtic fc 2011</v>
      </c>
      <c r="E78" s="231"/>
      <c r="F78" s="75">
        <v>56</v>
      </c>
      <c r="G78" s="65" t="s">
        <v>17</v>
      </c>
      <c r="H78" s="76">
        <v>67</v>
      </c>
      <c r="I78" s="231" t="str">
        <f>V65</f>
        <v>Al-Jazira F.c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BFR Igor Costa</v>
      </c>
      <c r="E79" s="231"/>
      <c r="F79" s="76">
        <v>98</v>
      </c>
      <c r="G79" s="65" t="s">
        <v>17</v>
      </c>
      <c r="H79" s="75">
        <v>42</v>
      </c>
      <c r="I79" s="231" t="str">
        <f>V64</f>
        <v>FC Jo@o Pedro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31" t="str">
        <f>V67</f>
        <v>Celtic fc 2011</v>
      </c>
      <c r="E84" s="231"/>
      <c r="F84" s="76"/>
      <c r="G84" s="65" t="s">
        <v>17</v>
      </c>
      <c r="H84" s="75"/>
      <c r="I84" s="231" t="str">
        <f>V66</f>
        <v>BFR Igor Costa</v>
      </c>
      <c r="J84" s="231"/>
      <c r="K84" s="231"/>
      <c r="L84" s="231"/>
      <c r="M84" s="231"/>
      <c r="N84" s="231"/>
      <c r="O84" s="231"/>
      <c r="P84" s="23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31" t="str">
        <f>V65</f>
        <v>Al-Jazira F.c</v>
      </c>
      <c r="E85" s="231"/>
      <c r="F85" s="75"/>
      <c r="G85" s="65" t="s">
        <v>17</v>
      </c>
      <c r="H85" s="76"/>
      <c r="I85" s="231" t="str">
        <f>V64</f>
        <v>FC Jo@o Pedro</v>
      </c>
      <c r="J85" s="231"/>
      <c r="K85" s="231"/>
      <c r="L85" s="231"/>
      <c r="M85" s="231"/>
      <c r="N85" s="231"/>
      <c r="O85" s="231"/>
      <c r="P85" s="23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31" t="str">
        <f>V67</f>
        <v>Celtic fc 2011</v>
      </c>
      <c r="E90" s="231"/>
      <c r="F90" s="76"/>
      <c r="G90" s="65" t="s">
        <v>17</v>
      </c>
      <c r="H90" s="75"/>
      <c r="I90" s="231" t="str">
        <f>V64</f>
        <v>FC Jo@o Pedro</v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31" t="str">
        <f>V66</f>
        <v>BFR Igor Costa</v>
      </c>
      <c r="E91" s="231"/>
      <c r="F91" s="76"/>
      <c r="G91" s="65" t="s">
        <v>17</v>
      </c>
      <c r="H91" s="75"/>
      <c r="I91" s="231" t="str">
        <f>V65</f>
        <v>Al-Jazira F.c</v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>Celtic fc 2011</v>
      </c>
      <c r="E96" s="231"/>
      <c r="F96" s="76"/>
      <c r="G96" s="65" t="s">
        <v>17</v>
      </c>
      <c r="H96" s="75"/>
      <c r="I96" s="231" t="str">
        <f>V65</f>
        <v>Al-Jazira F.c</v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>BFR Igor Costa</v>
      </c>
      <c r="E97" s="231"/>
      <c r="F97" s="76"/>
      <c r="G97" s="65" t="s">
        <v>17</v>
      </c>
      <c r="H97" s="75"/>
      <c r="I97" s="231" t="str">
        <f>V64</f>
        <v>FC Jo@o Pedro</v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>Celtic fc 2011</v>
      </c>
      <c r="E102" s="231"/>
      <c r="F102" s="76"/>
      <c r="G102" s="58" t="s">
        <v>17</v>
      </c>
      <c r="H102" s="75"/>
      <c r="I102" s="231" t="str">
        <f>V66</f>
        <v>BFR Igor Costa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>Al-Jazira F.c</v>
      </c>
      <c r="E103" s="231"/>
      <c r="F103" s="76"/>
      <c r="G103" s="58" t="s">
        <v>17</v>
      </c>
      <c r="H103" s="75"/>
      <c r="I103" s="231" t="str">
        <f>V64</f>
        <v>FC Jo@o Pedro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VivaCR.FC</v>
      </c>
      <c r="F108" s="225">
        <f>VLOOKUP(AC108,$U$107:$AB$111,3)</f>
        <v>6</v>
      </c>
      <c r="G108" s="225"/>
      <c r="H108" s="226">
        <f>VLOOKUP(AC108,$U$107:$AB$111,4)</f>
        <v>147</v>
      </c>
      <c r="I108" s="226"/>
      <c r="J108" s="226">
        <f>VLOOKUP(AC108,$U$107:$AB$111,5)</f>
        <v>67</v>
      </c>
      <c r="K108" s="226"/>
      <c r="L108" s="226">
        <f>VLOOKUP(AC108,$U$107:$AB$111,6)</f>
        <v>80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2</v>
      </c>
      <c r="X108" s="45">
        <f>SUM(H116,H123,H129,H134,H141,H147)</f>
        <v>104</v>
      </c>
      <c r="Y108" s="45">
        <f>SUM(F116,F123,F129,F134,F141,F147)</f>
        <v>141</v>
      </c>
      <c r="Z108" s="45">
        <f>X108-Y108</f>
        <v>-37</v>
      </c>
      <c r="AA108" s="45">
        <f>(W108*10^10)+((Z108+5000)*10^6)+(X108*10)+U108</f>
        <v>24963001041</v>
      </c>
      <c r="AB108" s="45">
        <f>LARGE($AA$108:$AA$111,U108)</f>
        <v>65080001473</v>
      </c>
      <c r="AC108" s="64">
        <f>MATCH(AB108,$AA$108:$AA$111,0)</f>
        <v>3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Jero FC</v>
      </c>
      <c r="F109" s="225">
        <f>VLOOKUP(AC109,$U$107:$AB$111,3)</f>
        <v>3</v>
      </c>
      <c r="G109" s="225"/>
      <c r="H109" s="226">
        <f>VLOOKUP(AC109,$U$107:$AB$111,4)</f>
        <v>104</v>
      </c>
      <c r="I109" s="226"/>
      <c r="J109" s="226">
        <f>VLOOKUP(AC109,$U$107:$AB$111,5)</f>
        <v>97</v>
      </c>
      <c r="K109" s="226"/>
      <c r="L109" s="226">
        <f>VLOOKUP(AC109,$U$107:$AB$111,6)</f>
        <v>7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0</v>
      </c>
      <c r="X109" s="45">
        <f>SUM(H117,H122,F129,H135,H140,F147)</f>
        <v>60</v>
      </c>
      <c r="Y109" s="45">
        <f>SUM(F117,F122,H129,F135,F140,H147)</f>
        <v>110</v>
      </c>
      <c r="Z109" s="45">
        <f>X109-Y109</f>
        <v>-50</v>
      </c>
      <c r="AA109" s="45">
        <f>(W109*10^10)+((Z109+5000)*10^6)+(X109*10)+U109</f>
        <v>4950000602</v>
      </c>
      <c r="AB109" s="45">
        <f>LARGE($AA$108:$AA$111,U109)</f>
        <v>35007001044</v>
      </c>
      <c r="AC109" s="64">
        <f>MATCH(AB109,$AA$108:$AA$111,0)</f>
        <v>4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Lenda Mágica</v>
      </c>
      <c r="F110" s="247">
        <f>VLOOKUP(AC110,$U$107:$AB$111,3)</f>
        <v>2</v>
      </c>
      <c r="G110" s="247"/>
      <c r="H110" s="301">
        <f>VLOOKUP(AC110,$U$107:$AB$111,4)</f>
        <v>104</v>
      </c>
      <c r="I110" s="301"/>
      <c r="J110" s="301">
        <f>VLOOKUP(AC110,$U$107:$AB$111,5)</f>
        <v>141</v>
      </c>
      <c r="K110" s="301"/>
      <c r="L110" s="301">
        <f>VLOOKUP(AC110,$U$107:$AB$111,6)</f>
        <v>-37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6</v>
      </c>
      <c r="X110" s="45">
        <f>SUM(F117,F123,H128,F135,F141,H146)</f>
        <v>147</v>
      </c>
      <c r="Y110" s="45">
        <f>SUM(H117,H123,F128,H135,H141,F146)</f>
        <v>67</v>
      </c>
      <c r="Z110" s="45">
        <f>X110-Y110</f>
        <v>80</v>
      </c>
      <c r="AA110" s="45">
        <f>(W110*10^10)+((Z110+5000)*10^6)+(X110*10)+U110</f>
        <v>65080001473</v>
      </c>
      <c r="AB110" s="45">
        <f>LARGE($AA$108:$AA$111,U110)</f>
        <v>24963001041</v>
      </c>
      <c r="AC110" s="64">
        <f>MATCH(AB110,$AA$108:$AA$111,0)</f>
        <v>1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7">
        <f>VLOOKUP(AC111,$U$107:$AB$111,3)</f>
        <v>0</v>
      </c>
      <c r="G111" s="247"/>
      <c r="H111" s="301">
        <f>VLOOKUP(AC111,$U$107:$AB$111,4)</f>
        <v>60</v>
      </c>
      <c r="I111" s="301"/>
      <c r="J111" s="301">
        <f>VLOOKUP(AC111,$U$107:$AB$111,5)</f>
        <v>110</v>
      </c>
      <c r="K111" s="301"/>
      <c r="L111" s="301">
        <f>VLOOKUP(AC111,$U$107:$AB$111,6)</f>
        <v>-50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3</v>
      </c>
      <c r="X111" s="45">
        <f>SUM(F116,F122,F128,F134,F140,F146)</f>
        <v>104</v>
      </c>
      <c r="Y111" s="45">
        <f>SUM(H116,H122,H128,H134,H140,H146)</f>
        <v>97</v>
      </c>
      <c r="Z111" s="45">
        <f>X111-Y111</f>
        <v>7</v>
      </c>
      <c r="AA111" s="45">
        <f>(W111*10^10)+((Z111+5000)*10^6)+(X111*10)+U111</f>
        <v>35007001044</v>
      </c>
      <c r="AB111" s="45">
        <f>LARGE($AA$108:$AA$111,U111)</f>
        <v>4950000602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Jero FC</v>
      </c>
      <c r="E116" s="231"/>
      <c r="F116" s="75">
        <v>54</v>
      </c>
      <c r="G116" s="58" t="s">
        <v>17</v>
      </c>
      <c r="H116" s="76">
        <v>57</v>
      </c>
      <c r="I116" s="231" t="str">
        <f>V108</f>
        <v>Lenda Mágica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3</v>
      </c>
      <c r="D117" s="231" t="str">
        <f>V110</f>
        <v>VivaCR.FC</v>
      </c>
      <c r="E117" s="231"/>
      <c r="F117" s="76">
        <v>60</v>
      </c>
      <c r="G117" s="58" t="s">
        <v>17</v>
      </c>
      <c r="H117" s="75">
        <v>20</v>
      </c>
      <c r="I117" s="231" t="str">
        <f>V109</f>
        <v>Levi*s FC 10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3</v>
      </c>
      <c r="D122" s="231" t="str">
        <f>V111</f>
        <v>Jero FC</v>
      </c>
      <c r="E122" s="231"/>
      <c r="F122" s="76">
        <v>50</v>
      </c>
      <c r="G122" s="65" t="s">
        <v>17</v>
      </c>
      <c r="H122" s="75">
        <v>40</v>
      </c>
      <c r="I122" s="231" t="str">
        <f>V109</f>
        <v>Levi*s FC 10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3</v>
      </c>
      <c r="D123" s="231" t="str">
        <f>V110</f>
        <v>VivaCR.FC</v>
      </c>
      <c r="E123" s="231"/>
      <c r="F123" s="76">
        <v>87</v>
      </c>
      <c r="G123" s="65" t="s">
        <v>17</v>
      </c>
      <c r="H123" s="75">
        <v>47</v>
      </c>
      <c r="I123" s="231" t="str">
        <f>V108</f>
        <v>Lenda Mágica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31" t="str">
        <f>V111</f>
        <v>Jero FC</v>
      </c>
      <c r="E128" s="231"/>
      <c r="F128" s="76"/>
      <c r="G128" s="65" t="s">
        <v>17</v>
      </c>
      <c r="H128" s="75"/>
      <c r="I128" s="231" t="str">
        <f>V110</f>
        <v>VivaCR.FC</v>
      </c>
      <c r="J128" s="231"/>
      <c r="K128" s="231"/>
      <c r="L128" s="231"/>
      <c r="M128" s="231"/>
      <c r="N128" s="231"/>
      <c r="O128" s="231"/>
      <c r="P128" s="23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31" t="str">
        <f>V109</f>
        <v>Levi*s FC 10</v>
      </c>
      <c r="E129" s="231"/>
      <c r="F129" s="76"/>
      <c r="G129" s="65" t="s">
        <v>17</v>
      </c>
      <c r="H129" s="75"/>
      <c r="I129" s="231" t="str">
        <f>V108</f>
        <v>Lenda Mágica</v>
      </c>
      <c r="J129" s="231"/>
      <c r="K129" s="231"/>
      <c r="L129" s="231"/>
      <c r="M129" s="231"/>
      <c r="N129" s="231"/>
      <c r="O129" s="231"/>
      <c r="P129" s="23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31" t="str">
        <f>V111</f>
        <v>Jero FC</v>
      </c>
      <c r="E134" s="231"/>
      <c r="F134" s="75"/>
      <c r="G134" s="58" t="s">
        <v>17</v>
      </c>
      <c r="H134" s="76"/>
      <c r="I134" s="231" t="str">
        <f>V108</f>
        <v>Lenda Mágica</v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31" t="str">
        <f>V110</f>
        <v>VivaCR.FC</v>
      </c>
      <c r="E135" s="231"/>
      <c r="F135" s="76"/>
      <c r="G135" s="58" t="s">
        <v>17</v>
      </c>
      <c r="H135" s="75"/>
      <c r="I135" s="231" t="str">
        <f>V109</f>
        <v>Levi*s FC 10</v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>Jero FC</v>
      </c>
      <c r="E140" s="231"/>
      <c r="F140" s="76"/>
      <c r="G140" s="65" t="s">
        <v>17</v>
      </c>
      <c r="H140" s="75"/>
      <c r="I140" s="231" t="str">
        <f>V109</f>
        <v>Levi*s FC 10</v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>VivaCR.FC</v>
      </c>
      <c r="E141" s="231"/>
      <c r="F141" s="75"/>
      <c r="G141" s="65" t="s">
        <v>17</v>
      </c>
      <c r="H141" s="76"/>
      <c r="I141" s="231" t="str">
        <f>V108</f>
        <v>Lenda Mágica</v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>Jero FC</v>
      </c>
      <c r="E146" s="231"/>
      <c r="F146" s="76"/>
      <c r="G146" s="58" t="s">
        <v>17</v>
      </c>
      <c r="H146" s="75"/>
      <c r="I146" s="231" t="str">
        <f>V110</f>
        <v>VivaCR.FC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>Levi*s FC 10</v>
      </c>
      <c r="E147" s="231"/>
      <c r="F147" s="76"/>
      <c r="G147" s="58" t="s">
        <v>17</v>
      </c>
      <c r="H147" s="75"/>
      <c r="I147" s="231" t="str">
        <f>V108</f>
        <v>Lenda Mágica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25">
        <f>VLOOKUP(AC152,$U$151:$AB$155,3)</f>
        <v>6</v>
      </c>
      <c r="G152" s="225"/>
      <c r="H152" s="226">
        <f>VLOOKUP(AC152,$U$151:$AB$155,4)</f>
        <v>128</v>
      </c>
      <c r="I152" s="226"/>
      <c r="J152" s="226">
        <f>VLOOKUP(AC152,$U$151:$AB$155,5)</f>
        <v>74</v>
      </c>
      <c r="K152" s="226"/>
      <c r="L152" s="226">
        <f>VLOOKUP(AC152,$U$151:$AB$155,6)</f>
        <v>54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6</v>
      </c>
      <c r="X152" s="45">
        <f>SUM(H160,H167,H173,H178,H185,H191)</f>
        <v>128</v>
      </c>
      <c r="Y152" s="45">
        <f>SUM(F160,F167,F173,F178,F185,F191)</f>
        <v>74</v>
      </c>
      <c r="Z152" s="45">
        <f>X152-Y152</f>
        <v>54</v>
      </c>
      <c r="AA152" s="45">
        <f>(W152*10^10)+((Z152+5000)*10^6)+(X152*10)+U152</f>
        <v>65054001281</v>
      </c>
      <c r="AB152" s="45">
        <f>LARGE($AA$152:$AA$155,U152)</f>
        <v>65054001281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5</v>
      </c>
      <c r="G153" s="225"/>
      <c r="H153" s="226">
        <f>VLOOKUP(AC153,$U$151:$AB$155,4)</f>
        <v>119</v>
      </c>
      <c r="I153" s="226"/>
      <c r="J153" s="226">
        <f>VLOOKUP(AC153,$U$151:$AB$155,5)</f>
        <v>75</v>
      </c>
      <c r="K153" s="226"/>
      <c r="L153" s="226">
        <f>VLOOKUP(AC153,$U$151:$AB$155,6)</f>
        <v>44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5</v>
      </c>
      <c r="X153" s="45">
        <f>SUM(H161,H166,F173,H179,H184,F191)</f>
        <v>119</v>
      </c>
      <c r="Y153" s="45">
        <f>SUM(F161,F166,H173,F179,F184,H191)</f>
        <v>75</v>
      </c>
      <c r="Z153" s="45">
        <f>X153-Y153</f>
        <v>44</v>
      </c>
      <c r="AA153" s="45">
        <f>(W153*10^10)+((Z153+5000)*10^6)+(X153*10)+U153</f>
        <v>55044001192</v>
      </c>
      <c r="AB153" s="45">
        <f>LARGE($AA$152:$AA$155,U153)</f>
        <v>55044001192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7">
        <f>VLOOKUP(AC154,$U$151:$AB$155,3)</f>
        <v>0</v>
      </c>
      <c r="G154" s="247"/>
      <c r="H154" s="301">
        <f>VLOOKUP(AC154,$U$151:$AB$155,4)</f>
        <v>67</v>
      </c>
      <c r="I154" s="301"/>
      <c r="J154" s="301">
        <f>VLOOKUP(AC154,$U$151:$AB$155,5)</f>
        <v>114</v>
      </c>
      <c r="K154" s="301"/>
      <c r="L154" s="301">
        <f>VLOOKUP(AC154,$U$151:$AB$155,6)</f>
        <v>-47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82</v>
      </c>
      <c r="Y154" s="45">
        <f>SUM(H161,H167,F172,H179,H185,F190)</f>
        <v>133</v>
      </c>
      <c r="Z154" s="45">
        <f>X154-Y154</f>
        <v>-51</v>
      </c>
      <c r="AA154" s="45">
        <f>(W154*10^10)+((Z154+5000)*10^6)+(X154*10)+U154</f>
        <v>4949000823</v>
      </c>
      <c r="AB154" s="45">
        <f>LARGE($AA$152:$AA$155,U154)</f>
        <v>4953000674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47">
        <f>VLOOKUP(AC155,$U$151:$AB$155,3)</f>
        <v>0</v>
      </c>
      <c r="G155" s="247"/>
      <c r="H155" s="301">
        <f>VLOOKUP(AC155,$U$151:$AB$155,4)</f>
        <v>82</v>
      </c>
      <c r="I155" s="301"/>
      <c r="J155" s="301">
        <f>VLOOKUP(AC155,$U$151:$AB$155,5)</f>
        <v>133</v>
      </c>
      <c r="K155" s="301"/>
      <c r="L155" s="301">
        <f>VLOOKUP(AC155,$U$151:$AB$155,6)</f>
        <v>-51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0</v>
      </c>
      <c r="X155" s="45">
        <f>SUM(F160,F166,F172,F178,F184,F190)</f>
        <v>67</v>
      </c>
      <c r="Y155" s="45">
        <f>SUM(H160,H166,H172,H178,H184,H190)</f>
        <v>114</v>
      </c>
      <c r="Z155" s="45">
        <f>X155-Y155</f>
        <v>-47</v>
      </c>
      <c r="AA155" s="45">
        <f>(W155*10^10)+((Z155+5000)*10^6)+(X155*10)+U155</f>
        <v>4953000674</v>
      </c>
      <c r="AB155" s="45">
        <f>LARGE($AA$152:$AA$155,U155)</f>
        <v>4949000823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41</v>
      </c>
      <c r="G160" s="58" t="s">
        <v>17</v>
      </c>
      <c r="H160" s="76">
        <v>52</v>
      </c>
      <c r="I160" s="231" t="str">
        <f>V152</f>
        <v>Belloshow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0</v>
      </c>
      <c r="D161" s="231" t="str">
        <f>V154</f>
        <v>DIDICAFE FC</v>
      </c>
      <c r="E161" s="231"/>
      <c r="F161" s="75">
        <v>49</v>
      </c>
      <c r="G161" s="58" t="s">
        <v>17</v>
      </c>
      <c r="H161" s="76">
        <v>57</v>
      </c>
      <c r="I161" s="231" t="str">
        <f>V153</f>
        <v>MagoLitos F.C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0</v>
      </c>
      <c r="D166" s="231" t="str">
        <f>V155</f>
        <v>EFIPAC</v>
      </c>
      <c r="E166" s="231"/>
      <c r="F166" s="75">
        <v>26</v>
      </c>
      <c r="G166" s="65" t="s">
        <v>17</v>
      </c>
      <c r="H166" s="76">
        <v>62</v>
      </c>
      <c r="I166" s="231" t="str">
        <f>V153</f>
        <v>MagoLitos F.C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0</v>
      </c>
      <c r="D167" s="231" t="str">
        <f>V154</f>
        <v>DIDICAFE FC</v>
      </c>
      <c r="E167" s="231"/>
      <c r="F167" s="75">
        <v>33</v>
      </c>
      <c r="G167" s="65" t="s">
        <v>17</v>
      </c>
      <c r="H167" s="76">
        <v>76</v>
      </c>
      <c r="I167" s="231" t="str">
        <f>V152</f>
        <v>Belloshow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31" t="str">
        <f>V155</f>
        <v>EFIPAC</v>
      </c>
      <c r="E172" s="231"/>
      <c r="F172" s="76"/>
      <c r="G172" s="58" t="s">
        <v>17</v>
      </c>
      <c r="H172" s="75"/>
      <c r="I172" s="231" t="str">
        <f>V154</f>
        <v>DIDICAFE FC</v>
      </c>
      <c r="J172" s="231"/>
      <c r="K172" s="231"/>
      <c r="L172" s="231"/>
      <c r="M172" s="231"/>
      <c r="N172" s="231"/>
      <c r="O172" s="231"/>
      <c r="P172" s="23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31" t="str">
        <f>V153</f>
        <v>MagoLitos F.C</v>
      </c>
      <c r="E173" s="231"/>
      <c r="F173" s="76"/>
      <c r="G173" s="58" t="s">
        <v>17</v>
      </c>
      <c r="H173" s="75"/>
      <c r="I173" s="231" t="str">
        <f>V152</f>
        <v>Belloshow</v>
      </c>
      <c r="J173" s="231"/>
      <c r="K173" s="231"/>
      <c r="L173" s="231"/>
      <c r="M173" s="231"/>
      <c r="N173" s="231"/>
      <c r="O173" s="231"/>
      <c r="P173" s="23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31" t="str">
        <f>V155</f>
        <v>EFIPAC</v>
      </c>
      <c r="E178" s="231"/>
      <c r="F178" s="76"/>
      <c r="G178" s="65" t="s">
        <v>17</v>
      </c>
      <c r="H178" s="75"/>
      <c r="I178" s="231" t="str">
        <f>V152</f>
        <v>Belloshow</v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31" t="str">
        <f>V154</f>
        <v>DIDICAFE FC</v>
      </c>
      <c r="E179" s="231"/>
      <c r="F179" s="75"/>
      <c r="G179" s="65" t="s">
        <v>17</v>
      </c>
      <c r="H179" s="76"/>
      <c r="I179" s="231" t="str">
        <f>V153</f>
        <v>MagoLitos F.C</v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>EFIPAC</v>
      </c>
      <c r="E184" s="231"/>
      <c r="F184" s="75"/>
      <c r="G184" s="65" t="s">
        <v>17</v>
      </c>
      <c r="H184" s="76"/>
      <c r="I184" s="231" t="str">
        <f>V153</f>
        <v>MagoLitos F.C</v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>DIDICAFE FC</v>
      </c>
      <c r="E185" s="231"/>
      <c r="F185" s="76"/>
      <c r="G185" s="65" t="s">
        <v>17</v>
      </c>
      <c r="H185" s="75"/>
      <c r="I185" s="231" t="str">
        <f>V152</f>
        <v>Belloshow</v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75"/>
      <c r="G190" s="58" t="s">
        <v>17</v>
      </c>
      <c r="H190" s="76"/>
      <c r="I190" s="231" t="str">
        <f>V154</f>
        <v>DIDICAFE FC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>MagoLitos F.C</v>
      </c>
      <c r="E191" s="231"/>
      <c r="F191" s="76"/>
      <c r="G191" s="58" t="s">
        <v>17</v>
      </c>
      <c r="H191" s="75"/>
      <c r="I191" s="231" t="str">
        <f>V152</f>
        <v>Belloshow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2014-10-13T20:19:42Z</dcterms:modified>
</cp:coreProperties>
</file>