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5" l="1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AA155" s="1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67" i="20" l="1"/>
  <c r="AA21"/>
  <c r="AA110"/>
  <c r="AA109"/>
  <c r="AA22"/>
  <c r="AA152"/>
  <c r="Z328" i="5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7" i="20" l="1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L64" i="20" l="1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152" i="20" l="1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117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59"/>
  <c r="I47"/>
  <c r="I34"/>
  <c r="I52"/>
  <c r="I29"/>
  <c r="D41"/>
  <c r="E22"/>
  <c r="AC21" s="1"/>
  <c r="H21" l="1"/>
  <c r="F21" s="1"/>
  <c r="L21"/>
  <c r="J21"/>
  <c r="E2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<sst xmlns="http://schemas.openxmlformats.org/spreadsheetml/2006/main" count="2530" uniqueCount="529">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</sst>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6" t="s">
        <v>1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53" t="s">
        <v>12</v>
      </c>
      <c r="G19" s="253"/>
      <c r="H19" s="253" t="s">
        <v>309</v>
      </c>
      <c r="I19" s="253"/>
      <c r="J19" s="253" t="s">
        <v>310</v>
      </c>
      <c r="K19" s="253"/>
      <c r="L19" s="253" t="s">
        <v>174</v>
      </c>
      <c r="M19" s="254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179" t="str">
        <f>VLOOKUP(AC20,$U$20:$AB$27,2)</f>
        <v>Aki eh Galo !</v>
      </c>
      <c r="F20" s="267">
        <f>VLOOKUP(AC20,$U$20:$AB$27,3)</f>
        <v>20</v>
      </c>
      <c r="G20" s="268"/>
      <c r="H20" s="281">
        <f>VLOOKUP(AC20,$U$20:$AB$27,4)</f>
        <v>444</v>
      </c>
      <c r="I20" s="293"/>
      <c r="J20" s="281">
        <f>VLOOKUP(AC20,$U$20:$AB$27,5)</f>
        <v>274</v>
      </c>
      <c r="K20" s="293"/>
      <c r="L20" s="281">
        <f>VLOOKUP(AC20,$U$20:$AB$27,6)</f>
        <v>170</v>
      </c>
      <c r="M20" s="28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69">
        <f t="shared" ref="F21:F27" si="3">VLOOKUP(AC21,$U$20:$AB$27,3)</f>
        <v>14</v>
      </c>
      <c r="G21" s="270"/>
      <c r="H21" s="283">
        <f t="shared" ref="H21:H27" si="4">VLOOKUP(AC21,$U$20:$AB$27,4)</f>
        <v>327</v>
      </c>
      <c r="I21" s="285"/>
      <c r="J21" s="283">
        <f t="shared" ref="J21:J27" si="5">VLOOKUP(AC21,$U$20:$AB$27,5)</f>
        <v>268</v>
      </c>
      <c r="K21" s="285"/>
      <c r="L21" s="283">
        <f t="shared" ref="L21:L27" si="6">VLOOKUP(AC21,$U$20:$AB$27,6)</f>
        <v>59</v>
      </c>
      <c r="M21" s="284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69">
        <f t="shared" si="3"/>
        <v>12</v>
      </c>
      <c r="G22" s="270"/>
      <c r="H22" s="283">
        <f t="shared" si="4"/>
        <v>333</v>
      </c>
      <c r="I22" s="285"/>
      <c r="J22" s="283">
        <f t="shared" si="5"/>
        <v>293</v>
      </c>
      <c r="K22" s="285"/>
      <c r="L22" s="283">
        <f t="shared" si="6"/>
        <v>40</v>
      </c>
      <c r="M22" s="284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69">
        <f t="shared" si="3"/>
        <v>10</v>
      </c>
      <c r="G23" s="270"/>
      <c r="H23" s="283">
        <f t="shared" si="4"/>
        <v>376</v>
      </c>
      <c r="I23" s="285"/>
      <c r="J23" s="283">
        <f t="shared" si="5"/>
        <v>357</v>
      </c>
      <c r="K23" s="285"/>
      <c r="L23" s="283">
        <f t="shared" si="6"/>
        <v>19</v>
      </c>
      <c r="M23" s="284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1">
        <f t="shared" si="3"/>
        <v>8</v>
      </c>
      <c r="G24" s="241"/>
      <c r="H24" s="242">
        <f t="shared" si="4"/>
        <v>345</v>
      </c>
      <c r="I24" s="242"/>
      <c r="J24" s="242">
        <f t="shared" si="5"/>
        <v>323</v>
      </c>
      <c r="K24" s="242"/>
      <c r="L24" s="242">
        <f t="shared" si="6"/>
        <v>22</v>
      </c>
      <c r="M24" s="26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1">
        <f t="shared" si="3"/>
        <v>6</v>
      </c>
      <c r="G25" s="241"/>
      <c r="H25" s="242">
        <f t="shared" si="4"/>
        <v>228</v>
      </c>
      <c r="I25" s="242"/>
      <c r="J25" s="242">
        <f t="shared" si="5"/>
        <v>298</v>
      </c>
      <c r="K25" s="242"/>
      <c r="L25" s="242">
        <f t="shared" si="6"/>
        <v>-70</v>
      </c>
      <c r="M25" s="26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1">
        <f t="shared" si="3"/>
        <v>4</v>
      </c>
      <c r="G26" s="241"/>
      <c r="H26" s="242">
        <f t="shared" si="4"/>
        <v>337</v>
      </c>
      <c r="I26" s="242"/>
      <c r="J26" s="242">
        <f t="shared" si="5"/>
        <v>378</v>
      </c>
      <c r="K26" s="242"/>
      <c r="L26" s="242">
        <f t="shared" si="6"/>
        <v>-41</v>
      </c>
      <c r="M26" s="26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32">
        <f t="shared" si="3"/>
        <v>2</v>
      </c>
      <c r="G27" s="232"/>
      <c r="H27" s="233">
        <f t="shared" si="4"/>
        <v>133</v>
      </c>
      <c r="I27" s="233"/>
      <c r="J27" s="233">
        <f t="shared" si="5"/>
        <v>332</v>
      </c>
      <c r="K27" s="233"/>
      <c r="L27" s="233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4" t="str">
        <f>V27</f>
        <v>NICKA SC</v>
      </c>
      <c r="E32" s="275"/>
      <c r="F32" s="75">
        <v>31</v>
      </c>
      <c r="G32" s="169" t="s">
        <v>17</v>
      </c>
      <c r="H32" s="76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4" t="str">
        <f>V26</f>
        <v>PANZA FC</v>
      </c>
      <c r="E33" s="275"/>
      <c r="F33" s="76">
        <v>41</v>
      </c>
      <c r="G33" s="169" t="s">
        <v>17</v>
      </c>
      <c r="H33" s="75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4" t="str">
        <f>V25</f>
        <v>PedroCampos F.C</v>
      </c>
      <c r="E34" s="275"/>
      <c r="F34" s="75">
        <v>30</v>
      </c>
      <c r="G34" s="169" t="s">
        <v>17</v>
      </c>
      <c r="H34" s="75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4" t="str">
        <f>V24</f>
        <v>Barretense F.C.</v>
      </c>
      <c r="E35" s="275"/>
      <c r="F35" s="76">
        <v>41</v>
      </c>
      <c r="G35" s="169" t="s">
        <v>17</v>
      </c>
      <c r="H35" s="75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5" t="str">
        <f>V27</f>
        <v>NICKA SC</v>
      </c>
      <c r="E40" s="225"/>
      <c r="F40" s="76">
        <v>54</v>
      </c>
      <c r="G40" s="58" t="s">
        <v>17</v>
      </c>
      <c r="H40" s="75">
        <v>14</v>
      </c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5" t="str">
        <f>V26</f>
        <v>PANZA FC</v>
      </c>
      <c r="E41" s="225"/>
      <c r="F41" s="76">
        <v>81</v>
      </c>
      <c r="G41" s="58" t="s">
        <v>17</v>
      </c>
      <c r="H41" s="75">
        <v>64</v>
      </c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5" t="str">
        <f>V25</f>
        <v>PedroCampos F.C</v>
      </c>
      <c r="E42" s="225"/>
      <c r="F42" s="76">
        <v>83</v>
      </c>
      <c r="G42" s="58" t="s">
        <v>17</v>
      </c>
      <c r="H42" s="75">
        <v>56</v>
      </c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5" t="str">
        <f>V24</f>
        <v>Barretense F.C.</v>
      </c>
      <c r="E43" s="225"/>
      <c r="F43" s="75">
        <v>47</v>
      </c>
      <c r="G43" s="58" t="s">
        <v>17</v>
      </c>
      <c r="H43" s="76">
        <v>64</v>
      </c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5" t="str">
        <f>V27</f>
        <v>NICKA SC</v>
      </c>
      <c r="E48" s="225"/>
      <c r="F48" s="77">
        <v>55</v>
      </c>
      <c r="G48" s="169" t="s">
        <v>17</v>
      </c>
      <c r="H48" s="78">
        <v>53</v>
      </c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5" t="str">
        <f>V26</f>
        <v>PANZA FC</v>
      </c>
      <c r="E49" s="225"/>
      <c r="F49" s="76">
        <v>54</v>
      </c>
      <c r="G49" s="169" t="s">
        <v>17</v>
      </c>
      <c r="H49" s="75">
        <v>24</v>
      </c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4" t="str">
        <f>V25</f>
        <v>PedroCampos F.C</v>
      </c>
      <c r="E50" s="275"/>
      <c r="F50" s="75">
        <v>56</v>
      </c>
      <c r="G50" s="169" t="s">
        <v>17</v>
      </c>
      <c r="H50" s="76">
        <v>78</v>
      </c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4" t="str">
        <f>V24</f>
        <v>Barretense F.C.</v>
      </c>
      <c r="E51" s="275"/>
      <c r="F51" s="76">
        <v>43</v>
      </c>
      <c r="G51" s="169" t="s">
        <v>17</v>
      </c>
      <c r="H51" s="75">
        <v>7</v>
      </c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5" t="str">
        <f>V27</f>
        <v>NICKA SC</v>
      </c>
      <c r="E56" s="225"/>
      <c r="F56" s="76">
        <v>45</v>
      </c>
      <c r="G56" s="58" t="s">
        <v>17</v>
      </c>
      <c r="H56" s="75">
        <v>10</v>
      </c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5" t="str">
        <f>V26</f>
        <v>PANZA FC</v>
      </c>
      <c r="E57" s="225"/>
      <c r="F57" s="75">
        <v>29</v>
      </c>
      <c r="G57" s="58" t="s">
        <v>17</v>
      </c>
      <c r="H57" s="76">
        <v>35</v>
      </c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5" t="str">
        <f>V25</f>
        <v>PedroCampos F.C</v>
      </c>
      <c r="E58" s="225"/>
      <c r="F58" s="76">
        <v>25</v>
      </c>
      <c r="G58" s="58" t="s">
        <v>17</v>
      </c>
      <c r="H58" s="75">
        <v>6</v>
      </c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5" t="str">
        <f>V24</f>
        <v>Barretense F.C.</v>
      </c>
      <c r="E59" s="225"/>
      <c r="F59" s="75">
        <v>26</v>
      </c>
      <c r="G59" s="58" t="s">
        <v>17</v>
      </c>
      <c r="H59" s="76">
        <v>62</v>
      </c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5" t="str">
        <f>V27</f>
        <v>NICKA SC</v>
      </c>
      <c r="E64" s="225"/>
      <c r="F64" s="75">
        <v>30</v>
      </c>
      <c r="G64" s="58" t="s">
        <v>17</v>
      </c>
      <c r="H64" s="76">
        <v>56</v>
      </c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5" t="str">
        <f>V26</f>
        <v>PANZA FC</v>
      </c>
      <c r="E65" s="225"/>
      <c r="F65" s="75">
        <v>53</v>
      </c>
      <c r="G65" s="58" t="s">
        <v>17</v>
      </c>
      <c r="H65" s="76">
        <v>68</v>
      </c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5" t="str">
        <f>V23</f>
        <v>Aki eh Galo !</v>
      </c>
      <c r="E66" s="225"/>
      <c r="F66" s="76">
        <v>67</v>
      </c>
      <c r="G66" s="58" t="s">
        <v>17</v>
      </c>
      <c r="H66" s="75">
        <v>19</v>
      </c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5" t="str">
        <f>V22</f>
        <v>PAPAMIKE F.C.</v>
      </c>
      <c r="E67" s="225"/>
      <c r="F67" s="76">
        <v>50</v>
      </c>
      <c r="G67" s="58" t="s">
        <v>17</v>
      </c>
      <c r="H67" s="75">
        <v>16</v>
      </c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5" t="str">
        <f>V27</f>
        <v>NICKA SC</v>
      </c>
      <c r="E72" s="225"/>
      <c r="F72" s="76">
        <v>73</v>
      </c>
      <c r="G72" s="58" t="s">
        <v>17</v>
      </c>
      <c r="H72" s="75">
        <v>68</v>
      </c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5" t="str">
        <f>V26</f>
        <v>PANZA FC</v>
      </c>
      <c r="E73" s="225"/>
      <c r="F73" s="75">
        <v>47</v>
      </c>
      <c r="G73" s="58" t="s">
        <v>17</v>
      </c>
      <c r="H73" s="76">
        <v>53</v>
      </c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5" t="str">
        <f>V23</f>
        <v>Aki eh Galo !</v>
      </c>
      <c r="E74" s="225"/>
      <c r="F74" s="76">
        <v>96</v>
      </c>
      <c r="G74" s="58" t="s">
        <v>17</v>
      </c>
      <c r="H74" s="75">
        <v>73</v>
      </c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5" t="str">
        <f>V22</f>
        <v>PAPAMIKE F.C.</v>
      </c>
      <c r="E75" s="225"/>
      <c r="F75" s="76">
        <v>52</v>
      </c>
      <c r="G75" s="58" t="s">
        <v>17</v>
      </c>
      <c r="H75" s="75">
        <v>18</v>
      </c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5" t="str">
        <f>V27</f>
        <v>NICKA SC</v>
      </c>
      <c r="E80" s="225"/>
      <c r="F80" s="76">
        <v>45</v>
      </c>
      <c r="G80" s="58" t="s">
        <v>17</v>
      </c>
      <c r="H80" s="75">
        <v>40</v>
      </c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5" t="str">
        <f>V25</f>
        <v>PedroCampos F.C</v>
      </c>
      <c r="E81" s="225"/>
      <c r="F81" s="75">
        <v>46</v>
      </c>
      <c r="G81" s="58" t="s">
        <v>17</v>
      </c>
      <c r="H81" s="76">
        <v>61</v>
      </c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5" t="str">
        <f>V23</f>
        <v>Aki eh Galo !</v>
      </c>
      <c r="E82" s="225"/>
      <c r="F82" s="76">
        <v>52</v>
      </c>
      <c r="G82" s="58" t="s">
        <v>17</v>
      </c>
      <c r="H82" s="75">
        <v>19</v>
      </c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5" t="str">
        <f>V21</f>
        <v>AFC Cardinals</v>
      </c>
      <c r="E83" s="225"/>
      <c r="F83" s="75">
        <v>39</v>
      </c>
      <c r="G83" s="58" t="s">
        <v>17</v>
      </c>
      <c r="H83" s="76">
        <v>40</v>
      </c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6" t="s">
        <v>22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253" t="s">
        <v>309</v>
      </c>
      <c r="I90" s="253"/>
      <c r="J90" s="253" t="s">
        <v>310</v>
      </c>
      <c r="K90" s="253"/>
      <c r="L90" s="262" t="s">
        <v>174</v>
      </c>
      <c r="M90" s="263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67">
        <f>VLOOKUP(AC91,$U$91:$Z$98,3)</f>
        <v>18</v>
      </c>
      <c r="G91" s="268"/>
      <c r="H91" s="281">
        <f>VLOOKUP(AC91,$U$91:$Z$98,4)</f>
        <v>416</v>
      </c>
      <c r="I91" s="293"/>
      <c r="J91" s="281">
        <f>VLOOKUP(AC91,$U$91:$Z$98,5)</f>
        <v>302</v>
      </c>
      <c r="K91" s="293"/>
      <c r="L91" s="281">
        <f>VLOOKUP(AC91,$U$91:$Z$98,6)</f>
        <v>114</v>
      </c>
      <c r="M91" s="295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365</v>
      </c>
      <c r="I92" s="285"/>
      <c r="J92" s="283">
        <f t="shared" ref="J92:J98" si="12">VLOOKUP(AC92,$U$91:$Z$98,5)</f>
        <v>284</v>
      </c>
      <c r="K92" s="285"/>
      <c r="L92" s="283">
        <f t="shared" ref="L92:L98" si="13">VLOOKUP(AC92,$U$91:$Z$98,6)</f>
        <v>81</v>
      </c>
      <c r="M92" s="296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69">
        <f t="shared" si="10"/>
        <v>11</v>
      </c>
      <c r="G93" s="270"/>
      <c r="H93" s="283">
        <f t="shared" si="11"/>
        <v>346</v>
      </c>
      <c r="I93" s="285"/>
      <c r="J93" s="283">
        <f t="shared" si="12"/>
        <v>280</v>
      </c>
      <c r="K93" s="285"/>
      <c r="L93" s="283">
        <f t="shared" si="13"/>
        <v>66</v>
      </c>
      <c r="M93" s="296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69">
        <f t="shared" si="10"/>
        <v>10</v>
      </c>
      <c r="G94" s="270"/>
      <c r="H94" s="283">
        <f t="shared" si="11"/>
        <v>354</v>
      </c>
      <c r="I94" s="285"/>
      <c r="J94" s="283">
        <f t="shared" si="12"/>
        <v>340</v>
      </c>
      <c r="K94" s="285"/>
      <c r="L94" s="283">
        <f t="shared" si="13"/>
        <v>14</v>
      </c>
      <c r="M94" s="296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97">
        <f t="shared" si="10"/>
        <v>9</v>
      </c>
      <c r="G95" s="298"/>
      <c r="H95" s="299">
        <f t="shared" si="11"/>
        <v>362</v>
      </c>
      <c r="I95" s="300"/>
      <c r="J95" s="299">
        <f t="shared" si="12"/>
        <v>348</v>
      </c>
      <c r="K95" s="300"/>
      <c r="L95" s="299">
        <f t="shared" si="13"/>
        <v>14</v>
      </c>
      <c r="M95" s="301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97">
        <f t="shared" si="10"/>
        <v>6</v>
      </c>
      <c r="G96" s="298"/>
      <c r="H96" s="299">
        <f t="shared" si="11"/>
        <v>277</v>
      </c>
      <c r="I96" s="300"/>
      <c r="J96" s="299">
        <f t="shared" si="12"/>
        <v>357</v>
      </c>
      <c r="K96" s="300"/>
      <c r="L96" s="299">
        <f t="shared" si="13"/>
        <v>-80</v>
      </c>
      <c r="M96" s="301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97">
        <f t="shared" si="10"/>
        <v>5</v>
      </c>
      <c r="G97" s="298"/>
      <c r="H97" s="299">
        <f t="shared" si="11"/>
        <v>239</v>
      </c>
      <c r="I97" s="300"/>
      <c r="J97" s="299">
        <f t="shared" si="12"/>
        <v>353</v>
      </c>
      <c r="K97" s="300"/>
      <c r="L97" s="299">
        <f t="shared" si="13"/>
        <v>-114</v>
      </c>
      <c r="M97" s="301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302">
        <f t="shared" si="10"/>
        <v>4</v>
      </c>
      <c r="G98" s="303"/>
      <c r="H98" s="304">
        <f t="shared" si="11"/>
        <v>307</v>
      </c>
      <c r="I98" s="305"/>
      <c r="J98" s="304">
        <f t="shared" si="12"/>
        <v>402</v>
      </c>
      <c r="K98" s="305"/>
      <c r="L98" s="304">
        <f t="shared" si="13"/>
        <v>-95</v>
      </c>
      <c r="M98" s="306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4" t="str">
        <f>V98</f>
        <v>to na frente FC</v>
      </c>
      <c r="E104" s="275"/>
      <c r="F104" s="76">
        <v>55</v>
      </c>
      <c r="G104" s="169" t="s">
        <v>17</v>
      </c>
      <c r="H104" s="75">
        <v>27</v>
      </c>
      <c r="I104" s="274" t="str">
        <f>V94</f>
        <v>Dom_Digão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4" t="str">
        <f>V97</f>
        <v>Fiote Team</v>
      </c>
      <c r="E105" s="275"/>
      <c r="F105" s="76">
        <v>31</v>
      </c>
      <c r="G105" s="169" t="s">
        <v>17</v>
      </c>
      <c r="H105" s="75">
        <v>28</v>
      </c>
      <c r="I105" s="274" t="str">
        <f>V93</f>
        <v>comicu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4" t="str">
        <f>V96</f>
        <v>Ragazzi FC</v>
      </c>
      <c r="E106" s="275"/>
      <c r="F106" s="76">
        <v>36</v>
      </c>
      <c r="G106" s="169" t="s">
        <v>17</v>
      </c>
      <c r="H106" s="75">
        <v>0</v>
      </c>
      <c r="I106" s="274" t="str">
        <f>V92</f>
        <v>Prittonense 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4" t="str">
        <f>V95</f>
        <v>Mentex F.C.</v>
      </c>
      <c r="E107" s="275"/>
      <c r="F107" s="76">
        <v>41</v>
      </c>
      <c r="G107" s="169" t="s">
        <v>17</v>
      </c>
      <c r="H107" s="75">
        <v>29</v>
      </c>
      <c r="I107" s="274" t="str">
        <f>V91</f>
        <v>Jerlinka FC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4" t="str">
        <f>V98</f>
        <v>to na frente FC</v>
      </c>
      <c r="E112" s="275"/>
      <c r="F112" s="76">
        <v>59</v>
      </c>
      <c r="G112" s="58" t="s">
        <v>17</v>
      </c>
      <c r="H112" s="75">
        <v>21</v>
      </c>
      <c r="I112" s="274" t="str">
        <f>V91</f>
        <v>Jerlinka FC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4" t="str">
        <f>V97</f>
        <v>Fiote Team</v>
      </c>
      <c r="E113" s="275"/>
      <c r="F113" s="76">
        <v>58</v>
      </c>
      <c r="G113" s="58" t="s">
        <v>17</v>
      </c>
      <c r="H113" s="75">
        <v>36</v>
      </c>
      <c r="I113" s="274" t="str">
        <f>V92</f>
        <v>Prittonense 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4" t="str">
        <f>V96</f>
        <v>Ragazzi FC</v>
      </c>
      <c r="E114" s="275"/>
      <c r="F114" s="76">
        <v>38</v>
      </c>
      <c r="G114" s="58" t="s">
        <v>17</v>
      </c>
      <c r="H114" s="75">
        <v>72</v>
      </c>
      <c r="I114" s="274" t="str">
        <f>V93</f>
        <v>comicu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4" t="str">
        <f>V95</f>
        <v>Mentex F.C.</v>
      </c>
      <c r="E115" s="275"/>
      <c r="F115" s="75">
        <v>51</v>
      </c>
      <c r="G115" s="58" t="s">
        <v>17</v>
      </c>
      <c r="H115" s="76">
        <v>80</v>
      </c>
      <c r="I115" s="274" t="str">
        <f>V94</f>
        <v>Dom_Digão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4" t="str">
        <f>V98</f>
        <v>to na frente FC</v>
      </c>
      <c r="E120" s="275"/>
      <c r="F120" s="76">
        <v>34</v>
      </c>
      <c r="G120" s="169" t="s">
        <v>17</v>
      </c>
      <c r="H120" s="75">
        <v>33</v>
      </c>
      <c r="I120" s="274" t="str">
        <f>V92</f>
        <v>Prittonense 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4" t="str">
        <f>V97</f>
        <v>Fiote Team</v>
      </c>
      <c r="E121" s="275"/>
      <c r="F121" s="76">
        <v>50</v>
      </c>
      <c r="G121" s="169" t="s">
        <v>17</v>
      </c>
      <c r="H121" s="75">
        <v>37</v>
      </c>
      <c r="I121" s="274" t="str">
        <f>V91</f>
        <v>Jerlinka FC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4" t="str">
        <f>V96</f>
        <v>Ragazzi FC</v>
      </c>
      <c r="E122" s="275"/>
      <c r="F122" s="75">
        <v>38</v>
      </c>
      <c r="G122" s="169" t="s">
        <v>17</v>
      </c>
      <c r="H122" s="76">
        <v>67</v>
      </c>
      <c r="I122" s="274" t="str">
        <f>V94</f>
        <v>Dom_Digão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4" t="str">
        <f>V95</f>
        <v>Mentex F.C.</v>
      </c>
      <c r="E123" s="275"/>
      <c r="F123" s="76">
        <v>53</v>
      </c>
      <c r="G123" s="169" t="s">
        <v>17</v>
      </c>
      <c r="H123" s="75">
        <v>27</v>
      </c>
      <c r="I123" s="274" t="str">
        <f>V93</f>
        <v>comicu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4" t="str">
        <f>V98</f>
        <v>to na frente FC</v>
      </c>
      <c r="E128" s="275"/>
      <c r="F128" s="76">
        <v>50</v>
      </c>
      <c r="G128" s="169" t="s">
        <v>17</v>
      </c>
      <c r="H128" s="75">
        <v>37</v>
      </c>
      <c r="I128" s="274" t="str">
        <f>V93</f>
        <v>comicu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4" t="str">
        <f>V97</f>
        <v>Fiote Team</v>
      </c>
      <c r="E129" s="275"/>
      <c r="F129" s="76">
        <v>75</v>
      </c>
      <c r="G129" s="169" t="s">
        <v>17</v>
      </c>
      <c r="H129" s="75">
        <v>47</v>
      </c>
      <c r="I129" s="274" t="str">
        <f>V94</f>
        <v>Dom_Digão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4" t="str">
        <f>V96</f>
        <v>Ragazzi FC</v>
      </c>
      <c r="E130" s="275"/>
      <c r="F130" s="75">
        <v>34</v>
      </c>
      <c r="G130" s="169" t="s">
        <v>17</v>
      </c>
      <c r="H130" s="76">
        <v>46</v>
      </c>
      <c r="I130" s="274" t="str">
        <f>V91</f>
        <v>Jerlinka FC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4" t="str">
        <f>V95</f>
        <v>Mentex F.C.</v>
      </c>
      <c r="E131" s="275"/>
      <c r="F131" s="75">
        <v>37</v>
      </c>
      <c r="G131" s="169" t="s">
        <v>17</v>
      </c>
      <c r="H131" s="76">
        <v>39</v>
      </c>
      <c r="I131" s="274" t="str">
        <f>V92</f>
        <v>Prittonense 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4" t="str">
        <f>V98</f>
        <v>to na frente FC</v>
      </c>
      <c r="E136" s="275"/>
      <c r="F136" s="75">
        <v>47</v>
      </c>
      <c r="G136" s="58" t="s">
        <v>17</v>
      </c>
      <c r="H136" s="76">
        <v>54</v>
      </c>
      <c r="I136" s="274" t="str">
        <f>V95</f>
        <v>Mentex F.C.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4" t="str">
        <f>V97</f>
        <v>Fiote Team</v>
      </c>
      <c r="E137" s="275"/>
      <c r="F137" s="76">
        <v>73</v>
      </c>
      <c r="G137" s="58" t="s">
        <v>17</v>
      </c>
      <c r="H137" s="75">
        <v>60</v>
      </c>
      <c r="I137" s="274" t="str">
        <f>V96</f>
        <v>Ragazzi FC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4" t="str">
        <f>V94</f>
        <v>Dom_Digão</v>
      </c>
      <c r="E138" s="275"/>
      <c r="F138" s="75">
        <v>30</v>
      </c>
      <c r="G138" s="58" t="s">
        <v>17</v>
      </c>
      <c r="H138" s="76">
        <v>53</v>
      </c>
      <c r="I138" s="274" t="str">
        <f>V91</f>
        <v>Jerlinka FC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4" t="str">
        <f>V93</f>
        <v>comicu</v>
      </c>
      <c r="E139" s="275"/>
      <c r="F139" s="76">
        <v>65</v>
      </c>
      <c r="G139" s="58" t="s">
        <v>17</v>
      </c>
      <c r="H139" s="75">
        <v>29</v>
      </c>
      <c r="I139" s="274" t="str">
        <f>V92</f>
        <v>Prittonense 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4" t="str">
        <f>V98</f>
        <v>to na frente FC</v>
      </c>
      <c r="E144" s="275"/>
      <c r="F144" s="76">
        <v>103</v>
      </c>
      <c r="G144" s="58" t="s">
        <v>17</v>
      </c>
      <c r="H144" s="75">
        <v>60</v>
      </c>
      <c r="I144" s="274" t="str">
        <f>V96</f>
        <v>Ragazzi FC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4" t="str">
        <f>V97</f>
        <v>Fiote Team</v>
      </c>
      <c r="E145" s="275"/>
      <c r="F145" s="75">
        <v>77</v>
      </c>
      <c r="G145" s="58" t="s">
        <v>17</v>
      </c>
      <c r="H145" s="75">
        <v>77</v>
      </c>
      <c r="I145" s="274" t="str">
        <f>V95</f>
        <v>Mentex F.C.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4" t="str">
        <f>V94</f>
        <v>Dom_Digão</v>
      </c>
      <c r="E146" s="275"/>
      <c r="F146" s="76">
        <v>84</v>
      </c>
      <c r="G146" s="58" t="s">
        <v>17</v>
      </c>
      <c r="H146" s="75">
        <v>41</v>
      </c>
      <c r="I146" s="274" t="str">
        <f>V92</f>
        <v>Prittonense 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4" t="str">
        <f>V93</f>
        <v>comicu</v>
      </c>
      <c r="E147" s="275"/>
      <c r="F147" s="76">
        <v>82</v>
      </c>
      <c r="G147" s="58" t="s">
        <v>17</v>
      </c>
      <c r="H147" s="75">
        <v>52</v>
      </c>
      <c r="I147" s="274" t="str">
        <f>V91</f>
        <v>Jerlinka FC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4" t="str">
        <f>V98</f>
        <v>to na frente FC</v>
      </c>
      <c r="E152" s="275"/>
      <c r="F152" s="75">
        <v>17</v>
      </c>
      <c r="G152" s="169" t="s">
        <v>17</v>
      </c>
      <c r="H152" s="76">
        <v>52</v>
      </c>
      <c r="I152" s="274" t="str">
        <f>V97</f>
        <v>Fiote Team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4" t="str">
        <f>V96</f>
        <v>Ragazzi FC</v>
      </c>
      <c r="E153" s="275"/>
      <c r="F153" s="75">
        <v>41</v>
      </c>
      <c r="G153" s="169" t="s">
        <v>17</v>
      </c>
      <c r="H153" s="75">
        <v>41</v>
      </c>
      <c r="I153" s="274" t="str">
        <f>V95</f>
        <v>Mentex F.C.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4" t="str">
        <f>V94</f>
        <v>Dom_Digão</v>
      </c>
      <c r="E154" s="275"/>
      <c r="F154" s="75">
        <v>27</v>
      </c>
      <c r="G154" s="169" t="s">
        <v>17</v>
      </c>
      <c r="H154" s="76">
        <v>35</v>
      </c>
      <c r="I154" s="274" t="str">
        <f>V93</f>
        <v>comicu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5" t="str">
        <f>V92</f>
        <v>Prittonense FC</v>
      </c>
      <c r="E155" s="225"/>
      <c r="F155" s="76">
        <v>61</v>
      </c>
      <c r="G155" s="169" t="s">
        <v>17</v>
      </c>
      <c r="H155" s="75">
        <v>39</v>
      </c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6" t="s">
        <v>113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253" t="s">
        <v>309</v>
      </c>
      <c r="I159" s="253"/>
      <c r="J159" s="253" t="s">
        <v>310</v>
      </c>
      <c r="K159" s="253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55">
        <f>VLOOKUP(AC160,$U$159:$AB$167,3)</f>
        <v>15</v>
      </c>
      <c r="G160" s="255"/>
      <c r="H160" s="256">
        <f>VLOOKUP(AC160,$U$159:$AB$167,4)</f>
        <v>407</v>
      </c>
      <c r="I160" s="256"/>
      <c r="J160" s="256">
        <f>VLOOKUP(AC160,$U$159:$AB$167,5)</f>
        <v>289</v>
      </c>
      <c r="K160" s="256"/>
      <c r="L160" s="256">
        <f>VLOOKUP(AC160,$U$159:$AB$167,6)</f>
        <v>118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44">
        <f t="shared" ref="F161:F167" si="19">VLOOKUP(AC161,$U$159:$AB$167,3)</f>
        <v>15</v>
      </c>
      <c r="G161" s="244"/>
      <c r="H161" s="245">
        <f t="shared" ref="H161:H167" si="20">VLOOKUP(AC161,$U$159:$AB$167,4)</f>
        <v>346</v>
      </c>
      <c r="I161" s="245"/>
      <c r="J161" s="245">
        <f t="shared" ref="J161:J167" si="21">VLOOKUP(AC161,$U$159:$AB$167,5)</f>
        <v>276</v>
      </c>
      <c r="K161" s="245"/>
      <c r="L161" s="245">
        <f t="shared" ref="L161:L167" si="22">VLOOKUP(AC161,$U$159:$AB$167,6)</f>
        <v>70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44">
        <f t="shared" si="19"/>
        <v>14</v>
      </c>
      <c r="G162" s="244"/>
      <c r="H162" s="245">
        <f t="shared" si="20"/>
        <v>338</v>
      </c>
      <c r="I162" s="245"/>
      <c r="J162" s="245">
        <f t="shared" si="21"/>
        <v>272</v>
      </c>
      <c r="K162" s="245"/>
      <c r="L162" s="245">
        <f t="shared" si="22"/>
        <v>66</v>
      </c>
      <c r="M162" s="246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44">
        <f t="shared" si="19"/>
        <v>12</v>
      </c>
      <c r="G163" s="244"/>
      <c r="H163" s="245">
        <f t="shared" si="20"/>
        <v>370</v>
      </c>
      <c r="I163" s="245"/>
      <c r="J163" s="245">
        <f t="shared" si="21"/>
        <v>292</v>
      </c>
      <c r="K163" s="245"/>
      <c r="L163" s="245">
        <f t="shared" si="22"/>
        <v>78</v>
      </c>
      <c r="M163" s="246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1">
        <f t="shared" si="19"/>
        <v>11</v>
      </c>
      <c r="G164" s="241"/>
      <c r="H164" s="242">
        <f t="shared" si="20"/>
        <v>285</v>
      </c>
      <c r="I164" s="242"/>
      <c r="J164" s="242">
        <f t="shared" si="21"/>
        <v>242</v>
      </c>
      <c r="K164" s="242"/>
      <c r="L164" s="242">
        <f t="shared" si="22"/>
        <v>43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1">
        <f t="shared" si="19"/>
        <v>9</v>
      </c>
      <c r="G165" s="241"/>
      <c r="H165" s="242">
        <f t="shared" si="20"/>
        <v>279</v>
      </c>
      <c r="I165" s="242"/>
      <c r="J165" s="242">
        <f t="shared" si="21"/>
        <v>294</v>
      </c>
      <c r="K165" s="242"/>
      <c r="L165" s="242">
        <f t="shared" si="22"/>
        <v>-15</v>
      </c>
      <c r="M165" s="243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1">
        <f t="shared" si="19"/>
        <v>3</v>
      </c>
      <c r="G166" s="241"/>
      <c r="H166" s="242">
        <f t="shared" si="20"/>
        <v>275</v>
      </c>
      <c r="I166" s="242"/>
      <c r="J166" s="242">
        <f t="shared" si="21"/>
        <v>373</v>
      </c>
      <c r="K166" s="242"/>
      <c r="L166" s="242">
        <f t="shared" si="22"/>
        <v>-98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32">
        <f t="shared" si="19"/>
        <v>0</v>
      </c>
      <c r="G167" s="232"/>
      <c r="H167" s="233">
        <f t="shared" si="20"/>
        <v>0</v>
      </c>
      <c r="I167" s="233"/>
      <c r="J167" s="233">
        <f t="shared" si="21"/>
        <v>302</v>
      </c>
      <c r="K167" s="233"/>
      <c r="L167" s="233">
        <f t="shared" si="22"/>
        <v>-302</v>
      </c>
      <c r="M167" s="234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5">
        <v>32</v>
      </c>
      <c r="G172" s="169" t="s">
        <v>17</v>
      </c>
      <c r="H172" s="76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5">
        <v>0</v>
      </c>
      <c r="G173" s="169" t="s">
        <v>17</v>
      </c>
      <c r="H173" s="76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5">
        <v>25</v>
      </c>
      <c r="G174" s="169" t="s">
        <v>17</v>
      </c>
      <c r="H174" s="76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6">
        <v>46</v>
      </c>
      <c r="G175" s="169" t="s">
        <v>17</v>
      </c>
      <c r="H175" s="75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5" t="str">
        <f>V167</f>
        <v>É o ki tu merece</v>
      </c>
      <c r="E180" s="225"/>
      <c r="F180" s="75">
        <v>74</v>
      </c>
      <c r="G180" s="58" t="s">
        <v>17</v>
      </c>
      <c r="H180" s="76">
        <v>47</v>
      </c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5" t="str">
        <f>V166</f>
        <v>PARADIGMA TSIDKENU</v>
      </c>
      <c r="E181" s="225"/>
      <c r="F181" s="76">
        <v>0</v>
      </c>
      <c r="G181" s="58" t="s">
        <v>17</v>
      </c>
      <c r="H181" s="75">
        <v>56</v>
      </c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5" t="str">
        <f>V165</f>
        <v>WillianBalao</v>
      </c>
      <c r="E182" s="225"/>
      <c r="F182" s="75">
        <v>81</v>
      </c>
      <c r="G182" s="58" t="s">
        <v>17</v>
      </c>
      <c r="H182" s="76">
        <v>53</v>
      </c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5" t="str">
        <f>V164</f>
        <v>Rafatwin</v>
      </c>
      <c r="E183" s="225"/>
      <c r="F183" s="75">
        <v>43</v>
      </c>
      <c r="G183" s="58" t="s">
        <v>17</v>
      </c>
      <c r="H183" s="76">
        <v>55</v>
      </c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5" t="str">
        <f>V167</f>
        <v>É o ki tu merece</v>
      </c>
      <c r="E188" s="225"/>
      <c r="F188" s="76">
        <v>64</v>
      </c>
      <c r="G188" s="169" t="s">
        <v>17</v>
      </c>
      <c r="H188" s="75">
        <v>35</v>
      </c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5" t="str">
        <f>V166</f>
        <v>PARADIGMA TSIDKENU</v>
      </c>
      <c r="E189" s="225"/>
      <c r="F189" s="75">
        <v>0</v>
      </c>
      <c r="G189" s="169" t="s">
        <v>17</v>
      </c>
      <c r="H189" s="76">
        <v>56</v>
      </c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5" t="str">
        <f>V165</f>
        <v>WillianBalao</v>
      </c>
      <c r="E190" s="225"/>
      <c r="F190" s="75">
        <v>43</v>
      </c>
      <c r="G190" s="169" t="s">
        <v>17</v>
      </c>
      <c r="H190" s="76">
        <v>74</v>
      </c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5" t="str">
        <f>V164</f>
        <v>Rafatwin</v>
      </c>
      <c r="E191" s="225"/>
      <c r="F191" s="75">
        <v>46</v>
      </c>
      <c r="G191" s="169" t="s">
        <v>17</v>
      </c>
      <c r="H191" s="76">
        <v>57</v>
      </c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5" t="str">
        <f>V167</f>
        <v>É o ki tu merece</v>
      </c>
      <c r="E196" s="225"/>
      <c r="F196" s="59">
        <v>44</v>
      </c>
      <c r="G196" s="169" t="s">
        <v>17</v>
      </c>
      <c r="H196" s="75">
        <v>29</v>
      </c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5" t="str">
        <f>V166</f>
        <v>PARADIGMA TSIDKENU</v>
      </c>
      <c r="E197" s="225"/>
      <c r="F197" s="60">
        <v>0</v>
      </c>
      <c r="G197" s="169" t="s">
        <v>17</v>
      </c>
      <c r="H197" s="76">
        <v>52</v>
      </c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5" t="str">
        <f>V165</f>
        <v>WillianBalao</v>
      </c>
      <c r="E198" s="225"/>
      <c r="F198" s="59">
        <v>57</v>
      </c>
      <c r="G198" s="169" t="s">
        <v>17</v>
      </c>
      <c r="H198" s="75">
        <v>27</v>
      </c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5" t="str">
        <f>V164</f>
        <v>Rafatwin</v>
      </c>
      <c r="E199" s="225"/>
      <c r="F199" s="60">
        <v>16</v>
      </c>
      <c r="G199" s="169" t="s">
        <v>17</v>
      </c>
      <c r="H199" s="76">
        <v>44</v>
      </c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5" t="str">
        <f>V167</f>
        <v>É o ki tu merece</v>
      </c>
      <c r="E204" s="225"/>
      <c r="F204" s="75">
        <v>40</v>
      </c>
      <c r="G204" s="169" t="s">
        <v>17</v>
      </c>
      <c r="H204" s="76">
        <v>42</v>
      </c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5" t="str">
        <f>V166</f>
        <v>PARADIGMA TSIDKENU</v>
      </c>
      <c r="E205" s="225"/>
      <c r="F205" s="75">
        <v>0</v>
      </c>
      <c r="G205" s="169" t="s">
        <v>17</v>
      </c>
      <c r="H205" s="76">
        <v>38</v>
      </c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5" t="str">
        <f>V163</f>
        <v>Vetores F. C.</v>
      </c>
      <c r="E206" s="225"/>
      <c r="F206" s="76">
        <v>74</v>
      </c>
      <c r="G206" s="169" t="s">
        <v>17</v>
      </c>
      <c r="H206" s="75">
        <v>53</v>
      </c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5" t="str">
        <f>V162</f>
        <v>Destifnow 05 FC</v>
      </c>
      <c r="E207" s="225"/>
      <c r="F207" s="76">
        <v>45</v>
      </c>
      <c r="G207" s="169" t="s">
        <v>17</v>
      </c>
      <c r="H207" s="75">
        <v>9</v>
      </c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5" t="str">
        <f>V167</f>
        <v>É o ki tu merece</v>
      </c>
      <c r="E212" s="225"/>
      <c r="F212" s="75">
        <v>59</v>
      </c>
      <c r="G212" s="58" t="s">
        <v>17</v>
      </c>
      <c r="H212" s="76">
        <v>88</v>
      </c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5" t="str">
        <f>V166</f>
        <v>PARADIGMA TSIDKENU</v>
      </c>
      <c r="E213" s="225"/>
      <c r="F213" s="75">
        <v>0</v>
      </c>
      <c r="G213" s="58" t="s">
        <v>17</v>
      </c>
      <c r="H213" s="76">
        <v>12</v>
      </c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5" t="str">
        <f>V163</f>
        <v>Vetores F. C.</v>
      </c>
      <c r="E214" s="225"/>
      <c r="F214" s="76">
        <v>73</v>
      </c>
      <c r="G214" s="58" t="s">
        <v>17</v>
      </c>
      <c r="H214" s="75">
        <v>68</v>
      </c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5" t="str">
        <f>V162</f>
        <v>Destifnow 05 FC</v>
      </c>
      <c r="E215" s="225"/>
      <c r="F215" s="76">
        <v>83</v>
      </c>
      <c r="G215" s="58" t="s">
        <v>17</v>
      </c>
      <c r="H215" s="75">
        <v>63</v>
      </c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5" t="str">
        <f>V167</f>
        <v>É o ki tu merece</v>
      </c>
      <c r="E220" s="225"/>
      <c r="F220" s="76">
        <v>57</v>
      </c>
      <c r="G220" s="169" t="s">
        <v>17</v>
      </c>
      <c r="H220" s="75">
        <v>0</v>
      </c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5" t="str">
        <f>V165</f>
        <v>WillianBalao</v>
      </c>
      <c r="E221" s="225"/>
      <c r="F221" s="76">
        <v>75</v>
      </c>
      <c r="G221" s="169" t="s">
        <v>17</v>
      </c>
      <c r="H221" s="75">
        <v>42</v>
      </c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5" t="str">
        <f>V163</f>
        <v>Vetores F. C.</v>
      </c>
      <c r="E222" s="225"/>
      <c r="F222" s="75">
        <v>33</v>
      </c>
      <c r="G222" s="169" t="s">
        <v>17</v>
      </c>
      <c r="H222" s="76">
        <v>48</v>
      </c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5" t="str">
        <f>V161</f>
        <v>C.R RedBull FC</v>
      </c>
      <c r="E223" s="225"/>
      <c r="F223" s="76">
        <v>39</v>
      </c>
      <c r="G223" s="169" t="s">
        <v>17</v>
      </c>
      <c r="H223" s="75">
        <v>19</v>
      </c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7" t="s">
        <v>112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59" t="s">
        <v>12</v>
      </c>
      <c r="G227" s="259"/>
      <c r="H227" s="253" t="s">
        <v>309</v>
      </c>
      <c r="I227" s="253"/>
      <c r="J227" s="253" t="s">
        <v>310</v>
      </c>
      <c r="K227" s="253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55">
        <f>VLOOKUP(AC228,$U$227:$AC$235,3)</f>
        <v>19</v>
      </c>
      <c r="G228" s="255"/>
      <c r="H228" s="256">
        <f>VLOOKUP(AC228,$U$227:$AC$235,4)</f>
        <v>488</v>
      </c>
      <c r="I228" s="256"/>
      <c r="J228" s="256">
        <f>VLOOKUP(AC228,$U$227:$AC$235,5)</f>
        <v>268</v>
      </c>
      <c r="K228" s="256"/>
      <c r="L228" s="256">
        <f>VLOOKUP(AC228,$U$227:$AC$235,6)</f>
        <v>220</v>
      </c>
      <c r="M228" s="257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44">
        <f t="shared" ref="F229:F235" si="28">VLOOKUP(AC229,$U$227:$AC$235,3)</f>
        <v>14</v>
      </c>
      <c r="G229" s="244"/>
      <c r="H229" s="245">
        <f t="shared" ref="H229:H235" si="29">VLOOKUP(AC229,$U$227:$AC$235,4)</f>
        <v>383</v>
      </c>
      <c r="I229" s="245"/>
      <c r="J229" s="245">
        <f t="shared" ref="J229:J235" si="30">VLOOKUP(AC229,$U$227:$AC$235,5)</f>
        <v>361</v>
      </c>
      <c r="K229" s="245"/>
      <c r="L229" s="245">
        <f t="shared" ref="L229:L235" si="31">VLOOKUP(AC229,$U$227:$AC$235,6)</f>
        <v>22</v>
      </c>
      <c r="M229" s="246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44">
        <f t="shared" si="28"/>
        <v>11</v>
      </c>
      <c r="G230" s="244"/>
      <c r="H230" s="245">
        <f t="shared" si="29"/>
        <v>383</v>
      </c>
      <c r="I230" s="245"/>
      <c r="J230" s="245">
        <f t="shared" si="30"/>
        <v>334</v>
      </c>
      <c r="K230" s="245"/>
      <c r="L230" s="245">
        <f t="shared" si="31"/>
        <v>49</v>
      </c>
      <c r="M230" s="246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44">
        <f t="shared" si="28"/>
        <v>9</v>
      </c>
      <c r="G231" s="244"/>
      <c r="H231" s="245">
        <f t="shared" si="29"/>
        <v>327</v>
      </c>
      <c r="I231" s="245"/>
      <c r="J231" s="245">
        <f t="shared" si="30"/>
        <v>350</v>
      </c>
      <c r="K231" s="245"/>
      <c r="L231" s="245">
        <f t="shared" si="31"/>
        <v>-23</v>
      </c>
      <c r="M231" s="246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1">
        <f t="shared" si="28"/>
        <v>8</v>
      </c>
      <c r="G232" s="241"/>
      <c r="H232" s="242">
        <f t="shared" si="29"/>
        <v>288</v>
      </c>
      <c r="I232" s="242"/>
      <c r="J232" s="242">
        <f t="shared" si="30"/>
        <v>286</v>
      </c>
      <c r="K232" s="242"/>
      <c r="L232" s="242">
        <f t="shared" si="31"/>
        <v>2</v>
      </c>
      <c r="M232" s="243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1">
        <f t="shared" si="28"/>
        <v>8</v>
      </c>
      <c r="G233" s="241"/>
      <c r="H233" s="242">
        <f t="shared" si="29"/>
        <v>353</v>
      </c>
      <c r="I233" s="242"/>
      <c r="J233" s="242">
        <f t="shared" si="30"/>
        <v>400</v>
      </c>
      <c r="K233" s="242"/>
      <c r="L233" s="242">
        <f t="shared" si="31"/>
        <v>-47</v>
      </c>
      <c r="M233" s="243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1">
        <f t="shared" si="28"/>
        <v>5</v>
      </c>
      <c r="G234" s="241"/>
      <c r="H234" s="242">
        <f t="shared" si="29"/>
        <v>287</v>
      </c>
      <c r="I234" s="242"/>
      <c r="J234" s="242">
        <f t="shared" si="30"/>
        <v>317</v>
      </c>
      <c r="K234" s="242"/>
      <c r="L234" s="242">
        <f t="shared" si="31"/>
        <v>-30</v>
      </c>
      <c r="M234" s="243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32">
        <f t="shared" si="28"/>
        <v>2</v>
      </c>
      <c r="G235" s="232"/>
      <c r="H235" s="233">
        <f t="shared" si="29"/>
        <v>172</v>
      </c>
      <c r="I235" s="233"/>
      <c r="J235" s="233">
        <f t="shared" si="30"/>
        <v>358</v>
      </c>
      <c r="K235" s="233"/>
      <c r="L235" s="233">
        <f t="shared" si="31"/>
        <v>-186</v>
      </c>
      <c r="M235" s="234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6">
        <v>44</v>
      </c>
      <c r="G241" s="169" t="s">
        <v>17</v>
      </c>
      <c r="H241" s="75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6">
        <v>45</v>
      </c>
      <c r="G242" s="169" t="s">
        <v>17</v>
      </c>
      <c r="H242" s="75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6">
        <v>50</v>
      </c>
      <c r="G243" s="169" t="s">
        <v>17</v>
      </c>
      <c r="H243" s="75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5">
        <v>33</v>
      </c>
      <c r="G244" s="169" t="s">
        <v>17</v>
      </c>
      <c r="H244" s="76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5" t="str">
        <f>V235</f>
        <v>Belloshow</v>
      </c>
      <c r="E249" s="225"/>
      <c r="F249" s="76">
        <v>82</v>
      </c>
      <c r="G249" s="169" t="s">
        <v>17</v>
      </c>
      <c r="H249" s="75">
        <v>52</v>
      </c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5" t="str">
        <f>V234</f>
        <v>Play Hard 11</v>
      </c>
      <c r="E250" s="225"/>
      <c r="F250" s="76">
        <v>38</v>
      </c>
      <c r="G250" s="169" t="s">
        <v>17</v>
      </c>
      <c r="H250" s="75">
        <v>28</v>
      </c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5" t="str">
        <f>V233</f>
        <v>EFIPAC</v>
      </c>
      <c r="E251" s="225"/>
      <c r="F251" s="76">
        <v>38</v>
      </c>
      <c r="G251" s="169" t="s">
        <v>17</v>
      </c>
      <c r="H251" s="75">
        <v>24</v>
      </c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5" t="str">
        <f>V232</f>
        <v>MAGRÃO FUTEBOL</v>
      </c>
      <c r="E252" s="225"/>
      <c r="F252" s="76">
        <v>63</v>
      </c>
      <c r="G252" s="169" t="s">
        <v>17</v>
      </c>
      <c r="H252" s="75">
        <v>56</v>
      </c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5" t="str">
        <f>V235</f>
        <v>Belloshow</v>
      </c>
      <c r="E257" s="225"/>
      <c r="F257" s="76">
        <v>84</v>
      </c>
      <c r="G257" s="169" t="s">
        <v>17</v>
      </c>
      <c r="H257" s="75">
        <v>9</v>
      </c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5" t="str">
        <f>V234</f>
        <v>Play Hard 11</v>
      </c>
      <c r="E258" s="225"/>
      <c r="F258" s="75">
        <v>47</v>
      </c>
      <c r="G258" s="169" t="s">
        <v>17</v>
      </c>
      <c r="H258" s="76">
        <v>65</v>
      </c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5" t="str">
        <f>V233</f>
        <v>EFIPAC</v>
      </c>
      <c r="E259" s="225"/>
      <c r="F259" s="75">
        <v>32</v>
      </c>
      <c r="G259" s="169" t="s">
        <v>17</v>
      </c>
      <c r="H259" s="76">
        <v>36</v>
      </c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5" t="str">
        <f>V232</f>
        <v>MAGRÃO FUTEBOL</v>
      </c>
      <c r="E260" s="225"/>
      <c r="F260" s="76">
        <v>74</v>
      </c>
      <c r="G260" s="169" t="s">
        <v>17</v>
      </c>
      <c r="H260" s="75">
        <v>46</v>
      </c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5" t="str">
        <f>V235</f>
        <v>Belloshow</v>
      </c>
      <c r="E265" s="225"/>
      <c r="F265" s="76">
        <v>50</v>
      </c>
      <c r="G265" s="169" t="s">
        <v>17</v>
      </c>
      <c r="H265" s="75">
        <v>48</v>
      </c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5" t="str">
        <f>V234</f>
        <v>Play Hard 11</v>
      </c>
      <c r="E266" s="225"/>
      <c r="F266" s="75">
        <v>52</v>
      </c>
      <c r="G266" s="169" t="s">
        <v>17</v>
      </c>
      <c r="H266" s="76">
        <v>75</v>
      </c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5" t="str">
        <f>V233</f>
        <v>EFIPAC</v>
      </c>
      <c r="E267" s="225"/>
      <c r="F267" s="75">
        <v>58</v>
      </c>
      <c r="G267" s="169" t="s">
        <v>17</v>
      </c>
      <c r="H267" s="76">
        <v>69</v>
      </c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5" t="str">
        <f>V232</f>
        <v>MAGRÃO FUTEBOL</v>
      </c>
      <c r="E268" s="225"/>
      <c r="F268" s="76">
        <v>47</v>
      </c>
      <c r="G268" s="169" t="s">
        <v>17</v>
      </c>
      <c r="H268" s="75">
        <v>20</v>
      </c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5" t="str">
        <f>V235</f>
        <v>Belloshow</v>
      </c>
      <c r="E273" s="225"/>
      <c r="F273" s="76">
        <v>72</v>
      </c>
      <c r="G273" s="58" t="s">
        <v>17</v>
      </c>
      <c r="H273" s="75">
        <v>39</v>
      </c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5" t="str">
        <f>V234</f>
        <v>Play Hard 11</v>
      </c>
      <c r="E274" s="225"/>
      <c r="F274" s="76">
        <v>60</v>
      </c>
      <c r="G274" s="58" t="s">
        <v>17</v>
      </c>
      <c r="H274" s="75">
        <v>55</v>
      </c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5" t="str">
        <f>V231</f>
        <v>Vale das Videiras</v>
      </c>
      <c r="E275" s="225"/>
      <c r="F275" s="76">
        <v>33</v>
      </c>
      <c r="G275" s="58" t="s">
        <v>17</v>
      </c>
      <c r="H275" s="75">
        <v>53</v>
      </c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5" t="str">
        <f>V230</f>
        <v>Tupense S.C</v>
      </c>
      <c r="E276" s="225"/>
      <c r="F276" s="76">
        <v>36</v>
      </c>
      <c r="G276" s="58" t="s">
        <v>17</v>
      </c>
      <c r="H276" s="75">
        <v>6</v>
      </c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5" t="str">
        <f>V235</f>
        <v>Belloshow</v>
      </c>
      <c r="E281" s="225"/>
      <c r="F281" s="76">
        <v>100</v>
      </c>
      <c r="G281" s="58" t="s">
        <v>17</v>
      </c>
      <c r="H281" s="75">
        <v>55</v>
      </c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5" t="str">
        <f>V234</f>
        <v>Play Hard 11</v>
      </c>
      <c r="E282" s="225"/>
      <c r="F282" s="75">
        <v>62</v>
      </c>
      <c r="G282" s="58" t="s">
        <v>17</v>
      </c>
      <c r="H282" s="76">
        <v>99</v>
      </c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5" t="str">
        <f>V231</f>
        <v>Vale das Videiras</v>
      </c>
      <c r="E283" s="225"/>
      <c r="F283" s="75">
        <v>42</v>
      </c>
      <c r="G283" s="58" t="s">
        <v>17</v>
      </c>
      <c r="H283" s="76">
        <v>47</v>
      </c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5" t="str">
        <f>V230</f>
        <v>Tupense S.C</v>
      </c>
      <c r="E284" s="225"/>
      <c r="F284" s="76">
        <v>79</v>
      </c>
      <c r="G284" s="58" t="s">
        <v>17</v>
      </c>
      <c r="H284" s="75">
        <v>44</v>
      </c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5" t="str">
        <f>V235</f>
        <v>Belloshow</v>
      </c>
      <c r="E289" s="225"/>
      <c r="F289" s="76">
        <v>56</v>
      </c>
      <c r="G289" s="169" t="s">
        <v>17</v>
      </c>
      <c r="H289" s="75">
        <v>49</v>
      </c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5" t="str">
        <f>V233</f>
        <v>EFIPAC</v>
      </c>
      <c r="E290" s="225"/>
      <c r="F290" s="76">
        <v>39</v>
      </c>
      <c r="G290" s="169" t="s">
        <v>17</v>
      </c>
      <c r="H290" s="75">
        <v>28</v>
      </c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5" t="str">
        <f>V231</f>
        <v>Vale das Videiras</v>
      </c>
      <c r="E291" s="225"/>
      <c r="F291" s="75">
        <v>29</v>
      </c>
      <c r="G291" s="169" t="s">
        <v>17</v>
      </c>
      <c r="H291" s="76">
        <v>33</v>
      </c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5" t="str">
        <f>V229</f>
        <v>M0nsters FC</v>
      </c>
      <c r="E292" s="225"/>
      <c r="F292" s="75">
        <v>29</v>
      </c>
      <c r="G292" s="169" t="s">
        <v>17</v>
      </c>
      <c r="H292" s="76">
        <v>61</v>
      </c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7" t="s">
        <v>118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59" t="s">
        <v>12</v>
      </c>
      <c r="G296" s="259"/>
      <c r="H296" s="253" t="s">
        <v>309</v>
      </c>
      <c r="I296" s="253"/>
      <c r="J296" s="253" t="s">
        <v>310</v>
      </c>
      <c r="K296" s="253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55">
        <f>VLOOKUP(AC297,$U$296:$AB$304,3)</f>
        <v>17</v>
      </c>
      <c r="G297" s="255"/>
      <c r="H297" s="255">
        <f>VLOOKUP(AC297,$U$296:$AB$304,4)</f>
        <v>494</v>
      </c>
      <c r="I297" s="255"/>
      <c r="J297" s="255">
        <f>VLOOKUP(AC297,$U$296:$AB$304,5)</f>
        <v>380</v>
      </c>
      <c r="K297" s="255"/>
      <c r="L297" s="255">
        <f>VLOOKUP(AC297,$U$296:$AB$304,6)</f>
        <v>114</v>
      </c>
      <c r="M297" s="261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44">
        <f t="shared" ref="F298:F304" si="37">VLOOKUP(AC298,$U$296:$AB$304,3)</f>
        <v>11</v>
      </c>
      <c r="G298" s="244"/>
      <c r="H298" s="244">
        <f t="shared" ref="H298:H304" si="38">VLOOKUP(AC298,$U$296:$AB$304,4)</f>
        <v>343</v>
      </c>
      <c r="I298" s="244"/>
      <c r="J298" s="244">
        <f t="shared" ref="J298:J304" si="39">VLOOKUP(AC298,$U$296:$AB$304,5)</f>
        <v>285</v>
      </c>
      <c r="K298" s="244"/>
      <c r="L298" s="244">
        <f t="shared" ref="L298:L304" si="40">VLOOKUP(AC298,$U$296:$AB$304,6)</f>
        <v>58</v>
      </c>
      <c r="M298" s="308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44">
        <f t="shared" si="37"/>
        <v>10</v>
      </c>
      <c r="G299" s="244"/>
      <c r="H299" s="244">
        <f t="shared" si="38"/>
        <v>466</v>
      </c>
      <c r="I299" s="244"/>
      <c r="J299" s="244">
        <f t="shared" si="39"/>
        <v>428</v>
      </c>
      <c r="K299" s="244"/>
      <c r="L299" s="244">
        <f t="shared" si="40"/>
        <v>38</v>
      </c>
      <c r="M299" s="308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44">
        <f t="shared" si="37"/>
        <v>10</v>
      </c>
      <c r="G300" s="244"/>
      <c r="H300" s="244">
        <f t="shared" si="38"/>
        <v>438</v>
      </c>
      <c r="I300" s="244"/>
      <c r="J300" s="244">
        <f t="shared" si="39"/>
        <v>412</v>
      </c>
      <c r="K300" s="244"/>
      <c r="L300" s="244">
        <f t="shared" si="40"/>
        <v>26</v>
      </c>
      <c r="M300" s="308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1">
        <f t="shared" si="37"/>
        <v>9</v>
      </c>
      <c r="G301" s="241"/>
      <c r="H301" s="241">
        <f t="shared" si="38"/>
        <v>298</v>
      </c>
      <c r="I301" s="241"/>
      <c r="J301" s="241">
        <f t="shared" si="39"/>
        <v>351</v>
      </c>
      <c r="K301" s="241"/>
      <c r="L301" s="241">
        <f t="shared" si="40"/>
        <v>-53</v>
      </c>
      <c r="M301" s="309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1">
        <f t="shared" si="37"/>
        <v>8</v>
      </c>
      <c r="G302" s="241"/>
      <c r="H302" s="241">
        <f t="shared" si="38"/>
        <v>435</v>
      </c>
      <c r="I302" s="241"/>
      <c r="J302" s="241">
        <f t="shared" si="39"/>
        <v>393</v>
      </c>
      <c r="K302" s="241"/>
      <c r="L302" s="241">
        <f t="shared" si="40"/>
        <v>42</v>
      </c>
      <c r="M302" s="309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1">
        <f t="shared" si="37"/>
        <v>8</v>
      </c>
      <c r="G303" s="241"/>
      <c r="H303" s="241">
        <f t="shared" si="38"/>
        <v>396</v>
      </c>
      <c r="I303" s="241"/>
      <c r="J303" s="241">
        <f t="shared" si="39"/>
        <v>429</v>
      </c>
      <c r="K303" s="241"/>
      <c r="L303" s="241">
        <f t="shared" si="40"/>
        <v>-33</v>
      </c>
      <c r="M303" s="309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32">
        <f t="shared" si="37"/>
        <v>0</v>
      </c>
      <c r="G304" s="232"/>
      <c r="H304" s="232">
        <f t="shared" si="38"/>
        <v>264</v>
      </c>
      <c r="I304" s="232"/>
      <c r="J304" s="232">
        <f t="shared" si="39"/>
        <v>445</v>
      </c>
      <c r="K304" s="232"/>
      <c r="L304" s="232">
        <f t="shared" si="40"/>
        <v>-181</v>
      </c>
      <c r="M304" s="31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5">
        <v>41</v>
      </c>
      <c r="G310" s="169" t="s">
        <v>17</v>
      </c>
      <c r="H310" s="76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6">
        <v>43</v>
      </c>
      <c r="G311" s="169" t="s">
        <v>17</v>
      </c>
      <c r="H311" s="75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6">
        <v>54</v>
      </c>
      <c r="G312" s="169" t="s">
        <v>17</v>
      </c>
      <c r="H312" s="75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5">
        <v>19</v>
      </c>
      <c r="G313" s="169" t="s">
        <v>17</v>
      </c>
      <c r="H313" s="76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5" t="str">
        <f>V304</f>
        <v>ADVEC FUTEBOL CLUBE</v>
      </c>
      <c r="E318" s="225"/>
      <c r="F318" s="76">
        <v>58</v>
      </c>
      <c r="G318" s="58" t="s">
        <v>17</v>
      </c>
      <c r="H318" s="75">
        <v>52</v>
      </c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5" t="str">
        <f>V303</f>
        <v>Botafogo do HG</v>
      </c>
      <c r="E319" s="225"/>
      <c r="F319" s="76">
        <v>68</v>
      </c>
      <c r="G319" s="58" t="s">
        <v>17</v>
      </c>
      <c r="H319" s="75">
        <v>28</v>
      </c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5" t="str">
        <f>V302</f>
        <v>MagoLitos F.C</v>
      </c>
      <c r="E320" s="225"/>
      <c r="F320" s="76">
        <v>57</v>
      </c>
      <c r="G320" s="58" t="s">
        <v>17</v>
      </c>
      <c r="H320" s="75">
        <v>44</v>
      </c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5" t="str">
        <f>V301</f>
        <v>VascoPaulo F.C.</v>
      </c>
      <c r="E321" s="225"/>
      <c r="F321" s="76">
        <v>111</v>
      </c>
      <c r="G321" s="58" t="s">
        <v>17</v>
      </c>
      <c r="H321" s="75">
        <v>100</v>
      </c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5" t="str">
        <f>V304</f>
        <v>ADVEC FUTEBOL CLUBE</v>
      </c>
      <c r="E326" s="225"/>
      <c r="F326" s="76">
        <v>86</v>
      </c>
      <c r="G326" s="169" t="s">
        <v>17</v>
      </c>
      <c r="H326" s="75">
        <v>22</v>
      </c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5" t="str">
        <f>V303</f>
        <v>Botafogo do HG</v>
      </c>
      <c r="E327" s="225"/>
      <c r="F327" s="75">
        <v>45</v>
      </c>
      <c r="G327" s="169" t="s">
        <v>17</v>
      </c>
      <c r="H327" s="76">
        <v>65</v>
      </c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5" t="str">
        <f>V302</f>
        <v>MagoLitos F.C</v>
      </c>
      <c r="E328" s="225"/>
      <c r="F328" s="75">
        <v>69</v>
      </c>
      <c r="G328" s="169" t="s">
        <v>17</v>
      </c>
      <c r="H328" s="76">
        <v>83</v>
      </c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5" t="str">
        <f>V301</f>
        <v>VascoPaulo F.C.</v>
      </c>
      <c r="E329" s="225"/>
      <c r="F329" s="76">
        <v>41</v>
      </c>
      <c r="G329" s="169" t="s">
        <v>17</v>
      </c>
      <c r="H329" s="75">
        <v>36</v>
      </c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5" t="str">
        <f>V304</f>
        <v>ADVEC FUTEBOL CLUBE</v>
      </c>
      <c r="E334" s="225"/>
      <c r="F334" s="75">
        <v>44</v>
      </c>
      <c r="G334" s="169" t="s">
        <v>17</v>
      </c>
      <c r="H334" s="76">
        <v>48</v>
      </c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5" t="str">
        <f>V303</f>
        <v>Botafogo do HG</v>
      </c>
      <c r="E335" s="225"/>
      <c r="F335" s="76">
        <v>46</v>
      </c>
      <c r="G335" s="169" t="s">
        <v>17</v>
      </c>
      <c r="H335" s="75">
        <v>41</v>
      </c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5" t="str">
        <f>V302</f>
        <v>MagoLitos F.C</v>
      </c>
      <c r="E336" s="225"/>
      <c r="F336" s="76">
        <v>70</v>
      </c>
      <c r="G336" s="169" t="s">
        <v>17</v>
      </c>
      <c r="H336" s="75">
        <v>29</v>
      </c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5" t="str">
        <f>V301</f>
        <v>VascoPaulo F.C.</v>
      </c>
      <c r="E337" s="225"/>
      <c r="F337" s="76">
        <v>45</v>
      </c>
      <c r="G337" s="169" t="s">
        <v>17</v>
      </c>
      <c r="H337" s="75">
        <v>41</v>
      </c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5" t="str">
        <f>V304</f>
        <v>ADVEC FUTEBOL CLUBE</v>
      </c>
      <c r="E342" s="225"/>
      <c r="F342" s="76">
        <v>76</v>
      </c>
      <c r="G342" s="169" t="s">
        <v>17</v>
      </c>
      <c r="H342" s="75">
        <v>69</v>
      </c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5" t="str">
        <f>V303</f>
        <v>Botafogo do HG</v>
      </c>
      <c r="E343" s="225"/>
      <c r="F343" s="75">
        <v>66</v>
      </c>
      <c r="G343" s="169" t="s">
        <v>17</v>
      </c>
      <c r="H343" s="76">
        <v>80</v>
      </c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5" t="str">
        <f>V300</f>
        <v>Engenheirense</v>
      </c>
      <c r="E344" s="225"/>
      <c r="F344" s="76">
        <v>56</v>
      </c>
      <c r="G344" s="169" t="s">
        <v>17</v>
      </c>
      <c r="H344" s="75">
        <v>41</v>
      </c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5" t="str">
        <f>V299</f>
        <v>DIDICAFE FC</v>
      </c>
      <c r="E345" s="225"/>
      <c r="F345" s="76">
        <v>66</v>
      </c>
      <c r="G345" s="169" t="s">
        <v>17</v>
      </c>
      <c r="H345" s="75">
        <v>42</v>
      </c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5" t="str">
        <f>V304</f>
        <v>ADVEC FUTEBOL CLUBE</v>
      </c>
      <c r="E350" s="225"/>
      <c r="F350" s="75">
        <v>80</v>
      </c>
      <c r="G350" s="58" t="s">
        <v>17</v>
      </c>
      <c r="H350" s="76">
        <v>104</v>
      </c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5" t="str">
        <f>V303</f>
        <v>Botafogo do HG</v>
      </c>
      <c r="E351" s="225"/>
      <c r="F351" s="76">
        <v>78</v>
      </c>
      <c r="G351" s="58" t="s">
        <v>17</v>
      </c>
      <c r="H351" s="75">
        <v>127</v>
      </c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5" t="str">
        <f>V300</f>
        <v>Engenheirense</v>
      </c>
      <c r="E352" s="225"/>
      <c r="F352" s="76">
        <v>85</v>
      </c>
      <c r="G352" s="58" t="s">
        <v>17</v>
      </c>
      <c r="H352" s="75">
        <v>80</v>
      </c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5" t="str">
        <f>V299</f>
        <v>DIDICAFE FC</v>
      </c>
      <c r="E353" s="225"/>
      <c r="F353" s="76">
        <v>76</v>
      </c>
      <c r="G353" s="58" t="s">
        <v>17</v>
      </c>
      <c r="H353" s="75">
        <v>33</v>
      </c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5" t="str">
        <f>V304</f>
        <v>ADVEC FUTEBOL CLUBE</v>
      </c>
      <c r="E358" s="225"/>
      <c r="F358" s="75">
        <v>50</v>
      </c>
      <c r="G358" s="169" t="s">
        <v>17</v>
      </c>
      <c r="H358" s="75">
        <v>50</v>
      </c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5" t="str">
        <f>V302</f>
        <v>MagoLitos F.C</v>
      </c>
      <c r="E359" s="225"/>
      <c r="F359" s="76">
        <v>60</v>
      </c>
      <c r="G359" s="169" t="s">
        <v>17</v>
      </c>
      <c r="H359" s="75">
        <v>54</v>
      </c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5" t="str">
        <f>V300</f>
        <v>Engenheirense</v>
      </c>
      <c r="E360" s="225"/>
      <c r="F360" s="75">
        <v>25</v>
      </c>
      <c r="G360" s="169" t="s">
        <v>17</v>
      </c>
      <c r="H360" s="76">
        <v>35</v>
      </c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5" t="str">
        <f>V298</f>
        <v>xMastersFC</v>
      </c>
      <c r="E361" s="225"/>
      <c r="F361" s="75">
        <v>27</v>
      </c>
      <c r="G361" s="169" t="s">
        <v>17</v>
      </c>
      <c r="H361" s="76">
        <v>41</v>
      </c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7" t="s">
        <v>119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59" t="s">
        <v>12</v>
      </c>
      <c r="G365" s="259"/>
      <c r="H365" s="253" t="s">
        <v>309</v>
      </c>
      <c r="I365" s="253"/>
      <c r="J365" s="253" t="s">
        <v>310</v>
      </c>
      <c r="K365" s="253"/>
      <c r="L365" s="259" t="s">
        <v>174</v>
      </c>
      <c r="M365" s="26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55">
        <f>VLOOKUP(AC366,$U$365:$AB$373,3)</f>
        <v>15</v>
      </c>
      <c r="G366" s="255"/>
      <c r="H366" s="256">
        <f>VLOOKUP(AC366,$U$365:$AB$373,4)</f>
        <v>411</v>
      </c>
      <c r="I366" s="256"/>
      <c r="J366" s="256">
        <f>VLOOKUP(AC366,$U$365:$AB$373,5)</f>
        <v>280</v>
      </c>
      <c r="K366" s="256"/>
      <c r="L366" s="256">
        <f>VLOOKUP(AC366,$U$365:$AB$373,6)</f>
        <v>131</v>
      </c>
      <c r="M366" s="257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44">
        <f t="shared" ref="F367:F373" si="46">VLOOKUP(AC367,$U$365:$AB$373,3)</f>
        <v>14</v>
      </c>
      <c r="G367" s="244"/>
      <c r="H367" s="245">
        <f t="shared" ref="H367:H373" si="47">VLOOKUP(AC367,$U$365:$AB$373,4)</f>
        <v>444</v>
      </c>
      <c r="I367" s="245"/>
      <c r="J367" s="245">
        <f t="shared" ref="J367:J373" si="48">VLOOKUP(AC367,$U$365:$AB$373,5)</f>
        <v>246</v>
      </c>
      <c r="K367" s="245"/>
      <c r="L367" s="245">
        <f t="shared" ref="L367:L373" si="49">VLOOKUP(AC367,$U$365:$AB$373,6)</f>
        <v>198</v>
      </c>
      <c r="M367" s="246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44">
        <f t="shared" si="46"/>
        <v>14</v>
      </c>
      <c r="G368" s="244"/>
      <c r="H368" s="245">
        <f t="shared" si="47"/>
        <v>351</v>
      </c>
      <c r="I368" s="245"/>
      <c r="J368" s="245">
        <f t="shared" si="48"/>
        <v>300</v>
      </c>
      <c r="K368" s="245"/>
      <c r="L368" s="245">
        <f t="shared" si="49"/>
        <v>51</v>
      </c>
      <c r="M368" s="246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44">
        <f t="shared" si="46"/>
        <v>11</v>
      </c>
      <c r="G369" s="244"/>
      <c r="H369" s="245">
        <f t="shared" si="47"/>
        <v>333</v>
      </c>
      <c r="I369" s="245"/>
      <c r="J369" s="245">
        <f t="shared" si="48"/>
        <v>314</v>
      </c>
      <c r="K369" s="245"/>
      <c r="L369" s="245">
        <f t="shared" si="49"/>
        <v>19</v>
      </c>
      <c r="M369" s="246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1">
        <f t="shared" si="46"/>
        <v>9</v>
      </c>
      <c r="G370" s="241"/>
      <c r="H370" s="242">
        <f t="shared" si="47"/>
        <v>172</v>
      </c>
      <c r="I370" s="242"/>
      <c r="J370" s="242">
        <f t="shared" si="48"/>
        <v>362</v>
      </c>
      <c r="K370" s="242"/>
      <c r="L370" s="242">
        <f t="shared" si="49"/>
        <v>-190</v>
      </c>
      <c r="M370" s="243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1">
        <f t="shared" si="46"/>
        <v>6</v>
      </c>
      <c r="G371" s="241"/>
      <c r="H371" s="242">
        <f t="shared" si="47"/>
        <v>331</v>
      </c>
      <c r="I371" s="242"/>
      <c r="J371" s="242">
        <f t="shared" si="48"/>
        <v>327</v>
      </c>
      <c r="K371" s="242"/>
      <c r="L371" s="242">
        <f t="shared" si="49"/>
        <v>4</v>
      </c>
      <c r="M371" s="243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1">
        <f t="shared" si="46"/>
        <v>6</v>
      </c>
      <c r="G372" s="241"/>
      <c r="H372" s="242">
        <f t="shared" si="47"/>
        <v>253</v>
      </c>
      <c r="I372" s="242"/>
      <c r="J372" s="242">
        <f t="shared" si="48"/>
        <v>362</v>
      </c>
      <c r="K372" s="242"/>
      <c r="L372" s="242">
        <f t="shared" si="49"/>
        <v>-109</v>
      </c>
      <c r="M372" s="243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32">
        <f t="shared" si="46"/>
        <v>2</v>
      </c>
      <c r="G373" s="232"/>
      <c r="H373" s="233">
        <f t="shared" si="47"/>
        <v>233</v>
      </c>
      <c r="I373" s="233"/>
      <c r="J373" s="233">
        <f t="shared" si="48"/>
        <v>363</v>
      </c>
      <c r="K373" s="233"/>
      <c r="L373" s="233">
        <f t="shared" si="49"/>
        <v>-130</v>
      </c>
      <c r="M373" s="234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5">
        <v>9</v>
      </c>
      <c r="G379" s="169" t="s">
        <v>17</v>
      </c>
      <c r="H379" s="76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5">
        <v>47</v>
      </c>
      <c r="G380" s="169" t="s">
        <v>17</v>
      </c>
      <c r="H380" s="76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5">
        <v>31</v>
      </c>
      <c r="G381" s="169" t="s">
        <v>17</v>
      </c>
      <c r="H381" s="76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6">
        <v>33</v>
      </c>
      <c r="G382" s="169" t="s">
        <v>17</v>
      </c>
      <c r="H382" s="75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5" t="str">
        <f>V373</f>
        <v>Cou*us Football Art</v>
      </c>
      <c r="E387" s="225"/>
      <c r="F387" s="76">
        <v>71</v>
      </c>
      <c r="G387" s="58" t="s">
        <v>17</v>
      </c>
      <c r="H387" s="75">
        <v>48</v>
      </c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5" t="str">
        <f>V372</f>
        <v>PIERCE34-CRUEL FC</v>
      </c>
      <c r="E388" s="225"/>
      <c r="F388" s="75">
        <v>55</v>
      </c>
      <c r="G388" s="58" t="s">
        <v>17</v>
      </c>
      <c r="H388" s="76">
        <v>96</v>
      </c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5" t="str">
        <f>V371</f>
        <v>GUZMAN F.C.</v>
      </c>
      <c r="E389" s="225"/>
      <c r="F389" s="76">
        <v>63</v>
      </c>
      <c r="G389" s="58" t="s">
        <v>17</v>
      </c>
      <c r="H389" s="75">
        <v>45</v>
      </c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5" t="str">
        <f>V370</f>
        <v>Nova time</v>
      </c>
      <c r="E390" s="225"/>
      <c r="F390" s="75">
        <v>32</v>
      </c>
      <c r="G390" s="58" t="s">
        <v>17</v>
      </c>
      <c r="H390" s="76">
        <v>58</v>
      </c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5" t="str">
        <f>V373</f>
        <v>Cou*us Football Art</v>
      </c>
      <c r="E395" s="225"/>
      <c r="F395" s="75">
        <v>28</v>
      </c>
      <c r="G395" s="169" t="s">
        <v>17</v>
      </c>
      <c r="H395" s="76">
        <v>77</v>
      </c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5" t="str">
        <f>V372</f>
        <v>PIERCE34-CRUEL FC</v>
      </c>
      <c r="E396" s="225"/>
      <c r="F396" s="76">
        <v>76</v>
      </c>
      <c r="G396" s="169" t="s">
        <v>17</v>
      </c>
      <c r="H396" s="75">
        <v>34</v>
      </c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5" t="str">
        <f>V371</f>
        <v>GUZMAN F.C.</v>
      </c>
      <c r="E397" s="225"/>
      <c r="F397" s="75">
        <v>48</v>
      </c>
      <c r="G397" s="169" t="s">
        <v>17</v>
      </c>
      <c r="H397" s="76">
        <v>70</v>
      </c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5" t="str">
        <f>V370</f>
        <v>Nova time</v>
      </c>
      <c r="E398" s="225"/>
      <c r="F398" s="75">
        <v>36</v>
      </c>
      <c r="G398" s="169" t="s">
        <v>17</v>
      </c>
      <c r="H398" s="76">
        <v>42</v>
      </c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5" t="str">
        <f>V373</f>
        <v>Cou*us Football Art</v>
      </c>
      <c r="E403" s="225"/>
      <c r="F403" s="75">
        <v>39</v>
      </c>
      <c r="G403" s="58" t="s">
        <v>17</v>
      </c>
      <c r="H403" s="76">
        <v>54</v>
      </c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5" t="str">
        <f>V372</f>
        <v>PIERCE34-CRUEL FC</v>
      </c>
      <c r="E404" s="225"/>
      <c r="F404" s="76">
        <v>44</v>
      </c>
      <c r="G404" s="58" t="s">
        <v>17</v>
      </c>
      <c r="H404" s="75">
        <v>0</v>
      </c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5" t="str">
        <f>V371</f>
        <v>GUZMAN F.C.</v>
      </c>
      <c r="E405" s="225"/>
      <c r="F405" s="76">
        <v>66</v>
      </c>
      <c r="G405" s="58" t="s">
        <v>17</v>
      </c>
      <c r="H405" s="75">
        <v>40</v>
      </c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5" t="str">
        <f>V370</f>
        <v>Nova time</v>
      </c>
      <c r="E406" s="225"/>
      <c r="F406" s="75">
        <v>52</v>
      </c>
      <c r="G406" s="58" t="s">
        <v>17</v>
      </c>
      <c r="H406" s="76">
        <v>70</v>
      </c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5" t="str">
        <f>V373</f>
        <v>Cou*us Football Art</v>
      </c>
      <c r="E411" s="225"/>
      <c r="F411" s="75">
        <v>43</v>
      </c>
      <c r="G411" s="169" t="s">
        <v>17</v>
      </c>
      <c r="H411" s="76">
        <v>30</v>
      </c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5" t="str">
        <f>V372</f>
        <v>PIERCE34-CRUEL FC</v>
      </c>
      <c r="E412" s="225"/>
      <c r="F412" s="76">
        <v>51</v>
      </c>
      <c r="G412" s="169" t="s">
        <v>17</v>
      </c>
      <c r="H412" s="75">
        <v>31</v>
      </c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5" t="str">
        <f>V369</f>
        <v>Real Aboli F.C</v>
      </c>
      <c r="E413" s="225"/>
      <c r="F413" s="75">
        <v>0</v>
      </c>
      <c r="G413" s="169" t="s">
        <v>17</v>
      </c>
      <c r="H413" s="76">
        <v>57</v>
      </c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5" t="str">
        <f>V368</f>
        <v>BLR F. C.</v>
      </c>
      <c r="E414" s="225"/>
      <c r="F414" s="76">
        <v>40</v>
      </c>
      <c r="G414" s="169" t="s">
        <v>17</v>
      </c>
      <c r="H414" s="75">
        <v>30</v>
      </c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5" t="str">
        <f>V373</f>
        <v>Cou*us Football Art</v>
      </c>
      <c r="E419" s="225"/>
      <c r="F419" s="75">
        <v>43</v>
      </c>
      <c r="G419" s="169" t="s">
        <v>17</v>
      </c>
      <c r="H419" s="76">
        <v>57</v>
      </c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5" t="str">
        <f>V372</f>
        <v>PIERCE34-CRUEL FC</v>
      </c>
      <c r="E420" s="225"/>
      <c r="F420" s="76">
        <v>86</v>
      </c>
      <c r="G420" s="169" t="s">
        <v>17</v>
      </c>
      <c r="H420" s="75">
        <v>19</v>
      </c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5" t="str">
        <f>V369</f>
        <v>Real Aboli F.C</v>
      </c>
      <c r="E421" s="225"/>
      <c r="F421" s="75">
        <v>0</v>
      </c>
      <c r="G421" s="169" t="s">
        <v>17</v>
      </c>
      <c r="H421" s="76">
        <v>95</v>
      </c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5" t="str">
        <f>V368</f>
        <v>BLR F. C.</v>
      </c>
      <c r="E422" s="225"/>
      <c r="F422" s="75">
        <v>39</v>
      </c>
      <c r="G422" s="169" t="s">
        <v>17</v>
      </c>
      <c r="H422" s="76">
        <v>85</v>
      </c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5" t="str">
        <f>V373</f>
        <v>Cou*us Football Art</v>
      </c>
      <c r="E427" s="225"/>
      <c r="F427" s="75">
        <v>20</v>
      </c>
      <c r="G427" s="169" t="s">
        <v>17</v>
      </c>
      <c r="H427" s="76">
        <v>52</v>
      </c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5" t="str">
        <f>V371</f>
        <v>GUZMAN F.C.</v>
      </c>
      <c r="E428" s="225"/>
      <c r="F428" s="76">
        <v>37</v>
      </c>
      <c r="G428" s="169" t="s">
        <v>17</v>
      </c>
      <c r="H428" s="75">
        <v>31</v>
      </c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5" t="str">
        <f>V369</f>
        <v>Real Aboli F.C</v>
      </c>
      <c r="E429" s="225"/>
      <c r="F429" s="75">
        <v>0</v>
      </c>
      <c r="G429" s="169" t="s">
        <v>17</v>
      </c>
      <c r="H429" s="76">
        <v>51</v>
      </c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5" t="str">
        <f>V367</f>
        <v>Só Merdinha FC</v>
      </c>
      <c r="E430" s="225"/>
      <c r="F430" s="76">
        <v>42</v>
      </c>
      <c r="G430" s="169" t="s">
        <v>17</v>
      </c>
      <c r="H430" s="75">
        <v>40</v>
      </c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7" t="s">
        <v>120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59" t="s">
        <v>12</v>
      </c>
      <c r="G434" s="259"/>
      <c r="H434" s="253" t="s">
        <v>309</v>
      </c>
      <c r="I434" s="253"/>
      <c r="J434" s="253" t="s">
        <v>310</v>
      </c>
      <c r="K434" s="253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55">
        <f>VLOOKUP(AC435,$U$434:$AB$442,3)</f>
        <v>18</v>
      </c>
      <c r="G435" s="255"/>
      <c r="H435" s="256">
        <f>VLOOKUP(AC435,$U$434:$AB$442,4)</f>
        <v>413</v>
      </c>
      <c r="I435" s="256"/>
      <c r="J435" s="256">
        <f>VLOOKUP(AC435,$U$434:$AB$442,5)</f>
        <v>287</v>
      </c>
      <c r="K435" s="256"/>
      <c r="L435" s="256">
        <f>VLOOKUP(AC435,$U$434:$AB$442,6)</f>
        <v>126</v>
      </c>
      <c r="M435" s="257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44">
        <f t="shared" ref="F436:F442" si="55">VLOOKUP(AC436,$U$434:$AB$442,3)</f>
        <v>16</v>
      </c>
      <c r="G436" s="244"/>
      <c r="H436" s="245">
        <f t="shared" ref="H436:H442" si="56">VLOOKUP(AC436,$U$434:$AB$442,4)</f>
        <v>373</v>
      </c>
      <c r="I436" s="245"/>
      <c r="J436" s="245">
        <f t="shared" ref="J436:J442" si="57">VLOOKUP(AC436,$U$434:$AB$442,5)</f>
        <v>281</v>
      </c>
      <c r="K436" s="245"/>
      <c r="L436" s="245">
        <f t="shared" ref="L436:L442" si="58">VLOOKUP(AC436,$U$434:$AB$442,6)</f>
        <v>92</v>
      </c>
      <c r="M436" s="246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44">
        <f t="shared" si="55"/>
        <v>12</v>
      </c>
      <c r="G437" s="244"/>
      <c r="H437" s="245">
        <f t="shared" si="56"/>
        <v>386</v>
      </c>
      <c r="I437" s="245"/>
      <c r="J437" s="245">
        <f t="shared" si="57"/>
        <v>336</v>
      </c>
      <c r="K437" s="245"/>
      <c r="L437" s="245">
        <f t="shared" si="58"/>
        <v>50</v>
      </c>
      <c r="M437" s="246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44">
        <f t="shared" si="55"/>
        <v>9</v>
      </c>
      <c r="G438" s="244"/>
      <c r="H438" s="245">
        <f t="shared" si="56"/>
        <v>392</v>
      </c>
      <c r="I438" s="245"/>
      <c r="J438" s="245">
        <f t="shared" si="57"/>
        <v>409</v>
      </c>
      <c r="K438" s="245"/>
      <c r="L438" s="245">
        <f t="shared" si="58"/>
        <v>-17</v>
      </c>
      <c r="M438" s="246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1">
        <f t="shared" si="55"/>
        <v>8</v>
      </c>
      <c r="G439" s="241"/>
      <c r="H439" s="242">
        <f t="shared" si="56"/>
        <v>294</v>
      </c>
      <c r="I439" s="242"/>
      <c r="J439" s="242">
        <f t="shared" si="57"/>
        <v>345</v>
      </c>
      <c r="K439" s="242"/>
      <c r="L439" s="242">
        <f t="shared" si="58"/>
        <v>-51</v>
      </c>
      <c r="M439" s="243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1">
        <f t="shared" si="55"/>
        <v>7</v>
      </c>
      <c r="G440" s="241"/>
      <c r="H440" s="242">
        <f t="shared" si="56"/>
        <v>274</v>
      </c>
      <c r="I440" s="242"/>
      <c r="J440" s="242">
        <f t="shared" si="57"/>
        <v>308</v>
      </c>
      <c r="K440" s="242"/>
      <c r="L440" s="242">
        <f t="shared" si="58"/>
        <v>-34</v>
      </c>
      <c r="M440" s="243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1">
        <f t="shared" si="55"/>
        <v>6</v>
      </c>
      <c r="G441" s="241"/>
      <c r="H441" s="242">
        <f t="shared" si="56"/>
        <v>337</v>
      </c>
      <c r="I441" s="242"/>
      <c r="J441" s="242">
        <f t="shared" si="57"/>
        <v>426</v>
      </c>
      <c r="K441" s="242"/>
      <c r="L441" s="242">
        <f t="shared" si="58"/>
        <v>-89</v>
      </c>
      <c r="M441" s="243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32">
        <f t="shared" si="55"/>
        <v>5</v>
      </c>
      <c r="G442" s="232"/>
      <c r="H442" s="233">
        <f t="shared" si="56"/>
        <v>286</v>
      </c>
      <c r="I442" s="233"/>
      <c r="J442" s="233">
        <f t="shared" si="57"/>
        <v>348</v>
      </c>
      <c r="K442" s="233"/>
      <c r="L442" s="233">
        <f t="shared" si="58"/>
        <v>-62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6">
        <v>39</v>
      </c>
      <c r="G448" s="169" t="s">
        <v>17</v>
      </c>
      <c r="H448" s="75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6">
        <v>44</v>
      </c>
      <c r="G449" s="169" t="s">
        <v>17</v>
      </c>
      <c r="H449" s="75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6">
        <v>58</v>
      </c>
      <c r="G450" s="169" t="s">
        <v>17</v>
      </c>
      <c r="H450" s="75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5">
        <v>6</v>
      </c>
      <c r="G451" s="169" t="s">
        <v>17</v>
      </c>
      <c r="H451" s="76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5" t="str">
        <f>V442</f>
        <v>Brum DAngelo F.C.</v>
      </c>
      <c r="E456" s="225"/>
      <c r="F456" s="76">
        <v>69</v>
      </c>
      <c r="G456" s="58" t="s">
        <v>17</v>
      </c>
      <c r="H456" s="75">
        <v>52</v>
      </c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5" t="str">
        <f>V441</f>
        <v>Qualker F.C</v>
      </c>
      <c r="E457" s="225"/>
      <c r="F457" s="75">
        <v>32</v>
      </c>
      <c r="G457" s="58" t="s">
        <v>17</v>
      </c>
      <c r="H457" s="76">
        <v>47</v>
      </c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5" t="str">
        <f>V440</f>
        <v>Siri assassino</v>
      </c>
      <c r="E458" s="225"/>
      <c r="F458" s="76">
        <v>102</v>
      </c>
      <c r="G458" s="58" t="s">
        <v>17</v>
      </c>
      <c r="H458" s="75">
        <v>71</v>
      </c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5" t="str">
        <f>V439</f>
        <v>Diabos Vermelhos SE</v>
      </c>
      <c r="E459" s="225"/>
      <c r="F459" s="76">
        <v>75</v>
      </c>
      <c r="G459" s="58" t="s">
        <v>17</v>
      </c>
      <c r="H459" s="75">
        <v>60</v>
      </c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58" t="str">
        <f>V442</f>
        <v>Brum DAngelo F.C.</v>
      </c>
      <c r="E464" s="258"/>
      <c r="F464" s="75">
        <v>48</v>
      </c>
      <c r="G464" s="173" t="s">
        <v>17</v>
      </c>
      <c r="H464" s="75">
        <v>48</v>
      </c>
      <c r="I464" s="258" t="str">
        <f>V436</f>
        <v>louro 43 fc</v>
      </c>
      <c r="J464" s="258"/>
      <c r="K464" s="258"/>
      <c r="L464" s="258"/>
      <c r="M464" s="258"/>
      <c r="N464" s="258"/>
      <c r="O464" s="258"/>
      <c r="P464" s="258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58" t="str">
        <f>V441</f>
        <v>Qualker F.C</v>
      </c>
      <c r="E465" s="258"/>
      <c r="F465" s="76">
        <v>48</v>
      </c>
      <c r="G465" s="173" t="s">
        <v>17</v>
      </c>
      <c r="H465" s="75">
        <v>13</v>
      </c>
      <c r="I465" s="258" t="str">
        <f>V435</f>
        <v>Strenght a.L</v>
      </c>
      <c r="J465" s="258"/>
      <c r="K465" s="258"/>
      <c r="L465" s="258"/>
      <c r="M465" s="258"/>
      <c r="N465" s="258"/>
      <c r="O465" s="258"/>
      <c r="P465" s="258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58" t="str">
        <f>V440</f>
        <v>Siri assassino</v>
      </c>
      <c r="E466" s="258"/>
      <c r="F466" s="75">
        <v>42</v>
      </c>
      <c r="G466" s="173" t="s">
        <v>17</v>
      </c>
      <c r="H466" s="76">
        <v>49</v>
      </c>
      <c r="I466" s="258" t="str">
        <f>V438</f>
        <v>Alisando Cresce</v>
      </c>
      <c r="J466" s="258"/>
      <c r="K466" s="258"/>
      <c r="L466" s="258"/>
      <c r="M466" s="258"/>
      <c r="N466" s="258"/>
      <c r="O466" s="258"/>
      <c r="P466" s="258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58" t="str">
        <f>V439</f>
        <v>Diabos Vermelhos SE</v>
      </c>
      <c r="E467" s="258"/>
      <c r="F467" s="76">
        <v>60</v>
      </c>
      <c r="G467" s="173" t="s">
        <v>17</v>
      </c>
      <c r="H467" s="75">
        <v>31</v>
      </c>
      <c r="I467" s="258" t="str">
        <f>V437</f>
        <v>XANDYBBMP F.C</v>
      </c>
      <c r="J467" s="258"/>
      <c r="K467" s="258"/>
      <c r="L467" s="258"/>
      <c r="M467" s="258"/>
      <c r="N467" s="258"/>
      <c r="O467" s="258"/>
      <c r="P467" s="258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58" t="str">
        <f>V442</f>
        <v>Brum DAngelo F.C.</v>
      </c>
      <c r="E472" s="258"/>
      <c r="F472" s="76">
        <v>57</v>
      </c>
      <c r="G472" s="91" t="s">
        <v>17</v>
      </c>
      <c r="H472" s="75">
        <v>28</v>
      </c>
      <c r="I472" s="258" t="str">
        <f>V437</f>
        <v>XANDYBBMP F.C</v>
      </c>
      <c r="J472" s="258"/>
      <c r="K472" s="258"/>
      <c r="L472" s="258"/>
      <c r="M472" s="258"/>
      <c r="N472" s="258"/>
      <c r="O472" s="258"/>
      <c r="P472" s="258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58" t="str">
        <f>V441</f>
        <v>Qualker F.C</v>
      </c>
      <c r="E473" s="258"/>
      <c r="F473" s="76">
        <v>61</v>
      </c>
      <c r="G473" s="91" t="s">
        <v>17</v>
      </c>
      <c r="H473" s="75">
        <v>40</v>
      </c>
      <c r="I473" s="258" t="str">
        <f>V438</f>
        <v>Alisando Cresce</v>
      </c>
      <c r="J473" s="258"/>
      <c r="K473" s="258"/>
      <c r="L473" s="258"/>
      <c r="M473" s="258"/>
      <c r="N473" s="258"/>
      <c r="O473" s="258"/>
      <c r="P473" s="258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58" t="str">
        <f>V440</f>
        <v>Siri assassino</v>
      </c>
      <c r="E474" s="258"/>
      <c r="F474" s="76">
        <v>49</v>
      </c>
      <c r="G474" s="91" t="s">
        <v>17</v>
      </c>
      <c r="H474" s="75">
        <v>36</v>
      </c>
      <c r="I474" s="258" t="str">
        <f>V435</f>
        <v>Strenght a.L</v>
      </c>
      <c r="J474" s="258"/>
      <c r="K474" s="258"/>
      <c r="L474" s="258"/>
      <c r="M474" s="258"/>
      <c r="N474" s="258"/>
      <c r="O474" s="258"/>
      <c r="P474" s="258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58" t="str">
        <f>V439</f>
        <v>Diabos Vermelhos SE</v>
      </c>
      <c r="E475" s="258"/>
      <c r="F475" s="76">
        <v>62</v>
      </c>
      <c r="G475" s="91" t="s">
        <v>17</v>
      </c>
      <c r="H475" s="75">
        <v>21</v>
      </c>
      <c r="I475" s="258" t="str">
        <f>V436</f>
        <v>louro 43 fc</v>
      </c>
      <c r="J475" s="258"/>
      <c r="K475" s="258"/>
      <c r="L475" s="258"/>
      <c r="M475" s="258"/>
      <c r="N475" s="258"/>
      <c r="O475" s="258"/>
      <c r="P475" s="258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58" t="str">
        <f>V442</f>
        <v>Brum DAngelo F.C.</v>
      </c>
      <c r="E480" s="258"/>
      <c r="F480" s="76">
        <v>55</v>
      </c>
      <c r="G480" s="91" t="s">
        <v>17</v>
      </c>
      <c r="H480" s="75">
        <v>29</v>
      </c>
      <c r="I480" s="258" t="str">
        <f>V439</f>
        <v>Diabos Vermelhos SE</v>
      </c>
      <c r="J480" s="258"/>
      <c r="K480" s="258"/>
      <c r="L480" s="258"/>
      <c r="M480" s="258"/>
      <c r="N480" s="258"/>
      <c r="O480" s="258"/>
      <c r="P480" s="258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58" t="str">
        <f>V441</f>
        <v>Qualker F.C</v>
      </c>
      <c r="E481" s="258"/>
      <c r="F481" s="76">
        <v>79</v>
      </c>
      <c r="G481" s="91" t="s">
        <v>17</v>
      </c>
      <c r="H481" s="75">
        <v>49</v>
      </c>
      <c r="I481" s="258" t="str">
        <f>V440</f>
        <v>Siri assassino</v>
      </c>
      <c r="J481" s="258"/>
      <c r="K481" s="258"/>
      <c r="L481" s="258"/>
      <c r="M481" s="258"/>
      <c r="N481" s="258"/>
      <c r="O481" s="258"/>
      <c r="P481" s="258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58" t="str">
        <f>V438</f>
        <v>Alisando Cresce</v>
      </c>
      <c r="E482" s="258"/>
      <c r="F482" s="75">
        <v>33</v>
      </c>
      <c r="G482" s="91" t="s">
        <v>17</v>
      </c>
      <c r="H482" s="76">
        <v>48</v>
      </c>
      <c r="I482" s="258" t="str">
        <f>V435</f>
        <v>Strenght a.L</v>
      </c>
      <c r="J482" s="258"/>
      <c r="K482" s="258"/>
      <c r="L482" s="258"/>
      <c r="M482" s="258"/>
      <c r="N482" s="258"/>
      <c r="O482" s="258"/>
      <c r="P482" s="258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58" t="str">
        <f>V437</f>
        <v>XANDYBBMP F.C</v>
      </c>
      <c r="E483" s="258"/>
      <c r="F483" s="76">
        <v>45</v>
      </c>
      <c r="G483" s="91" t="s">
        <v>17</v>
      </c>
      <c r="H483" s="75">
        <v>29</v>
      </c>
      <c r="I483" s="258" t="str">
        <f>V436</f>
        <v>louro 43 fc</v>
      </c>
      <c r="J483" s="258"/>
      <c r="K483" s="258"/>
      <c r="L483" s="258"/>
      <c r="M483" s="258"/>
      <c r="N483" s="258"/>
      <c r="O483" s="258"/>
      <c r="P483" s="258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58" t="str">
        <f>V442</f>
        <v>Brum DAngelo F.C.</v>
      </c>
      <c r="E488" s="258"/>
      <c r="F488" s="76">
        <v>78</v>
      </c>
      <c r="G488" s="91" t="s">
        <v>17</v>
      </c>
      <c r="H488" s="75">
        <v>47</v>
      </c>
      <c r="I488" s="258" t="str">
        <f>V440</f>
        <v>Siri assassino</v>
      </c>
      <c r="J488" s="258"/>
      <c r="K488" s="258"/>
      <c r="L488" s="258"/>
      <c r="M488" s="258"/>
      <c r="N488" s="258"/>
      <c r="O488" s="258"/>
      <c r="P488" s="258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58" t="str">
        <f>V441</f>
        <v>Qualker F.C</v>
      </c>
      <c r="E489" s="258"/>
      <c r="F489" s="76">
        <v>99</v>
      </c>
      <c r="G489" s="91" t="s">
        <v>17</v>
      </c>
      <c r="H489" s="75">
        <v>87</v>
      </c>
      <c r="I489" s="258" t="str">
        <f>V439</f>
        <v>Diabos Vermelhos SE</v>
      </c>
      <c r="J489" s="258"/>
      <c r="K489" s="258"/>
      <c r="L489" s="258"/>
      <c r="M489" s="258"/>
      <c r="N489" s="258"/>
      <c r="O489" s="258"/>
      <c r="P489" s="258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58" t="str">
        <f>V438</f>
        <v>Alisando Cresce</v>
      </c>
      <c r="E490" s="258"/>
      <c r="F490" s="75">
        <v>21</v>
      </c>
      <c r="G490" s="91" t="s">
        <v>17</v>
      </c>
      <c r="H490" s="76">
        <v>61</v>
      </c>
      <c r="I490" s="258" t="str">
        <f>V436</f>
        <v>louro 43 fc</v>
      </c>
      <c r="J490" s="258"/>
      <c r="K490" s="258"/>
      <c r="L490" s="258"/>
      <c r="M490" s="258"/>
      <c r="N490" s="258"/>
      <c r="O490" s="258"/>
      <c r="P490" s="258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58" t="str">
        <f>V437</f>
        <v>XANDYBBMP F.C</v>
      </c>
      <c r="E491" s="258"/>
      <c r="F491" s="76">
        <v>101</v>
      </c>
      <c r="G491" s="91" t="s">
        <v>17</v>
      </c>
      <c r="H491" s="75">
        <v>78</v>
      </c>
      <c r="I491" s="258" t="str">
        <f>V435</f>
        <v>Strenght a.L</v>
      </c>
      <c r="J491" s="258"/>
      <c r="K491" s="258"/>
      <c r="L491" s="258"/>
      <c r="M491" s="258"/>
      <c r="N491" s="258"/>
      <c r="O491" s="258"/>
      <c r="P491" s="258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58" t="str">
        <f>V442</f>
        <v>Brum DAngelo F.C.</v>
      </c>
      <c r="E496" s="258"/>
      <c r="F496" s="75">
        <v>27</v>
      </c>
      <c r="G496" s="91" t="s">
        <v>17</v>
      </c>
      <c r="H496" s="76">
        <v>50</v>
      </c>
      <c r="I496" s="258" t="str">
        <f>V441</f>
        <v>Qualker F.C</v>
      </c>
      <c r="J496" s="258"/>
      <c r="K496" s="258"/>
      <c r="L496" s="258"/>
      <c r="M496" s="258"/>
      <c r="N496" s="258"/>
      <c r="O496" s="258"/>
      <c r="P496" s="258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58" t="str">
        <f>V440</f>
        <v>Siri assassino</v>
      </c>
      <c r="E497" s="258"/>
      <c r="F497" s="75">
        <v>45</v>
      </c>
      <c r="G497" s="91" t="s">
        <v>17</v>
      </c>
      <c r="H497" s="76">
        <v>67</v>
      </c>
      <c r="I497" s="258" t="str">
        <f>V439</f>
        <v>Diabos Vermelhos SE</v>
      </c>
      <c r="J497" s="258"/>
      <c r="K497" s="258"/>
      <c r="L497" s="258"/>
      <c r="M497" s="258"/>
      <c r="N497" s="258"/>
      <c r="O497" s="258"/>
      <c r="P497" s="258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58" t="str">
        <f>V438</f>
        <v>Alisando Cresce</v>
      </c>
      <c r="E498" s="258"/>
      <c r="F498" s="76">
        <v>56</v>
      </c>
      <c r="G498" s="91" t="s">
        <v>17</v>
      </c>
      <c r="H498" s="75">
        <v>37</v>
      </c>
      <c r="I498" s="258" t="str">
        <f>V437</f>
        <v>XANDYBBMP F.C</v>
      </c>
      <c r="J498" s="258"/>
      <c r="K498" s="258"/>
      <c r="L498" s="258"/>
      <c r="M498" s="258"/>
      <c r="N498" s="258"/>
      <c r="O498" s="258"/>
      <c r="P498" s="258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58" t="str">
        <f>V436</f>
        <v>louro 43 fc</v>
      </c>
      <c r="E499" s="258"/>
      <c r="F499" s="75">
        <v>39</v>
      </c>
      <c r="G499" s="91" t="s">
        <v>17</v>
      </c>
      <c r="H499" s="76">
        <v>42</v>
      </c>
      <c r="I499" s="258" t="str">
        <f>V435</f>
        <v>Strenght a.L</v>
      </c>
      <c r="J499" s="258"/>
      <c r="K499" s="258"/>
      <c r="L499" s="258"/>
      <c r="M499" s="258"/>
      <c r="N499" s="258"/>
      <c r="O499" s="258"/>
      <c r="P499" s="258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7" t="s">
        <v>121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53" t="s">
        <v>12</v>
      </c>
      <c r="G503" s="253"/>
      <c r="H503" s="253" t="s">
        <v>309</v>
      </c>
      <c r="I503" s="253"/>
      <c r="J503" s="253" t="s">
        <v>310</v>
      </c>
      <c r="K503" s="253"/>
      <c r="L503" s="253" t="s">
        <v>174</v>
      </c>
      <c r="M503" s="254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55">
        <f>VLOOKUP(AC504,$U$503:$AB$511,3)</f>
        <v>14</v>
      </c>
      <c r="G504" s="255"/>
      <c r="H504" s="256">
        <f>VLOOKUP(AC504,$U$503:$AB$511,4)</f>
        <v>375</v>
      </c>
      <c r="I504" s="256"/>
      <c r="J504" s="256">
        <f>VLOOKUP(AC504,$U$503:$AB$511,5)</f>
        <v>284</v>
      </c>
      <c r="K504" s="256"/>
      <c r="L504" s="256">
        <f>VLOOKUP(AC504,$U$503:$AB$511,6)</f>
        <v>91</v>
      </c>
      <c r="M504" s="257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44">
        <f t="shared" ref="F505:F511" si="64">VLOOKUP(AC505,$U$503:$AB$511,3)</f>
        <v>12</v>
      </c>
      <c r="G505" s="244"/>
      <c r="H505" s="245">
        <f t="shared" ref="H505:H511" si="65">VLOOKUP(AC505,$U$503:$AB$511,4)</f>
        <v>390</v>
      </c>
      <c r="I505" s="245"/>
      <c r="J505" s="245">
        <f t="shared" ref="J505:J511" si="66">VLOOKUP(AC505,$U$503:$AB$511,5)</f>
        <v>273</v>
      </c>
      <c r="K505" s="245"/>
      <c r="L505" s="245">
        <f t="shared" ref="L505:L511" si="67">VLOOKUP(AC505,$U$503:$AB$511,6)</f>
        <v>117</v>
      </c>
      <c r="M505" s="246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44">
        <f t="shared" si="64"/>
        <v>11</v>
      </c>
      <c r="G506" s="244"/>
      <c r="H506" s="245">
        <f t="shared" si="65"/>
        <v>337</v>
      </c>
      <c r="I506" s="245"/>
      <c r="J506" s="245">
        <f t="shared" si="66"/>
        <v>320</v>
      </c>
      <c r="K506" s="245"/>
      <c r="L506" s="245">
        <f t="shared" si="67"/>
        <v>17</v>
      </c>
      <c r="M506" s="246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44">
        <f t="shared" si="64"/>
        <v>11</v>
      </c>
      <c r="G507" s="244"/>
      <c r="H507" s="245">
        <f t="shared" si="65"/>
        <v>330</v>
      </c>
      <c r="I507" s="245"/>
      <c r="J507" s="245">
        <f t="shared" si="66"/>
        <v>328</v>
      </c>
      <c r="K507" s="245"/>
      <c r="L507" s="245">
        <f t="shared" si="67"/>
        <v>2</v>
      </c>
      <c r="M507" s="246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1">
        <f t="shared" si="64"/>
        <v>10</v>
      </c>
      <c r="G508" s="241"/>
      <c r="H508" s="242">
        <f t="shared" si="65"/>
        <v>330</v>
      </c>
      <c r="I508" s="242"/>
      <c r="J508" s="242">
        <f t="shared" si="66"/>
        <v>372</v>
      </c>
      <c r="K508" s="242"/>
      <c r="L508" s="242">
        <f t="shared" si="67"/>
        <v>-42</v>
      </c>
      <c r="M508" s="243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1">
        <f t="shared" si="64"/>
        <v>8</v>
      </c>
      <c r="G509" s="241"/>
      <c r="H509" s="242">
        <f t="shared" si="65"/>
        <v>263</v>
      </c>
      <c r="I509" s="242"/>
      <c r="J509" s="242">
        <f t="shared" si="66"/>
        <v>286</v>
      </c>
      <c r="K509" s="242"/>
      <c r="L509" s="242">
        <f t="shared" si="67"/>
        <v>-23</v>
      </c>
      <c r="M509" s="243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1">
        <f t="shared" si="64"/>
        <v>6</v>
      </c>
      <c r="G510" s="241"/>
      <c r="H510" s="242">
        <f t="shared" si="65"/>
        <v>258</v>
      </c>
      <c r="I510" s="242"/>
      <c r="J510" s="242">
        <f t="shared" si="66"/>
        <v>344</v>
      </c>
      <c r="K510" s="242"/>
      <c r="L510" s="242">
        <f t="shared" si="67"/>
        <v>-86</v>
      </c>
      <c r="M510" s="243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32">
        <f t="shared" si="64"/>
        <v>3</v>
      </c>
      <c r="G511" s="232"/>
      <c r="H511" s="233">
        <f t="shared" si="65"/>
        <v>208</v>
      </c>
      <c r="I511" s="233"/>
      <c r="J511" s="233">
        <f t="shared" si="66"/>
        <v>268</v>
      </c>
      <c r="K511" s="233"/>
      <c r="L511" s="233">
        <f t="shared" si="67"/>
        <v>-60</v>
      </c>
      <c r="M511" s="234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6">
        <v>40</v>
      </c>
      <c r="G517" s="169" t="s">
        <v>17</v>
      </c>
      <c r="H517" s="75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6">
        <v>30</v>
      </c>
      <c r="G518" s="169" t="s">
        <v>17</v>
      </c>
      <c r="H518" s="75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6">
        <v>35</v>
      </c>
      <c r="G519" s="169" t="s">
        <v>17</v>
      </c>
      <c r="H519" s="75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5">
        <v>44</v>
      </c>
      <c r="G520" s="169" t="s">
        <v>17</v>
      </c>
      <c r="H520" s="76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5" t="str">
        <f>V511</f>
        <v>hugofluzao</v>
      </c>
      <c r="E525" s="225"/>
      <c r="F525" s="75">
        <v>38</v>
      </c>
      <c r="G525" s="169" t="s">
        <v>17</v>
      </c>
      <c r="H525" s="76">
        <v>54</v>
      </c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5" t="str">
        <f>V510</f>
        <v>Shahade F.C</v>
      </c>
      <c r="E526" s="225"/>
      <c r="F526" s="75">
        <v>63</v>
      </c>
      <c r="G526" s="169" t="s">
        <v>17</v>
      </c>
      <c r="H526" s="76">
        <v>64</v>
      </c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5" t="str">
        <f>V509</f>
        <v>PraFrenteFluzao FC</v>
      </c>
      <c r="E527" s="225"/>
      <c r="F527" s="76">
        <v>82</v>
      </c>
      <c r="G527" s="169" t="s">
        <v>17</v>
      </c>
      <c r="H527" s="75">
        <v>54</v>
      </c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5" t="str">
        <f>V508</f>
        <v>Alefeju F.C.</v>
      </c>
      <c r="E528" s="225"/>
      <c r="F528" s="76">
        <v>42</v>
      </c>
      <c r="G528" s="169" t="s">
        <v>17</v>
      </c>
      <c r="H528" s="75">
        <v>26</v>
      </c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5" t="str">
        <f>V511</f>
        <v>hugofluzao</v>
      </c>
      <c r="E533" s="225"/>
      <c r="F533" s="76">
        <v>66</v>
      </c>
      <c r="G533" s="169" t="s">
        <v>17</v>
      </c>
      <c r="H533" s="75">
        <v>33</v>
      </c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5" t="str">
        <f>V510</f>
        <v>Shahade F.C</v>
      </c>
      <c r="E534" s="225"/>
      <c r="F534" s="76">
        <v>85</v>
      </c>
      <c r="G534" s="169" t="s">
        <v>17</v>
      </c>
      <c r="H534" s="75">
        <v>69</v>
      </c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5" t="str">
        <f>V509</f>
        <v>PraFrenteFluzao FC</v>
      </c>
      <c r="E535" s="225"/>
      <c r="F535" s="76">
        <v>34</v>
      </c>
      <c r="G535" s="169" t="s">
        <v>17</v>
      </c>
      <c r="H535" s="75">
        <v>24</v>
      </c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5" t="str">
        <f>V508</f>
        <v>Alefeju F.C.</v>
      </c>
      <c r="E536" s="225"/>
      <c r="F536" s="75">
        <v>35</v>
      </c>
      <c r="G536" s="169" t="s">
        <v>17</v>
      </c>
      <c r="H536" s="76">
        <v>85</v>
      </c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5" t="str">
        <f>V511</f>
        <v>hugofluzao</v>
      </c>
      <c r="E541" s="225"/>
      <c r="F541" s="75">
        <v>32</v>
      </c>
      <c r="G541" s="58" t="s">
        <v>17</v>
      </c>
      <c r="H541" s="76">
        <v>48</v>
      </c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5" t="str">
        <f>V510</f>
        <v>Shahade F.C</v>
      </c>
      <c r="E542" s="225"/>
      <c r="F542" s="76">
        <v>34</v>
      </c>
      <c r="G542" s="58" t="s">
        <v>17</v>
      </c>
      <c r="H542" s="75">
        <v>28</v>
      </c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5" t="str">
        <f>V509</f>
        <v>PraFrenteFluzao FC</v>
      </c>
      <c r="E543" s="225"/>
      <c r="F543" s="75">
        <v>31</v>
      </c>
      <c r="G543" s="58" t="s">
        <v>17</v>
      </c>
      <c r="H543" s="76">
        <v>34</v>
      </c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5" t="str">
        <f>V508</f>
        <v>Alefeju F.C.</v>
      </c>
      <c r="E544" s="225"/>
      <c r="F544" s="75">
        <v>17</v>
      </c>
      <c r="G544" s="58" t="s">
        <v>17</v>
      </c>
      <c r="H544" s="76">
        <v>38</v>
      </c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5" t="str">
        <f>V511</f>
        <v>hugofluzao</v>
      </c>
      <c r="E549" s="225"/>
      <c r="F549" s="76">
        <v>52</v>
      </c>
      <c r="G549" s="58" t="s">
        <v>17</v>
      </c>
      <c r="H549" s="75">
        <v>16</v>
      </c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5" t="str">
        <f>V510</f>
        <v>Shahade F.C</v>
      </c>
      <c r="E550" s="225"/>
      <c r="F550" s="75">
        <v>33</v>
      </c>
      <c r="G550" s="58" t="s">
        <v>17</v>
      </c>
      <c r="H550" s="76">
        <v>43</v>
      </c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5" t="str">
        <f>V507</f>
        <v>Wizzy F.C.</v>
      </c>
      <c r="E551" s="225"/>
      <c r="F551" s="76">
        <v>43</v>
      </c>
      <c r="G551" s="58" t="s">
        <v>17</v>
      </c>
      <c r="H551" s="75">
        <v>39</v>
      </c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5" t="str">
        <f>V506</f>
        <v>Glaa.VascodaaGamaa</v>
      </c>
      <c r="E552" s="225"/>
      <c r="F552" s="75">
        <v>28</v>
      </c>
      <c r="G552" s="58" t="s">
        <v>17</v>
      </c>
      <c r="H552" s="76">
        <v>29</v>
      </c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5" t="str">
        <f>V511</f>
        <v>hugofluzao</v>
      </c>
      <c r="E557" s="225"/>
      <c r="F557" s="76">
        <v>95</v>
      </c>
      <c r="G557" s="58" t="s">
        <v>17</v>
      </c>
      <c r="H557" s="75">
        <v>71</v>
      </c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5" t="str">
        <f>V510</f>
        <v>Shahade F.C</v>
      </c>
      <c r="E558" s="225"/>
      <c r="F558" s="76">
        <v>61</v>
      </c>
      <c r="G558" s="58" t="s">
        <v>17</v>
      </c>
      <c r="H558" s="75">
        <v>50</v>
      </c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5" t="str">
        <f>V507</f>
        <v>Wizzy F.C.</v>
      </c>
      <c r="E559" s="225"/>
      <c r="F559" s="75">
        <v>31</v>
      </c>
      <c r="G559" s="58" t="s">
        <v>17</v>
      </c>
      <c r="H559" s="75">
        <v>31</v>
      </c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5" t="str">
        <f>V506</f>
        <v>Glaa.VascodaaGamaa</v>
      </c>
      <c r="E560" s="225"/>
      <c r="F560" s="76">
        <v>97</v>
      </c>
      <c r="G560" s="58" t="s">
        <v>17</v>
      </c>
      <c r="H560" s="75">
        <v>40</v>
      </c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5" t="str">
        <f>V511</f>
        <v>hugofluzao</v>
      </c>
      <c r="E565" s="225"/>
      <c r="F565" s="76">
        <v>52</v>
      </c>
      <c r="G565" s="58" t="s">
        <v>17</v>
      </c>
      <c r="H565" s="75">
        <v>31</v>
      </c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5" t="str">
        <f>V509</f>
        <v>PraFrenteFluzao FC</v>
      </c>
      <c r="E566" s="225"/>
      <c r="F566" s="75">
        <v>34</v>
      </c>
      <c r="G566" s="58" t="s">
        <v>17</v>
      </c>
      <c r="H566" s="76">
        <v>54</v>
      </c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5" t="str">
        <f>V507</f>
        <v>Wizzy F.C.</v>
      </c>
      <c r="E567" s="225"/>
      <c r="F567" s="75">
        <v>25</v>
      </c>
      <c r="G567" s="58" t="s">
        <v>17</v>
      </c>
      <c r="H567" s="76">
        <v>64</v>
      </c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5" t="str">
        <f>V505</f>
        <v>C.R Mixuruca</v>
      </c>
      <c r="E568" s="225"/>
      <c r="F568" s="75">
        <v>34</v>
      </c>
      <c r="G568" s="58" t="s">
        <v>17</v>
      </c>
      <c r="H568" s="76">
        <v>46</v>
      </c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4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3" t="s">
        <v>12</v>
      </c>
      <c r="G19" s="253"/>
      <c r="H19" s="312" t="s">
        <v>309</v>
      </c>
      <c r="I19" s="312"/>
      <c r="J19" s="312" t="s">
        <v>310</v>
      </c>
      <c r="K19" s="312"/>
      <c r="L19" s="253" t="s">
        <v>174</v>
      </c>
      <c r="M19" s="25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68" t="str">
        <f>VLOOKUP(AC20,$U$20:$AB$27,2)</f>
        <v>TU Du Du Du PÁ F.C</v>
      </c>
      <c r="F20" s="267">
        <f>VLOOKUP(AC20,$U$20:$AB$27,3)</f>
        <v>13</v>
      </c>
      <c r="G20" s="268"/>
      <c r="H20" s="281">
        <f>VLOOKUP(AC20,$U$20:$AB$27,4)</f>
        <v>423</v>
      </c>
      <c r="I20" s="293"/>
      <c r="J20" s="281">
        <f>VLOOKUP(AC20,$U$20:$AB$27,5)</f>
        <v>333</v>
      </c>
      <c r="K20" s="293"/>
      <c r="L20" s="281">
        <f>VLOOKUP(AC20,$U$20:$AB$27,6)</f>
        <v>90</v>
      </c>
      <c r="M20" s="28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9">
        <f t="shared" ref="F21:F27" si="3">VLOOKUP(AC21,$U$20:$AB$27,3)</f>
        <v>13</v>
      </c>
      <c r="G21" s="270"/>
      <c r="H21" s="283">
        <f t="shared" ref="H21:H27" si="4">VLOOKUP(AC21,$U$20:$AB$27,4)</f>
        <v>335</v>
      </c>
      <c r="I21" s="285"/>
      <c r="J21" s="283">
        <f t="shared" ref="J21:J27" si="5">VLOOKUP(AC21,$U$20:$AB$27,5)</f>
        <v>319</v>
      </c>
      <c r="K21" s="285"/>
      <c r="L21" s="283">
        <f t="shared" ref="L21:L27" si="6">VLOOKUP(AC21,$U$20:$AB$27,6)</f>
        <v>16</v>
      </c>
      <c r="M21" s="284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9">
        <f t="shared" si="3"/>
        <v>11</v>
      </c>
      <c r="G22" s="270"/>
      <c r="H22" s="283">
        <f t="shared" si="4"/>
        <v>391</v>
      </c>
      <c r="I22" s="285"/>
      <c r="J22" s="283">
        <f t="shared" si="5"/>
        <v>350</v>
      </c>
      <c r="K22" s="285"/>
      <c r="L22" s="283">
        <f t="shared" si="6"/>
        <v>41</v>
      </c>
      <c r="M22" s="284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9">
        <f t="shared" si="3"/>
        <v>11</v>
      </c>
      <c r="G23" s="270"/>
      <c r="H23" s="283">
        <f t="shared" si="4"/>
        <v>339</v>
      </c>
      <c r="I23" s="285"/>
      <c r="J23" s="283">
        <f t="shared" si="5"/>
        <v>300</v>
      </c>
      <c r="K23" s="285"/>
      <c r="L23" s="283">
        <f t="shared" si="6"/>
        <v>39</v>
      </c>
      <c r="M23" s="284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1">
        <f t="shared" si="3"/>
        <v>10</v>
      </c>
      <c r="G24" s="241"/>
      <c r="H24" s="242">
        <f t="shared" si="4"/>
        <v>339</v>
      </c>
      <c r="I24" s="242"/>
      <c r="J24" s="242">
        <f t="shared" si="5"/>
        <v>303</v>
      </c>
      <c r="K24" s="242"/>
      <c r="L24" s="242">
        <f t="shared" si="6"/>
        <v>36</v>
      </c>
      <c r="M24" s="26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1">
        <f t="shared" si="3"/>
        <v>10</v>
      </c>
      <c r="G25" s="241"/>
      <c r="H25" s="242">
        <f t="shared" si="4"/>
        <v>391</v>
      </c>
      <c r="I25" s="242"/>
      <c r="J25" s="242">
        <f t="shared" si="5"/>
        <v>377</v>
      </c>
      <c r="K25" s="242"/>
      <c r="L25" s="242">
        <f t="shared" si="6"/>
        <v>14</v>
      </c>
      <c r="M25" s="26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1">
        <f t="shared" si="3"/>
        <v>5</v>
      </c>
      <c r="G26" s="241"/>
      <c r="H26" s="242">
        <f t="shared" si="4"/>
        <v>334</v>
      </c>
      <c r="I26" s="242"/>
      <c r="J26" s="242">
        <f t="shared" si="5"/>
        <v>374</v>
      </c>
      <c r="K26" s="242"/>
      <c r="L26" s="242">
        <f t="shared" si="6"/>
        <v>-40</v>
      </c>
      <c r="M26" s="26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32">
        <f t="shared" si="3"/>
        <v>0</v>
      </c>
      <c r="G27" s="232"/>
      <c r="H27" s="233">
        <f t="shared" si="4"/>
        <v>230</v>
      </c>
      <c r="I27" s="233"/>
      <c r="J27" s="233">
        <f t="shared" si="5"/>
        <v>426</v>
      </c>
      <c r="K27" s="233"/>
      <c r="L27" s="233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74" t="str">
        <f>V27</f>
        <v>Puro Malte F. C.</v>
      </c>
      <c r="E32" s="275"/>
      <c r="F32" s="75">
        <v>42</v>
      </c>
      <c r="G32" s="65" t="s">
        <v>17</v>
      </c>
      <c r="H32" s="76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74" t="str">
        <f>V26</f>
        <v>Grajaú F.C.</v>
      </c>
      <c r="E33" s="275"/>
      <c r="F33" s="76">
        <v>54</v>
      </c>
      <c r="G33" s="65" t="s">
        <v>17</v>
      </c>
      <c r="H33" s="75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74" t="str">
        <f>V25</f>
        <v>Vagarosos Hayabusa</v>
      </c>
      <c r="E34" s="275"/>
      <c r="F34" s="76">
        <v>44</v>
      </c>
      <c r="G34" s="65" t="s">
        <v>17</v>
      </c>
      <c r="H34" s="75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74" t="str">
        <f>V24</f>
        <v>PT Brisola FC</v>
      </c>
      <c r="E35" s="275"/>
      <c r="F35" s="75">
        <v>43</v>
      </c>
      <c r="G35" s="65" t="s">
        <v>17</v>
      </c>
      <c r="H35" s="76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5" t="str">
        <f>V27</f>
        <v>Puro Malte F. C.</v>
      </c>
      <c r="E40" s="225"/>
      <c r="F40" s="75">
        <v>37</v>
      </c>
      <c r="G40" s="58" t="s">
        <v>17</v>
      </c>
      <c r="H40" s="76">
        <v>74</v>
      </c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5" t="str">
        <f>V26</f>
        <v>Grajaú F.C.</v>
      </c>
      <c r="E41" s="225"/>
      <c r="F41" s="76">
        <v>72</v>
      </c>
      <c r="G41" s="58" t="s">
        <v>17</v>
      </c>
      <c r="H41" s="75">
        <v>29</v>
      </c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5" t="str">
        <f>V25</f>
        <v>Vagarosos Hayabusa</v>
      </c>
      <c r="E42" s="225"/>
      <c r="F42" s="76">
        <v>86</v>
      </c>
      <c r="G42" s="58" t="s">
        <v>17</v>
      </c>
      <c r="H42" s="75">
        <v>69</v>
      </c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5" t="str">
        <f>V24</f>
        <v>PT Brisola FC</v>
      </c>
      <c r="E43" s="225"/>
      <c r="F43" s="75">
        <v>22</v>
      </c>
      <c r="G43" s="58" t="s">
        <v>17</v>
      </c>
      <c r="H43" s="76">
        <v>36</v>
      </c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5" t="str">
        <f>V27</f>
        <v>Puro Malte F. C.</v>
      </c>
      <c r="E48" s="225"/>
      <c r="F48" s="75">
        <v>44</v>
      </c>
      <c r="G48" s="65" t="s">
        <v>17</v>
      </c>
      <c r="H48" s="76">
        <v>53</v>
      </c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5" t="str">
        <f>V26</f>
        <v>Grajaú F.C.</v>
      </c>
      <c r="E49" s="225"/>
      <c r="F49" s="75">
        <v>55</v>
      </c>
      <c r="G49" s="65" t="s">
        <v>17</v>
      </c>
      <c r="H49" s="76">
        <v>62</v>
      </c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74" t="str">
        <f>V25</f>
        <v>Vagarosos Hayabusa</v>
      </c>
      <c r="E50" s="275"/>
      <c r="F50" s="75">
        <v>52</v>
      </c>
      <c r="G50" s="65" t="s">
        <v>17</v>
      </c>
      <c r="H50" s="76">
        <v>65</v>
      </c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74" t="str">
        <f>V24</f>
        <v>PT Brisola FC</v>
      </c>
      <c r="E51" s="275"/>
      <c r="F51" s="75">
        <v>20</v>
      </c>
      <c r="G51" s="65" t="s">
        <v>17</v>
      </c>
      <c r="H51" s="76">
        <v>68</v>
      </c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5" t="str">
        <f>V27</f>
        <v>Puro Malte F. C.</v>
      </c>
      <c r="E56" s="225"/>
      <c r="F56" s="75">
        <v>43</v>
      </c>
      <c r="G56" s="58" t="s">
        <v>17</v>
      </c>
      <c r="H56" s="76">
        <v>59</v>
      </c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5" t="str">
        <f>V26</f>
        <v>Grajaú F.C.</v>
      </c>
      <c r="E57" s="225"/>
      <c r="F57" s="75">
        <v>24</v>
      </c>
      <c r="G57" s="58" t="s">
        <v>17</v>
      </c>
      <c r="H57" s="76">
        <v>73</v>
      </c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5" t="str">
        <f>V25</f>
        <v>Vagarosos Hayabusa</v>
      </c>
      <c r="E58" s="225"/>
      <c r="F58" s="75">
        <v>31</v>
      </c>
      <c r="G58" s="58" t="s">
        <v>17</v>
      </c>
      <c r="H58" s="76">
        <v>52</v>
      </c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5" t="str">
        <f>V24</f>
        <v>PT Brisola FC</v>
      </c>
      <c r="E59" s="225"/>
      <c r="F59" s="75">
        <v>28</v>
      </c>
      <c r="G59" s="58" t="s">
        <v>17</v>
      </c>
      <c r="H59" s="76">
        <v>80</v>
      </c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5" t="str">
        <f>V27</f>
        <v>Puro Malte F. C.</v>
      </c>
      <c r="E64" s="225"/>
      <c r="F64" s="76">
        <v>56</v>
      </c>
      <c r="G64" s="58" t="s">
        <v>17</v>
      </c>
      <c r="H64" s="75">
        <v>28</v>
      </c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5" t="str">
        <f>V26</f>
        <v>Grajaú F.C.</v>
      </c>
      <c r="E65" s="225"/>
      <c r="F65" s="75">
        <v>45</v>
      </c>
      <c r="G65" s="58" t="s">
        <v>17</v>
      </c>
      <c r="H65" s="76">
        <v>65</v>
      </c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5" t="str">
        <f>V23</f>
        <v>Real Machine CF</v>
      </c>
      <c r="E66" s="225"/>
      <c r="F66" s="75">
        <v>27</v>
      </c>
      <c r="G66" s="58" t="s">
        <v>17</v>
      </c>
      <c r="H66" s="76">
        <v>40</v>
      </c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5" t="str">
        <f>V22</f>
        <v>TU Du Du Du PÁ F.C</v>
      </c>
      <c r="E67" s="225"/>
      <c r="F67" s="76">
        <v>48</v>
      </c>
      <c r="G67" s="58" t="s">
        <v>17</v>
      </c>
      <c r="H67" s="75">
        <v>44</v>
      </c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5" t="str">
        <f>V27</f>
        <v>Puro Malte F. C.</v>
      </c>
      <c r="E72" s="225"/>
      <c r="F72" s="76">
        <v>73</v>
      </c>
      <c r="G72" s="58" t="s">
        <v>17</v>
      </c>
      <c r="H72" s="75">
        <v>69</v>
      </c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5" t="str">
        <f>V26</f>
        <v>Grajaú F.C.</v>
      </c>
      <c r="E73" s="225"/>
      <c r="F73" s="76">
        <v>96</v>
      </c>
      <c r="G73" s="58" t="s">
        <v>17</v>
      </c>
      <c r="H73" s="75">
        <v>53</v>
      </c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5" t="str">
        <f>V23</f>
        <v>Real Machine CF</v>
      </c>
      <c r="E74" s="225"/>
      <c r="F74" s="75">
        <v>55</v>
      </c>
      <c r="G74" s="58" t="s">
        <v>17</v>
      </c>
      <c r="H74" s="76">
        <v>77</v>
      </c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5" t="str">
        <f>V22</f>
        <v>TU Du Du Du PÁ F.C</v>
      </c>
      <c r="E75" s="225"/>
      <c r="F75" s="76">
        <v>107</v>
      </c>
      <c r="G75" s="58" t="s">
        <v>17</v>
      </c>
      <c r="H75" s="75">
        <v>49</v>
      </c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5" t="str">
        <f>V27</f>
        <v>Puro Malte F. C.</v>
      </c>
      <c r="E80" s="225"/>
      <c r="F80" s="75">
        <v>39</v>
      </c>
      <c r="G80" s="91" t="s">
        <v>17</v>
      </c>
      <c r="H80" s="76">
        <v>45</v>
      </c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5" t="str">
        <f>V25</f>
        <v>Vagarosos Hayabusa</v>
      </c>
      <c r="E81" s="225"/>
      <c r="F81" s="76">
        <v>44</v>
      </c>
      <c r="G81" s="58" t="s">
        <v>17</v>
      </c>
      <c r="H81" s="75">
        <v>36</v>
      </c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5" t="str">
        <f>V23</f>
        <v>Real Machine CF</v>
      </c>
      <c r="E82" s="225"/>
      <c r="F82" s="75">
        <v>37</v>
      </c>
      <c r="G82" s="58" t="s">
        <v>17</v>
      </c>
      <c r="H82" s="76">
        <v>43</v>
      </c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5" t="str">
        <f>V21</f>
        <v>Colonnezi FC</v>
      </c>
      <c r="E83" s="225"/>
      <c r="F83" s="76">
        <v>19</v>
      </c>
      <c r="G83" s="58" t="s">
        <v>17</v>
      </c>
      <c r="H83" s="75">
        <v>12</v>
      </c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86" t="s">
        <v>242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312" t="s">
        <v>309</v>
      </c>
      <c r="I90" s="312"/>
      <c r="J90" s="312" t="s">
        <v>310</v>
      </c>
      <c r="K90" s="312"/>
      <c r="L90" s="262" t="s">
        <v>174</v>
      </c>
      <c r="M90" s="263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67">
        <f>VLOOKUP(AC91,$U$91:$Z$98,3)</f>
        <v>18</v>
      </c>
      <c r="G91" s="268"/>
      <c r="H91" s="281">
        <f>VLOOKUP(AC91,$U$91:$Z$98,4)</f>
        <v>481</v>
      </c>
      <c r="I91" s="293"/>
      <c r="J91" s="281">
        <f>VLOOKUP(AC91,$U$91:$Z$98,5)</f>
        <v>319</v>
      </c>
      <c r="K91" s="293"/>
      <c r="L91" s="281">
        <f>VLOOKUP(AC91,$U$91:$Z$98,6)</f>
        <v>162</v>
      </c>
      <c r="M91" s="295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391</v>
      </c>
      <c r="I92" s="285"/>
      <c r="J92" s="283">
        <f t="shared" ref="J92:J98" si="12">VLOOKUP(AC92,$U$91:$Z$98,5)</f>
        <v>307</v>
      </c>
      <c r="K92" s="285"/>
      <c r="L92" s="283">
        <f t="shared" ref="L92:L98" si="13">VLOOKUP(AC92,$U$91:$Z$98,6)</f>
        <v>84</v>
      </c>
      <c r="M92" s="296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9">
        <f t="shared" si="10"/>
        <v>12</v>
      </c>
      <c r="G93" s="270"/>
      <c r="H93" s="283">
        <f t="shared" si="11"/>
        <v>411</v>
      </c>
      <c r="I93" s="285"/>
      <c r="J93" s="283">
        <f t="shared" si="12"/>
        <v>352</v>
      </c>
      <c r="K93" s="285"/>
      <c r="L93" s="283">
        <f t="shared" si="13"/>
        <v>59</v>
      </c>
      <c r="M93" s="296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9">
        <f t="shared" si="10"/>
        <v>8</v>
      </c>
      <c r="G94" s="270"/>
      <c r="H94" s="283">
        <f t="shared" si="11"/>
        <v>342</v>
      </c>
      <c r="I94" s="285"/>
      <c r="J94" s="283">
        <f t="shared" si="12"/>
        <v>331</v>
      </c>
      <c r="K94" s="285"/>
      <c r="L94" s="283">
        <f t="shared" si="13"/>
        <v>11</v>
      </c>
      <c r="M94" s="296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7">
        <f t="shared" si="10"/>
        <v>8</v>
      </c>
      <c r="G95" s="298"/>
      <c r="H95" s="299">
        <f t="shared" si="11"/>
        <v>356</v>
      </c>
      <c r="I95" s="300"/>
      <c r="J95" s="299">
        <f t="shared" si="12"/>
        <v>367</v>
      </c>
      <c r="K95" s="300"/>
      <c r="L95" s="299">
        <f t="shared" si="13"/>
        <v>-11</v>
      </c>
      <c r="M95" s="301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7">
        <f t="shared" si="10"/>
        <v>6</v>
      </c>
      <c r="G96" s="298"/>
      <c r="H96" s="299">
        <f t="shared" si="11"/>
        <v>312</v>
      </c>
      <c r="I96" s="300"/>
      <c r="J96" s="299">
        <f t="shared" si="12"/>
        <v>373</v>
      </c>
      <c r="K96" s="300"/>
      <c r="L96" s="299">
        <f t="shared" si="13"/>
        <v>-61</v>
      </c>
      <c r="M96" s="301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7">
        <f t="shared" si="10"/>
        <v>5</v>
      </c>
      <c r="G97" s="298"/>
      <c r="H97" s="299">
        <f t="shared" si="11"/>
        <v>295</v>
      </c>
      <c r="I97" s="300"/>
      <c r="J97" s="299">
        <f t="shared" si="12"/>
        <v>323</v>
      </c>
      <c r="K97" s="300"/>
      <c r="L97" s="299">
        <f t="shared" si="13"/>
        <v>-28</v>
      </c>
      <c r="M97" s="301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302">
        <f t="shared" si="10"/>
        <v>2</v>
      </c>
      <c r="G98" s="303"/>
      <c r="H98" s="304">
        <f t="shared" si="11"/>
        <v>203</v>
      </c>
      <c r="I98" s="305"/>
      <c r="J98" s="304">
        <f t="shared" si="12"/>
        <v>419</v>
      </c>
      <c r="K98" s="305"/>
      <c r="L98" s="304">
        <f t="shared" si="13"/>
        <v>-216</v>
      </c>
      <c r="M98" s="306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74" t="str">
        <f>V98</f>
        <v>Celtic fc 2011</v>
      </c>
      <c r="E104" s="275"/>
      <c r="F104" s="75">
        <v>36</v>
      </c>
      <c r="G104" s="65" t="s">
        <v>17</v>
      </c>
      <c r="H104" s="76">
        <v>48</v>
      </c>
      <c r="I104" s="274" t="str">
        <f>V94</f>
        <v>BFR Igor Costa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74" t="str">
        <f>V97</f>
        <v>#DaBaixaPaquito</v>
      </c>
      <c r="E105" s="275"/>
      <c r="F105" s="75">
        <v>26</v>
      </c>
      <c r="G105" s="65" t="s">
        <v>17</v>
      </c>
      <c r="H105" s="76">
        <v>33</v>
      </c>
      <c r="I105" s="274" t="str">
        <f>V93</f>
        <v>FC Jo@o Pedro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74" t="str">
        <f>V96</f>
        <v>Casinha da Grazi</v>
      </c>
      <c r="E106" s="275"/>
      <c r="F106" s="76">
        <v>38</v>
      </c>
      <c r="G106" s="65" t="s">
        <v>17</v>
      </c>
      <c r="H106" s="75">
        <v>29</v>
      </c>
      <c r="I106" s="274" t="str">
        <f>V92</f>
        <v>Josefinho_FC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74" t="str">
        <f>V95</f>
        <v>Tribe of Gypsies</v>
      </c>
      <c r="E107" s="275"/>
      <c r="F107" s="76">
        <v>34</v>
      </c>
      <c r="G107" s="65" t="s">
        <v>17</v>
      </c>
      <c r="H107" s="75">
        <v>26</v>
      </c>
      <c r="I107" s="274" t="str">
        <f>V91</f>
        <v>Stars United C.F.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74" t="str">
        <f>V98</f>
        <v>Celtic fc 2011</v>
      </c>
      <c r="E112" s="275"/>
      <c r="F112" s="75">
        <v>82</v>
      </c>
      <c r="G112" s="58" t="s">
        <v>17</v>
      </c>
      <c r="H112" s="75">
        <v>82</v>
      </c>
      <c r="I112" s="274" t="str">
        <f>V91</f>
        <v>Stars United C.F.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74" t="str">
        <f>V97</f>
        <v>#DaBaixaPaquito</v>
      </c>
      <c r="E113" s="275"/>
      <c r="F113" s="76">
        <v>92</v>
      </c>
      <c r="G113" s="58" t="s">
        <v>17</v>
      </c>
      <c r="H113" s="75">
        <v>34</v>
      </c>
      <c r="I113" s="274" t="str">
        <f>V92</f>
        <v>Josefinho_FC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74" t="str">
        <f>V96</f>
        <v>Casinha da Grazi</v>
      </c>
      <c r="E114" s="275"/>
      <c r="F114" s="76">
        <v>67</v>
      </c>
      <c r="G114" s="58" t="s">
        <v>17</v>
      </c>
      <c r="H114" s="75">
        <v>62</v>
      </c>
      <c r="I114" s="274" t="str">
        <f>V93</f>
        <v>FC Jo@o Pedro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74" t="str">
        <f>V95</f>
        <v>Tribe of Gypsies</v>
      </c>
      <c r="E115" s="275"/>
      <c r="F115" s="75">
        <v>52</v>
      </c>
      <c r="G115" s="58" t="s">
        <v>17</v>
      </c>
      <c r="H115" s="76">
        <v>88</v>
      </c>
      <c r="I115" s="274" t="str">
        <f>V94</f>
        <v>BFR Igor Costa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74" t="str">
        <f>V98</f>
        <v>Celtic fc 2011</v>
      </c>
      <c r="E120" s="275"/>
      <c r="F120" s="76">
        <v>71</v>
      </c>
      <c r="G120" s="65" t="s">
        <v>17</v>
      </c>
      <c r="H120" s="75">
        <v>34</v>
      </c>
      <c r="I120" s="274" t="str">
        <f>V92</f>
        <v>Josefinho_FC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74" t="str">
        <f>V97</f>
        <v>#DaBaixaPaquito</v>
      </c>
      <c r="E121" s="275"/>
      <c r="F121" s="75">
        <v>24</v>
      </c>
      <c r="G121" s="65" t="s">
        <v>17</v>
      </c>
      <c r="H121" s="76">
        <v>55</v>
      </c>
      <c r="I121" s="274" t="str">
        <f>V91</f>
        <v>Stars United C.F.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74" t="str">
        <f>V96</f>
        <v>Casinha da Grazi</v>
      </c>
      <c r="E122" s="275"/>
      <c r="F122" s="75">
        <v>57</v>
      </c>
      <c r="G122" s="65" t="s">
        <v>17</v>
      </c>
      <c r="H122" s="76">
        <v>76</v>
      </c>
      <c r="I122" s="274" t="str">
        <f>V94</f>
        <v>BFR Igor Costa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74" t="str">
        <f>V95</f>
        <v>Tribe of Gypsies</v>
      </c>
      <c r="E123" s="275"/>
      <c r="F123" s="75">
        <v>62</v>
      </c>
      <c r="G123" s="65" t="s">
        <v>17</v>
      </c>
      <c r="H123" s="76">
        <v>74</v>
      </c>
      <c r="I123" s="274" t="str">
        <f>V93</f>
        <v>FC Jo@o Pedro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74" t="str">
        <f>V98</f>
        <v>Celtic fc 2011</v>
      </c>
      <c r="E128" s="275"/>
      <c r="F128" s="76">
        <v>51</v>
      </c>
      <c r="G128" s="58" t="s">
        <v>17</v>
      </c>
      <c r="H128" s="75">
        <v>27</v>
      </c>
      <c r="I128" s="274" t="str">
        <f>V93</f>
        <v>FC Jo@o Pedro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74" t="str">
        <f>V97</f>
        <v>#DaBaixaPaquito</v>
      </c>
      <c r="E129" s="275"/>
      <c r="F129" s="75">
        <v>35</v>
      </c>
      <c r="G129" s="58" t="s">
        <v>17</v>
      </c>
      <c r="H129" s="76">
        <v>54</v>
      </c>
      <c r="I129" s="274" t="str">
        <f>V94</f>
        <v>BFR Igor Costa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74" t="str">
        <f>V96</f>
        <v>Casinha da Grazi</v>
      </c>
      <c r="E130" s="275"/>
      <c r="F130" s="75">
        <v>43</v>
      </c>
      <c r="G130" s="58" t="s">
        <v>17</v>
      </c>
      <c r="H130" s="76">
        <v>45</v>
      </c>
      <c r="I130" s="274" t="str">
        <f>V91</f>
        <v>Stars United C.F.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74" t="str">
        <f>V95</f>
        <v>Tribe of Gypsies</v>
      </c>
      <c r="E131" s="275"/>
      <c r="F131" s="76">
        <v>37</v>
      </c>
      <c r="G131" s="58" t="s">
        <v>17</v>
      </c>
      <c r="H131" s="75">
        <v>9</v>
      </c>
      <c r="I131" s="274" t="str">
        <f>V92</f>
        <v>Josefinho_FC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74" t="str">
        <f>V98</f>
        <v>Celtic fc 2011</v>
      </c>
      <c r="E136" s="275"/>
      <c r="F136" s="76">
        <v>44</v>
      </c>
      <c r="G136" s="58" t="s">
        <v>17</v>
      </c>
      <c r="H136" s="75">
        <v>37</v>
      </c>
      <c r="I136" s="274" t="str">
        <f>V95</f>
        <v>Tribe of Gypsies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74" t="str">
        <f>V97</f>
        <v>#DaBaixaPaquito</v>
      </c>
      <c r="E137" s="275"/>
      <c r="F137" s="75">
        <v>27</v>
      </c>
      <c r="G137" s="58" t="s">
        <v>17</v>
      </c>
      <c r="H137" s="76">
        <v>28</v>
      </c>
      <c r="I137" s="274" t="str">
        <f>V96</f>
        <v>Casinha da Grazi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74" t="str">
        <f>V94</f>
        <v>BFR Igor Costa</v>
      </c>
      <c r="E138" s="275"/>
      <c r="F138" s="76">
        <v>78</v>
      </c>
      <c r="G138" s="58" t="s">
        <v>17</v>
      </c>
      <c r="H138" s="75">
        <v>49</v>
      </c>
      <c r="I138" s="274" t="str">
        <f>V91</f>
        <v>Stars United C.F.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74" t="str">
        <f>V93</f>
        <v>FC Jo@o Pedro</v>
      </c>
      <c r="E139" s="275"/>
      <c r="F139" s="76">
        <v>60</v>
      </c>
      <c r="G139" s="58" t="s">
        <v>17</v>
      </c>
      <c r="H139" s="75">
        <v>30</v>
      </c>
      <c r="I139" s="274" t="str">
        <f>V92</f>
        <v>Josefinho_FC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74" t="str">
        <f>V98</f>
        <v>Celtic fc 2011</v>
      </c>
      <c r="E144" s="275"/>
      <c r="F144" s="76">
        <v>84</v>
      </c>
      <c r="G144" s="58" t="s">
        <v>17</v>
      </c>
      <c r="H144" s="75">
        <v>74</v>
      </c>
      <c r="I144" s="274" t="str">
        <f>V96</f>
        <v>Casinha da Grazi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74" t="str">
        <f>V97</f>
        <v>#DaBaixaPaquito</v>
      </c>
      <c r="E145" s="275"/>
      <c r="F145" s="75">
        <v>41</v>
      </c>
      <c r="G145" s="58" t="s">
        <v>17</v>
      </c>
      <c r="H145" s="76">
        <v>76</v>
      </c>
      <c r="I145" s="274" t="str">
        <f>V95</f>
        <v>Tribe of Gypsies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74" t="str">
        <f>V94</f>
        <v>BFR Igor Costa</v>
      </c>
      <c r="E146" s="275"/>
      <c r="F146" s="76">
        <v>94</v>
      </c>
      <c r="G146" s="58" t="s">
        <v>17</v>
      </c>
      <c r="H146" s="75">
        <v>36</v>
      </c>
      <c r="I146" s="274" t="str">
        <f>V92</f>
        <v>Josefinho_FC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74" t="str">
        <f>V93</f>
        <v>FC Jo@o Pedro</v>
      </c>
      <c r="E147" s="275"/>
      <c r="F147" s="76">
        <v>81</v>
      </c>
      <c r="G147" s="58" t="s">
        <v>17</v>
      </c>
      <c r="H147" s="75">
        <v>28</v>
      </c>
      <c r="I147" s="274" t="str">
        <f>V91</f>
        <v>Stars United C.F.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74" t="str">
        <f>V98</f>
        <v>Celtic fc 2011</v>
      </c>
      <c r="E152" s="275"/>
      <c r="F152" s="75">
        <v>43</v>
      </c>
      <c r="G152" s="58" t="s">
        <v>17</v>
      </c>
      <c r="H152" s="76">
        <v>50</v>
      </c>
      <c r="I152" s="274" t="str">
        <f>V97</f>
        <v>#DaBaixaPaquito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74" t="str">
        <f>V96</f>
        <v>Casinha da Grazi</v>
      </c>
      <c r="E153" s="275"/>
      <c r="F153" s="76">
        <v>49</v>
      </c>
      <c r="G153" s="58" t="s">
        <v>17</v>
      </c>
      <c r="H153" s="75">
        <v>44</v>
      </c>
      <c r="I153" s="274" t="str">
        <f>V95</f>
        <v>Tribe of Gypsies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74" t="str">
        <f>V94</f>
        <v>BFR Igor Costa</v>
      </c>
      <c r="E154" s="275"/>
      <c r="F154" s="75">
        <v>43</v>
      </c>
      <c r="G154" s="58" t="s">
        <v>17</v>
      </c>
      <c r="H154" s="76">
        <v>54</v>
      </c>
      <c r="I154" s="274" t="str">
        <f>V93</f>
        <v>FC Jo@o Pedro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5" t="str">
        <f>V92</f>
        <v>Josefinho_FC</v>
      </c>
      <c r="E155" s="225"/>
      <c r="F155" s="76">
        <v>31</v>
      </c>
      <c r="G155" s="58" t="s">
        <v>17</v>
      </c>
      <c r="H155" s="75">
        <v>27</v>
      </c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86" t="s">
        <v>243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312" t="s">
        <v>309</v>
      </c>
      <c r="I159" s="312"/>
      <c r="J159" s="312" t="s">
        <v>310</v>
      </c>
      <c r="K159" s="312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55">
        <f>VLOOKUP(AC160,$U$159:$AB$167,3)</f>
        <v>17</v>
      </c>
      <c r="G160" s="255"/>
      <c r="H160" s="256">
        <f>VLOOKUP(AC160,$U$159:$AB$167,4)</f>
        <v>407</v>
      </c>
      <c r="I160" s="256"/>
      <c r="J160" s="256">
        <f>VLOOKUP(AC160,$U$159:$AB$167,5)</f>
        <v>248</v>
      </c>
      <c r="K160" s="256"/>
      <c r="L160" s="256">
        <f>VLOOKUP(AC160,$U$159:$AB$167,6)</f>
        <v>159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4">
        <f t="shared" ref="F161:F167" si="19">VLOOKUP(AC161,$U$159:$AB$167,3)</f>
        <v>16</v>
      </c>
      <c r="G161" s="244"/>
      <c r="H161" s="245">
        <f t="shared" ref="H161:H167" si="20">VLOOKUP(AC161,$U$159:$AB$167,4)</f>
        <v>399</v>
      </c>
      <c r="I161" s="245"/>
      <c r="J161" s="245">
        <f t="shared" ref="J161:J167" si="21">VLOOKUP(AC161,$U$159:$AB$167,5)</f>
        <v>312</v>
      </c>
      <c r="K161" s="245"/>
      <c r="L161" s="245">
        <f t="shared" ref="L161:L167" si="22">VLOOKUP(AC161,$U$159:$AB$167,6)</f>
        <v>87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4">
        <f t="shared" si="19"/>
        <v>11</v>
      </c>
      <c r="G162" s="244"/>
      <c r="H162" s="245">
        <f t="shared" si="20"/>
        <v>396</v>
      </c>
      <c r="I162" s="245"/>
      <c r="J162" s="245">
        <f t="shared" ref="J162" si="27">VLOOKUP(AC162,$U$159:$AB$167,5)</f>
        <v>350</v>
      </c>
      <c r="K162" s="245"/>
      <c r="L162" s="245">
        <f t="shared" si="22"/>
        <v>46</v>
      </c>
      <c r="M162" s="246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4">
        <f t="shared" si="19"/>
        <v>10</v>
      </c>
      <c r="G163" s="244"/>
      <c r="H163" s="245">
        <f t="shared" si="20"/>
        <v>409</v>
      </c>
      <c r="I163" s="245"/>
      <c r="J163" s="245">
        <f t="shared" si="21"/>
        <v>435</v>
      </c>
      <c r="K163" s="245"/>
      <c r="L163" s="245">
        <f t="shared" si="22"/>
        <v>-26</v>
      </c>
      <c r="M163" s="246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1">
        <f t="shared" si="19"/>
        <v>9</v>
      </c>
      <c r="G164" s="241"/>
      <c r="H164" s="242">
        <f t="shared" si="20"/>
        <v>278</v>
      </c>
      <c r="I164" s="242"/>
      <c r="J164" s="242">
        <f t="shared" si="21"/>
        <v>318</v>
      </c>
      <c r="K164" s="242"/>
      <c r="L164" s="242">
        <f t="shared" si="22"/>
        <v>-40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1">
        <f t="shared" si="19"/>
        <v>5</v>
      </c>
      <c r="G165" s="241"/>
      <c r="H165" s="242">
        <f t="shared" si="20"/>
        <v>331</v>
      </c>
      <c r="I165" s="242"/>
      <c r="J165" s="242">
        <f t="shared" si="21"/>
        <v>374</v>
      </c>
      <c r="K165" s="242"/>
      <c r="L165" s="242">
        <f t="shared" si="22"/>
        <v>-43</v>
      </c>
      <c r="M165" s="243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1">
        <f t="shared" si="19"/>
        <v>4</v>
      </c>
      <c r="G166" s="241"/>
      <c r="H166" s="242">
        <f t="shared" si="20"/>
        <v>294</v>
      </c>
      <c r="I166" s="242"/>
      <c r="J166" s="242">
        <f t="shared" si="21"/>
        <v>358</v>
      </c>
      <c r="K166" s="242"/>
      <c r="L166" s="242">
        <f t="shared" si="22"/>
        <v>-64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32">
        <f t="shared" si="19"/>
        <v>0</v>
      </c>
      <c r="G167" s="232"/>
      <c r="H167" s="233">
        <f t="shared" si="20"/>
        <v>238</v>
      </c>
      <c r="I167" s="233"/>
      <c r="J167" s="233">
        <f t="shared" si="21"/>
        <v>374</v>
      </c>
      <c r="K167" s="233"/>
      <c r="L167" s="233">
        <f t="shared" si="22"/>
        <v>-136</v>
      </c>
      <c r="M167" s="234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6">
        <v>51</v>
      </c>
      <c r="G172" s="65" t="s">
        <v>17</v>
      </c>
      <c r="H172" s="75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5">
        <v>34</v>
      </c>
      <c r="G173" s="65" t="s">
        <v>17</v>
      </c>
      <c r="H173" s="76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5">
        <v>46</v>
      </c>
      <c r="G174" s="65" t="s">
        <v>17</v>
      </c>
      <c r="H174" s="76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6">
        <v>23</v>
      </c>
      <c r="G175" s="65" t="s">
        <v>17</v>
      </c>
      <c r="H175" s="75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5" t="str">
        <f>V167</f>
        <v>Lenda Mágica</v>
      </c>
      <c r="E180" s="225"/>
      <c r="F180" s="76">
        <v>76</v>
      </c>
      <c r="G180" s="58" t="s">
        <v>17</v>
      </c>
      <c r="H180" s="75">
        <v>32</v>
      </c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5" t="str">
        <f>V166</f>
        <v>GustavoTFP</v>
      </c>
      <c r="E181" s="225"/>
      <c r="F181" s="75">
        <v>61</v>
      </c>
      <c r="G181" s="58" t="s">
        <v>17</v>
      </c>
      <c r="H181" s="76">
        <v>67</v>
      </c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5" t="str">
        <f>V165</f>
        <v>Fittipaldi F.C.</v>
      </c>
      <c r="E182" s="225"/>
      <c r="F182" s="75">
        <v>56</v>
      </c>
      <c r="G182" s="58" t="s">
        <v>17</v>
      </c>
      <c r="H182" s="76">
        <v>61</v>
      </c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5" t="str">
        <f>V164</f>
        <v>Alags SC</v>
      </c>
      <c r="E183" s="225"/>
      <c r="F183" s="76">
        <v>79</v>
      </c>
      <c r="G183" s="58" t="s">
        <v>17</v>
      </c>
      <c r="H183" s="75">
        <v>41</v>
      </c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5" t="str">
        <f>V167</f>
        <v>Lenda Mágica</v>
      </c>
      <c r="E188" s="225"/>
      <c r="F188" s="76">
        <v>66</v>
      </c>
      <c r="G188" s="90" t="s">
        <v>17</v>
      </c>
      <c r="H188" s="75">
        <v>55</v>
      </c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5" t="str">
        <f>V166</f>
        <v>GustavoTFP</v>
      </c>
      <c r="E189" s="225"/>
      <c r="F189" s="75">
        <v>32</v>
      </c>
      <c r="G189" s="90" t="s">
        <v>17</v>
      </c>
      <c r="H189" s="76">
        <v>49</v>
      </c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5" t="str">
        <f>V165</f>
        <v>Fittipaldi F.C.</v>
      </c>
      <c r="E190" s="225"/>
      <c r="F190" s="75">
        <v>23</v>
      </c>
      <c r="G190" s="65" t="s">
        <v>17</v>
      </c>
      <c r="H190" s="76">
        <v>65</v>
      </c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5" t="str">
        <f>V164</f>
        <v>Alags SC</v>
      </c>
      <c r="E191" s="225"/>
      <c r="F191" s="76">
        <v>54</v>
      </c>
      <c r="G191" s="65" t="s">
        <v>17</v>
      </c>
      <c r="H191" s="75">
        <v>30</v>
      </c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5" t="str">
        <f>V167</f>
        <v>Lenda Mágica</v>
      </c>
      <c r="E196" s="225"/>
      <c r="F196" s="76">
        <v>46</v>
      </c>
      <c r="G196" s="58" t="s">
        <v>17</v>
      </c>
      <c r="H196" s="75">
        <v>24</v>
      </c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5" t="str">
        <f>V166</f>
        <v>GustavoTFP</v>
      </c>
      <c r="E197" s="225"/>
      <c r="F197" s="75">
        <v>37</v>
      </c>
      <c r="G197" s="58" t="s">
        <v>17</v>
      </c>
      <c r="H197" s="76">
        <v>61</v>
      </c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5" t="str">
        <f>V165</f>
        <v>Fittipaldi F.C.</v>
      </c>
      <c r="E198" s="225"/>
      <c r="F198" s="75">
        <v>17</v>
      </c>
      <c r="G198" s="58" t="s">
        <v>17</v>
      </c>
      <c r="H198" s="76">
        <v>37</v>
      </c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5" t="str">
        <f>V164</f>
        <v>Alags SC</v>
      </c>
      <c r="E199" s="225"/>
      <c r="F199" s="76">
        <v>82</v>
      </c>
      <c r="G199" s="58" t="s">
        <v>17</v>
      </c>
      <c r="H199" s="75">
        <v>58</v>
      </c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5" t="str">
        <f>V167</f>
        <v>Lenda Mágica</v>
      </c>
      <c r="E204" s="225"/>
      <c r="F204" s="75">
        <v>39</v>
      </c>
      <c r="G204" s="65" t="s">
        <v>17</v>
      </c>
      <c r="H204" s="76">
        <v>52</v>
      </c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5" t="str">
        <f>V166</f>
        <v>GustavoTFP</v>
      </c>
      <c r="E205" s="225"/>
      <c r="F205" s="75">
        <v>38</v>
      </c>
      <c r="G205" s="65" t="s">
        <v>17</v>
      </c>
      <c r="H205" s="76">
        <v>42</v>
      </c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5" t="str">
        <f>V163</f>
        <v>Jero FC</v>
      </c>
      <c r="E206" s="225"/>
      <c r="F206" s="76">
        <v>56</v>
      </c>
      <c r="G206" s="65" t="s">
        <v>17</v>
      </c>
      <c r="H206" s="75">
        <v>20</v>
      </c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5" t="str">
        <f>V162</f>
        <v>RJFC Unitedd</v>
      </c>
      <c r="E207" s="225"/>
      <c r="F207" s="75">
        <v>40</v>
      </c>
      <c r="G207" s="65" t="s">
        <v>17</v>
      </c>
      <c r="H207" s="76">
        <v>42</v>
      </c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5" t="str">
        <f>V167</f>
        <v>Lenda Mágica</v>
      </c>
      <c r="E212" s="225"/>
      <c r="F212" s="76">
        <v>81</v>
      </c>
      <c r="G212" s="58" t="s">
        <v>17</v>
      </c>
      <c r="H212" s="75">
        <v>73</v>
      </c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5" t="str">
        <f>V166</f>
        <v>GustavoTFP</v>
      </c>
      <c r="E213" s="225"/>
      <c r="F213" s="75">
        <v>6</v>
      </c>
      <c r="G213" s="58" t="s">
        <v>17</v>
      </c>
      <c r="H213" s="76">
        <v>77</v>
      </c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5" t="str">
        <f>V163</f>
        <v>Jero FC</v>
      </c>
      <c r="E214" s="225"/>
      <c r="F214" s="76">
        <v>104</v>
      </c>
      <c r="G214" s="58" t="s">
        <v>17</v>
      </c>
      <c r="H214" s="75">
        <v>79</v>
      </c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5" t="str">
        <f>V162</f>
        <v>RJFC Unitedd</v>
      </c>
      <c r="E215" s="225"/>
      <c r="F215" s="75">
        <v>62</v>
      </c>
      <c r="G215" s="58" t="s">
        <v>17</v>
      </c>
      <c r="H215" s="76">
        <v>85</v>
      </c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5" t="str">
        <f>V167</f>
        <v>Lenda Mágica</v>
      </c>
      <c r="E220" s="225"/>
      <c r="F220" s="76">
        <v>40</v>
      </c>
      <c r="G220" s="65" t="s">
        <v>17</v>
      </c>
      <c r="H220" s="75">
        <v>30</v>
      </c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5" t="str">
        <f>V165</f>
        <v>Fittipaldi F.C.</v>
      </c>
      <c r="E221" s="225"/>
      <c r="F221" s="76">
        <v>74</v>
      </c>
      <c r="G221" s="65" t="s">
        <v>17</v>
      </c>
      <c r="H221" s="75">
        <v>36</v>
      </c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5" t="str">
        <f>V163</f>
        <v>Jero FC</v>
      </c>
      <c r="E222" s="225"/>
      <c r="F222" s="76">
        <v>41</v>
      </c>
      <c r="G222" s="65" t="s">
        <v>17</v>
      </c>
      <c r="H222" s="75">
        <v>39</v>
      </c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5" t="str">
        <f>V161</f>
        <v>Moneta Zero FC</v>
      </c>
      <c r="E223" s="225"/>
      <c r="F223" s="76">
        <v>52</v>
      </c>
      <c r="G223" s="65" t="s">
        <v>17</v>
      </c>
      <c r="H223" s="75">
        <v>36</v>
      </c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47" t="s">
        <v>244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59" t="s">
        <v>12</v>
      </c>
      <c r="G227" s="259"/>
      <c r="H227" s="311" t="s">
        <v>309</v>
      </c>
      <c r="I227" s="311"/>
      <c r="J227" s="311" t="s">
        <v>310</v>
      </c>
      <c r="K227" s="311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55">
        <f>VLOOKUP(AC228,$U$227:$AC$235,3)</f>
        <v>13</v>
      </c>
      <c r="G228" s="255"/>
      <c r="H228" s="255">
        <f>VLOOKUP(AC228,$U$227:$AC$235,4)</f>
        <v>449</v>
      </c>
      <c r="I228" s="255"/>
      <c r="J228" s="256">
        <f>VLOOKUP(AC228,$U$227:$AC$235,5)</f>
        <v>381</v>
      </c>
      <c r="K228" s="256"/>
      <c r="L228" s="256">
        <f>VLOOKUP(AC228,$U$227:$AC$235,6)</f>
        <v>68</v>
      </c>
      <c r="M228" s="257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44">
        <f t="shared" ref="F229:F235" si="29">VLOOKUP(AC229,$U$227:$AC$235,3)</f>
        <v>12</v>
      </c>
      <c r="G229" s="244"/>
      <c r="H229" s="255">
        <f t="shared" ref="H229:H235" si="30">VLOOKUP(AC229,$U$227:$AC$235,4)</f>
        <v>449</v>
      </c>
      <c r="I229" s="255"/>
      <c r="J229" s="256">
        <f t="shared" ref="J229:J235" si="31">VLOOKUP(AC229,$U$227:$AC$235,5)</f>
        <v>419</v>
      </c>
      <c r="K229" s="256"/>
      <c r="L229" s="256">
        <f t="shared" ref="L229:L235" si="32">VLOOKUP(AC229,$U$227:$AC$235,6)</f>
        <v>30</v>
      </c>
      <c r="M229" s="257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44">
        <f t="shared" si="29"/>
        <v>10</v>
      </c>
      <c r="G230" s="244"/>
      <c r="H230" s="255">
        <f t="shared" si="30"/>
        <v>430</v>
      </c>
      <c r="I230" s="255"/>
      <c r="J230" s="256">
        <f t="shared" si="31"/>
        <v>377</v>
      </c>
      <c r="K230" s="256"/>
      <c r="L230" s="256">
        <f t="shared" si="32"/>
        <v>53</v>
      </c>
      <c r="M230" s="257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44">
        <f t="shared" si="29"/>
        <v>10</v>
      </c>
      <c r="G231" s="244"/>
      <c r="H231" s="255">
        <f t="shared" si="30"/>
        <v>346</v>
      </c>
      <c r="I231" s="255"/>
      <c r="J231" s="256">
        <f t="shared" si="31"/>
        <v>406</v>
      </c>
      <c r="K231" s="256"/>
      <c r="L231" s="256">
        <f t="shared" si="32"/>
        <v>-60</v>
      </c>
      <c r="M231" s="257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1">
        <f t="shared" si="29"/>
        <v>9</v>
      </c>
      <c r="G232" s="241"/>
      <c r="H232" s="316">
        <f t="shared" si="30"/>
        <v>394</v>
      </c>
      <c r="I232" s="316"/>
      <c r="J232" s="317">
        <f t="shared" si="31"/>
        <v>349</v>
      </c>
      <c r="K232" s="317"/>
      <c r="L232" s="317">
        <f t="shared" si="32"/>
        <v>45</v>
      </c>
      <c r="M232" s="318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1">
        <f t="shared" si="29"/>
        <v>9</v>
      </c>
      <c r="G233" s="241"/>
      <c r="H233" s="316">
        <f t="shared" si="30"/>
        <v>381</v>
      </c>
      <c r="I233" s="316"/>
      <c r="J233" s="317">
        <f t="shared" si="31"/>
        <v>380</v>
      </c>
      <c r="K233" s="317"/>
      <c r="L233" s="317">
        <f t="shared" si="32"/>
        <v>1</v>
      </c>
      <c r="M233" s="318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1">
        <f t="shared" si="29"/>
        <v>9</v>
      </c>
      <c r="G234" s="241"/>
      <c r="H234" s="316">
        <f t="shared" si="30"/>
        <v>304</v>
      </c>
      <c r="I234" s="316"/>
      <c r="J234" s="317">
        <f t="shared" si="31"/>
        <v>326</v>
      </c>
      <c r="K234" s="317"/>
      <c r="L234" s="317">
        <f t="shared" si="32"/>
        <v>-22</v>
      </c>
      <c r="M234" s="318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32">
        <f t="shared" si="29"/>
        <v>3</v>
      </c>
      <c r="G235" s="232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6">
        <v>37</v>
      </c>
      <c r="G241" s="58" t="s">
        <v>17</v>
      </c>
      <c r="H241" s="75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6">
        <v>47</v>
      </c>
      <c r="G242" s="58" t="s">
        <v>17</v>
      </c>
      <c r="H242" s="75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5">
        <v>36</v>
      </c>
      <c r="G243" s="58" t="s">
        <v>17</v>
      </c>
      <c r="H243" s="76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5">
        <v>35</v>
      </c>
      <c r="G244" s="58" t="s">
        <v>17</v>
      </c>
      <c r="H244" s="76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5" t="str">
        <f>V235</f>
        <v>Unidos do Tavinho</v>
      </c>
      <c r="E249" s="225"/>
      <c r="F249" s="75">
        <v>51</v>
      </c>
      <c r="G249" s="58" t="s">
        <v>17</v>
      </c>
      <c r="H249" s="76">
        <v>61</v>
      </c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5" t="str">
        <f>V234</f>
        <v>CR Reis do Rio</v>
      </c>
      <c r="E250" s="225"/>
      <c r="F250" s="75">
        <v>51</v>
      </c>
      <c r="G250" s="58" t="s">
        <v>17</v>
      </c>
      <c r="H250" s="76">
        <v>96</v>
      </c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5" t="str">
        <f>V233</f>
        <v>FLAdúPoder</v>
      </c>
      <c r="E251" s="225"/>
      <c r="F251" s="76">
        <v>65</v>
      </c>
      <c r="G251" s="58" t="s">
        <v>17</v>
      </c>
      <c r="H251" s="75">
        <v>50</v>
      </c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5" t="str">
        <f>V232</f>
        <v>Forever2014</v>
      </c>
      <c r="E252" s="225"/>
      <c r="F252" s="76">
        <v>102</v>
      </c>
      <c r="G252" s="58" t="s">
        <v>17</v>
      </c>
      <c r="H252" s="75">
        <v>53</v>
      </c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5" t="str">
        <f>V235</f>
        <v>Unidos do Tavinho</v>
      </c>
      <c r="E257" s="225"/>
      <c r="F257" s="75">
        <v>75</v>
      </c>
      <c r="G257" s="65" t="s">
        <v>17</v>
      </c>
      <c r="H257" s="76">
        <v>87</v>
      </c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5" t="str">
        <f>V234</f>
        <v>CR Reis do Rio</v>
      </c>
      <c r="E258" s="225"/>
      <c r="F258" s="76">
        <v>60</v>
      </c>
      <c r="G258" s="65" t="s">
        <v>17</v>
      </c>
      <c r="H258" s="75">
        <v>50</v>
      </c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5" t="str">
        <f>V233</f>
        <v>FLAdúPoder</v>
      </c>
      <c r="E259" s="225"/>
      <c r="F259" s="75">
        <v>41</v>
      </c>
      <c r="G259" s="65" t="s">
        <v>17</v>
      </c>
      <c r="H259" s="76">
        <v>55</v>
      </c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5" t="str">
        <f>V232</f>
        <v>Forever2014</v>
      </c>
      <c r="E260" s="225"/>
      <c r="F260" s="76">
        <v>65</v>
      </c>
      <c r="G260" s="65" t="s">
        <v>17</v>
      </c>
      <c r="H260" s="75">
        <v>54</v>
      </c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5" t="str">
        <f>V235</f>
        <v>Unidos do Tavinho</v>
      </c>
      <c r="E265" s="225"/>
      <c r="F265" s="75">
        <v>48</v>
      </c>
      <c r="G265" s="58" t="s">
        <v>17</v>
      </c>
      <c r="H265" s="76">
        <v>51</v>
      </c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5" t="str">
        <f>V234</f>
        <v>CR Reis do Rio</v>
      </c>
      <c r="E266" s="225"/>
      <c r="F266" s="75">
        <v>34</v>
      </c>
      <c r="G266" s="58" t="s">
        <v>17</v>
      </c>
      <c r="H266" s="76">
        <v>40</v>
      </c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5" t="str">
        <f>V233</f>
        <v>FLAdúPoder</v>
      </c>
      <c r="E267" s="225"/>
      <c r="F267" s="75">
        <v>49</v>
      </c>
      <c r="G267" s="58" t="s">
        <v>17</v>
      </c>
      <c r="H267" s="76">
        <v>61</v>
      </c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5" t="str">
        <f>V232</f>
        <v>Forever2014</v>
      </c>
      <c r="E268" s="225"/>
      <c r="F268" s="76">
        <v>56</v>
      </c>
      <c r="G268" s="58" t="s">
        <v>17</v>
      </c>
      <c r="H268" s="75">
        <v>48</v>
      </c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5" t="str">
        <f>V235</f>
        <v>Unidos do Tavinho</v>
      </c>
      <c r="E273" s="225"/>
      <c r="F273" s="75">
        <v>35</v>
      </c>
      <c r="G273" s="58" t="s">
        <v>17</v>
      </c>
      <c r="H273" s="76">
        <v>59</v>
      </c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5" t="str">
        <f>V234</f>
        <v>CR Reis do Rio</v>
      </c>
      <c r="E274" s="225"/>
      <c r="F274" s="76">
        <v>36</v>
      </c>
      <c r="G274" s="58" t="s">
        <v>17</v>
      </c>
      <c r="H274" s="75">
        <v>29</v>
      </c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5" t="str">
        <f>V231</f>
        <v>IPiazziFC</v>
      </c>
      <c r="E275" s="225"/>
      <c r="F275" s="76">
        <v>47</v>
      </c>
      <c r="G275" s="58" t="s">
        <v>17</v>
      </c>
      <c r="H275" s="75">
        <v>39</v>
      </c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5" t="str">
        <f>V230</f>
        <v>Vascaero FC</v>
      </c>
      <c r="E276" s="225"/>
      <c r="F276" s="76">
        <v>91</v>
      </c>
      <c r="G276" s="58" t="s">
        <v>17</v>
      </c>
      <c r="H276" s="75">
        <v>48</v>
      </c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5" t="str">
        <f>V235</f>
        <v>Unidos do Tavinho</v>
      </c>
      <c r="E281" s="225"/>
      <c r="F281" s="76">
        <v>77</v>
      </c>
      <c r="G281" s="58" t="s">
        <v>17</v>
      </c>
      <c r="H281" s="75">
        <v>46</v>
      </c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5" t="str">
        <f>V234</f>
        <v>CR Reis do Rio</v>
      </c>
      <c r="E282" s="225"/>
      <c r="F282" s="76">
        <v>87</v>
      </c>
      <c r="G282" s="58" t="s">
        <v>17</v>
      </c>
      <c r="H282" s="75">
        <v>76</v>
      </c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5" t="str">
        <f>V231</f>
        <v>IPiazziFC</v>
      </c>
      <c r="E283" s="225"/>
      <c r="F283" s="76">
        <v>83</v>
      </c>
      <c r="G283" s="58" t="s">
        <v>17</v>
      </c>
      <c r="H283" s="75">
        <v>80</v>
      </c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5" t="str">
        <f>V230</f>
        <v>Vascaero FC</v>
      </c>
      <c r="E284" s="225"/>
      <c r="F284" s="76">
        <v>98</v>
      </c>
      <c r="G284" s="58" t="s">
        <v>17</v>
      </c>
      <c r="H284" s="75">
        <v>92</v>
      </c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5" t="str">
        <f>V235</f>
        <v>Unidos do Tavinho</v>
      </c>
      <c r="E289" s="225"/>
      <c r="F289" s="76">
        <v>71</v>
      </c>
      <c r="G289" s="58" t="s">
        <v>17</v>
      </c>
      <c r="H289" s="75">
        <v>31</v>
      </c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5" t="str">
        <f>V233</f>
        <v>FLAdúPoder</v>
      </c>
      <c r="E290" s="225"/>
      <c r="F290" s="75">
        <v>53</v>
      </c>
      <c r="G290" s="58" t="s">
        <v>17</v>
      </c>
      <c r="H290" s="76">
        <v>56</v>
      </c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5" t="str">
        <f>V231</f>
        <v>IPiazziFC</v>
      </c>
      <c r="E291" s="225"/>
      <c r="F291" s="75">
        <v>12</v>
      </c>
      <c r="G291" s="58" t="s">
        <v>17</v>
      </c>
      <c r="H291" s="76">
        <v>42</v>
      </c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5" t="str">
        <f>V229</f>
        <v>La Bestia Negra_Z</v>
      </c>
      <c r="E292" s="225"/>
      <c r="F292" s="76">
        <v>40</v>
      </c>
      <c r="G292" s="58" t="s">
        <v>17</v>
      </c>
      <c r="H292" s="75">
        <v>27</v>
      </c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47" t="s">
        <v>245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59" t="s">
        <v>12</v>
      </c>
      <c r="G296" s="259"/>
      <c r="H296" s="311" t="s">
        <v>309</v>
      </c>
      <c r="I296" s="311"/>
      <c r="J296" s="311" t="s">
        <v>310</v>
      </c>
      <c r="K296" s="311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55">
        <f>VLOOKUP(AC297,$U$296:$AB$304,3)</f>
        <v>17</v>
      </c>
      <c r="G297" s="255"/>
      <c r="H297" s="256">
        <f>VLOOKUP(AC297,$U$296:$AB$304,4)</f>
        <v>400</v>
      </c>
      <c r="I297" s="256"/>
      <c r="J297" s="256">
        <f>VLOOKUP(AC297,$U$296:$AB$304,5)</f>
        <v>280</v>
      </c>
      <c r="K297" s="256"/>
      <c r="L297" s="256">
        <f>VLOOKUP(AC297,$U$296:$AB$304,6)</f>
        <v>120</v>
      </c>
      <c r="M297" s="25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44">
        <f t="shared" ref="F298:F304" si="38">VLOOKUP(AC298,$U$296:$AB$304,3)</f>
        <v>13</v>
      </c>
      <c r="G298" s="244"/>
      <c r="H298" s="245">
        <f t="shared" ref="H298:H304" si="39">VLOOKUP(AC298,$U$296:$AB$304,4)</f>
        <v>394</v>
      </c>
      <c r="I298" s="245"/>
      <c r="J298" s="245">
        <f t="shared" ref="J298:J304" si="40">VLOOKUP(AC298,$U$296:$AB$304,5)</f>
        <v>345</v>
      </c>
      <c r="K298" s="245"/>
      <c r="L298" s="245">
        <f t="shared" ref="L298:L304" si="41">VLOOKUP(AC298,$U$296:$AB$304,6)</f>
        <v>49</v>
      </c>
      <c r="M298" s="246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44">
        <f t="shared" si="38"/>
        <v>11</v>
      </c>
      <c r="G299" s="244"/>
      <c r="H299" s="245">
        <f t="shared" si="39"/>
        <v>349</v>
      </c>
      <c r="I299" s="245"/>
      <c r="J299" s="245">
        <f t="shared" si="40"/>
        <v>301</v>
      </c>
      <c r="K299" s="245"/>
      <c r="L299" s="245">
        <f t="shared" si="41"/>
        <v>48</v>
      </c>
      <c r="M299" s="246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44">
        <f t="shared" si="38"/>
        <v>9</v>
      </c>
      <c r="G300" s="244"/>
      <c r="H300" s="245">
        <f t="shared" si="39"/>
        <v>342</v>
      </c>
      <c r="I300" s="245"/>
      <c r="J300" s="245">
        <f t="shared" si="40"/>
        <v>299</v>
      </c>
      <c r="K300" s="245"/>
      <c r="L300" s="245">
        <f t="shared" si="41"/>
        <v>43</v>
      </c>
      <c r="M300" s="246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1">
        <f t="shared" si="38"/>
        <v>8</v>
      </c>
      <c r="G301" s="241"/>
      <c r="H301" s="242">
        <f t="shared" si="39"/>
        <v>300</v>
      </c>
      <c r="I301" s="242"/>
      <c r="J301" s="242">
        <f t="shared" si="40"/>
        <v>402</v>
      </c>
      <c r="K301" s="242"/>
      <c r="L301" s="242">
        <f t="shared" si="41"/>
        <v>-102</v>
      </c>
      <c r="M301" s="243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1">
        <f t="shared" si="38"/>
        <v>6</v>
      </c>
      <c r="G302" s="241"/>
      <c r="H302" s="242">
        <f t="shared" si="39"/>
        <v>316</v>
      </c>
      <c r="I302" s="242"/>
      <c r="J302" s="242">
        <f t="shared" si="40"/>
        <v>317</v>
      </c>
      <c r="K302" s="242"/>
      <c r="L302" s="242">
        <f t="shared" si="41"/>
        <v>-1</v>
      </c>
      <c r="M302" s="243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1">
        <f t="shared" si="38"/>
        <v>6</v>
      </c>
      <c r="G303" s="241"/>
      <c r="H303" s="242">
        <f t="shared" si="39"/>
        <v>246</v>
      </c>
      <c r="I303" s="242"/>
      <c r="J303" s="242">
        <f t="shared" si="40"/>
        <v>315</v>
      </c>
      <c r="K303" s="242"/>
      <c r="L303" s="242">
        <f t="shared" si="41"/>
        <v>-69</v>
      </c>
      <c r="M303" s="243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32">
        <f t="shared" si="38"/>
        <v>2</v>
      </c>
      <c r="G304" s="232"/>
      <c r="H304" s="233">
        <f t="shared" si="39"/>
        <v>221</v>
      </c>
      <c r="I304" s="233"/>
      <c r="J304" s="233">
        <f t="shared" si="40"/>
        <v>317</v>
      </c>
      <c r="K304" s="233"/>
      <c r="L304" s="233">
        <f t="shared" si="41"/>
        <v>-96</v>
      </c>
      <c r="M304" s="234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6">
        <v>46</v>
      </c>
      <c r="G310" s="65" t="s">
        <v>17</v>
      </c>
      <c r="H310" s="75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6">
        <v>42</v>
      </c>
      <c r="G311" s="65" t="s">
        <v>17</v>
      </c>
      <c r="H311" s="75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5">
        <v>11</v>
      </c>
      <c r="G312" s="65" t="s">
        <v>17</v>
      </c>
      <c r="H312" s="76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6">
        <v>61</v>
      </c>
      <c r="G313" s="65" t="s">
        <v>17</v>
      </c>
      <c r="H313" s="75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5" t="str">
        <f>V304</f>
        <v>Bruno Duim FC</v>
      </c>
      <c r="E318" s="225"/>
      <c r="F318" s="76">
        <v>68</v>
      </c>
      <c r="G318" s="58" t="s">
        <v>17</v>
      </c>
      <c r="H318" s="75">
        <v>31</v>
      </c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5" t="str">
        <f>V303</f>
        <v>Hall Bayer</v>
      </c>
      <c r="E319" s="225"/>
      <c r="F319" s="76">
        <v>90</v>
      </c>
      <c r="G319" s="58" t="s">
        <v>17</v>
      </c>
      <c r="H319" s="75">
        <v>67</v>
      </c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5" t="str">
        <f>V302</f>
        <v>Fluturo97</v>
      </c>
      <c r="E320" s="225"/>
      <c r="F320" s="75">
        <v>38</v>
      </c>
      <c r="G320" s="58" t="s">
        <v>17</v>
      </c>
      <c r="H320" s="76">
        <v>62</v>
      </c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5" t="str">
        <f>V301</f>
        <v>C.R. Trollers</v>
      </c>
      <c r="E321" s="225"/>
      <c r="F321" s="75">
        <v>47</v>
      </c>
      <c r="G321" s="58" t="s">
        <v>17</v>
      </c>
      <c r="H321" s="76">
        <v>55</v>
      </c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5" t="str">
        <f>V304</f>
        <v>Bruno Duim FC</v>
      </c>
      <c r="E326" s="225"/>
      <c r="F326" s="76">
        <v>68</v>
      </c>
      <c r="G326" s="65" t="s">
        <v>17</v>
      </c>
      <c r="H326" s="75">
        <v>63</v>
      </c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5" t="str">
        <f>V303</f>
        <v>Hall Bayer</v>
      </c>
      <c r="E327" s="225"/>
      <c r="F327" s="75">
        <v>60</v>
      </c>
      <c r="G327" s="65" t="s">
        <v>17</v>
      </c>
      <c r="H327" s="76">
        <v>74</v>
      </c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5" t="str">
        <f>V302</f>
        <v>Fluturo97</v>
      </c>
      <c r="E328" s="225"/>
      <c r="F328" s="76">
        <v>35</v>
      </c>
      <c r="G328" s="65" t="s">
        <v>17</v>
      </c>
      <c r="H328" s="75">
        <v>29</v>
      </c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5" t="str">
        <f>V301</f>
        <v>C.R. Trollers</v>
      </c>
      <c r="E329" s="225"/>
      <c r="F329" s="76">
        <v>62</v>
      </c>
      <c r="G329" s="65" t="s">
        <v>17</v>
      </c>
      <c r="H329" s="75">
        <v>24</v>
      </c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5" t="str">
        <f>V304</f>
        <v>Bruno Duim FC</v>
      </c>
      <c r="E334" s="225"/>
      <c r="F334" s="76">
        <v>59</v>
      </c>
      <c r="G334" s="58" t="s">
        <v>17</v>
      </c>
      <c r="H334" s="75">
        <v>30</v>
      </c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5" t="str">
        <f>V303</f>
        <v>Hall Bayer</v>
      </c>
      <c r="E335" s="225"/>
      <c r="F335" s="76">
        <v>54</v>
      </c>
      <c r="G335" s="58" t="s">
        <v>17</v>
      </c>
      <c r="H335" s="75">
        <v>31</v>
      </c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5" t="str">
        <f>V302</f>
        <v>Fluturo97</v>
      </c>
      <c r="E336" s="225"/>
      <c r="F336" s="75">
        <v>39</v>
      </c>
      <c r="G336" s="58" t="s">
        <v>17</v>
      </c>
      <c r="H336" s="76">
        <v>45</v>
      </c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5" t="str">
        <f>V301</f>
        <v>C.R. Trollers</v>
      </c>
      <c r="E337" s="225"/>
      <c r="F337" s="76">
        <v>50</v>
      </c>
      <c r="G337" s="58" t="s">
        <v>17</v>
      </c>
      <c r="H337" s="75">
        <v>40</v>
      </c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5" t="str">
        <f>V304</f>
        <v>Bruno Duim FC</v>
      </c>
      <c r="E342" s="225"/>
      <c r="F342" s="76">
        <v>52</v>
      </c>
      <c r="G342" s="65" t="s">
        <v>17</v>
      </c>
      <c r="H342" s="75">
        <v>40</v>
      </c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5" t="str">
        <f>V303</f>
        <v>Hall Bayer</v>
      </c>
      <c r="E343" s="225"/>
      <c r="F343" s="75">
        <v>33</v>
      </c>
      <c r="G343" s="65" t="s">
        <v>17</v>
      </c>
      <c r="H343" s="76">
        <v>38</v>
      </c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5" t="str">
        <f>V300</f>
        <v>Sizas</v>
      </c>
      <c r="E344" s="225"/>
      <c r="F344" s="75">
        <v>30</v>
      </c>
      <c r="G344" s="65" t="s">
        <v>17</v>
      </c>
      <c r="H344" s="76">
        <v>52</v>
      </c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5" t="str">
        <f>V299</f>
        <v>team Z</v>
      </c>
      <c r="E345" s="225"/>
      <c r="F345" s="76">
        <v>46</v>
      </c>
      <c r="G345" s="65" t="s">
        <v>17</v>
      </c>
      <c r="H345" s="75">
        <v>22</v>
      </c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5" t="str">
        <f>V304</f>
        <v>Bruno Duim FC</v>
      </c>
      <c r="E350" s="225"/>
      <c r="F350" s="76">
        <v>67</v>
      </c>
      <c r="G350" s="58" t="s">
        <v>17</v>
      </c>
      <c r="H350" s="75">
        <v>57</v>
      </c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5" t="str">
        <f>V303</f>
        <v>Hall Bayer</v>
      </c>
      <c r="E351" s="225"/>
      <c r="F351" s="76">
        <v>73</v>
      </c>
      <c r="G351" s="58" t="s">
        <v>17</v>
      </c>
      <c r="H351" s="75">
        <v>56</v>
      </c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5" t="str">
        <f>V300</f>
        <v>Sizas</v>
      </c>
      <c r="E352" s="225"/>
      <c r="F352" s="75">
        <v>27</v>
      </c>
      <c r="G352" s="58" t="s">
        <v>17</v>
      </c>
      <c r="H352" s="76">
        <v>39</v>
      </c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5" t="str">
        <f>V299</f>
        <v>team Z</v>
      </c>
      <c r="E353" s="225"/>
      <c r="F353" s="76">
        <v>112</v>
      </c>
      <c r="G353" s="58" t="s">
        <v>17</v>
      </c>
      <c r="H353" s="75">
        <v>46</v>
      </c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5" t="str">
        <f>V304</f>
        <v>Bruno Duim FC</v>
      </c>
      <c r="E358" s="225"/>
      <c r="F358" s="75">
        <v>40</v>
      </c>
      <c r="G358" s="58" t="s">
        <v>17</v>
      </c>
      <c r="H358" s="76">
        <v>42</v>
      </c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5" t="str">
        <f>V302</f>
        <v>Fluturo97</v>
      </c>
      <c r="E359" s="225"/>
      <c r="F359" s="76">
        <v>28</v>
      </c>
      <c r="G359" s="58" t="s">
        <v>17</v>
      </c>
      <c r="H359" s="75">
        <v>26</v>
      </c>
      <c r="I359" s="258" t="str">
        <f>V301</f>
        <v>C.R. Trollers</v>
      </c>
      <c r="J359" s="258"/>
      <c r="K359" s="258"/>
      <c r="L359" s="258"/>
      <c r="M359" s="258"/>
      <c r="N359" s="258"/>
      <c r="O359" s="258"/>
      <c r="P359" s="25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5" t="str">
        <f>V300</f>
        <v>Sizas</v>
      </c>
      <c r="E360" s="225"/>
      <c r="F360" s="75">
        <v>32</v>
      </c>
      <c r="G360" s="58" t="s">
        <v>17</v>
      </c>
      <c r="H360" s="76">
        <v>36</v>
      </c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5" t="str">
        <f>V298</f>
        <v>Perucelo f.C.</v>
      </c>
      <c r="E361" s="225"/>
      <c r="F361" s="76">
        <v>32</v>
      </c>
      <c r="G361" s="58" t="s">
        <v>17</v>
      </c>
      <c r="H361" s="75">
        <v>25</v>
      </c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47" t="s">
        <v>246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53" t="s">
        <v>12</v>
      </c>
      <c r="G365" s="253"/>
      <c r="H365" s="312" t="s">
        <v>309</v>
      </c>
      <c r="I365" s="312"/>
      <c r="J365" s="312" t="s">
        <v>310</v>
      </c>
      <c r="K365" s="312"/>
      <c r="L365" s="253" t="s">
        <v>174</v>
      </c>
      <c r="M365" s="254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55">
        <f>VLOOKUP(AC366,$U$365:$AB$373,3)</f>
        <v>17</v>
      </c>
      <c r="G366" s="255"/>
      <c r="H366" s="256">
        <f>VLOOKUP(AC366,$U$365:$AB$373,4)</f>
        <v>476</v>
      </c>
      <c r="I366" s="256"/>
      <c r="J366" s="256">
        <f>VLOOKUP(AC366,$U$365:$AB$373,5)</f>
        <v>367</v>
      </c>
      <c r="K366" s="256"/>
      <c r="L366" s="256">
        <f>VLOOKUP(AC366,$U$365:$AB$373,6)</f>
        <v>109</v>
      </c>
      <c r="M366" s="25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44">
        <f t="shared" ref="F367:F373" si="47">VLOOKUP(AC367,$U$365:$AB$373,3)</f>
        <v>14</v>
      </c>
      <c r="G367" s="244"/>
      <c r="H367" s="245">
        <f t="shared" ref="H367:H373" si="48">VLOOKUP(AC367,$U$365:$AB$373,4)</f>
        <v>432</v>
      </c>
      <c r="I367" s="245"/>
      <c r="J367" s="245">
        <f t="shared" ref="J367:J373" si="49">VLOOKUP(AC367,$U$365:$AB$373,5)</f>
        <v>362</v>
      </c>
      <c r="K367" s="245"/>
      <c r="L367" s="245">
        <f t="shared" ref="L367:L373" si="50">VLOOKUP(AC367,$U$365:$AB$373,6)</f>
        <v>70</v>
      </c>
      <c r="M367" s="246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44">
        <f t="shared" si="47"/>
        <v>9</v>
      </c>
      <c r="G368" s="244"/>
      <c r="H368" s="245">
        <f t="shared" si="48"/>
        <v>398</v>
      </c>
      <c r="I368" s="245"/>
      <c r="J368" s="245">
        <f t="shared" si="49"/>
        <v>363</v>
      </c>
      <c r="K368" s="245"/>
      <c r="L368" s="245">
        <f t="shared" si="50"/>
        <v>35</v>
      </c>
      <c r="M368" s="246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44">
        <f t="shared" si="47"/>
        <v>9</v>
      </c>
      <c r="G369" s="244"/>
      <c r="H369" s="245">
        <f t="shared" si="48"/>
        <v>412</v>
      </c>
      <c r="I369" s="245"/>
      <c r="J369" s="245">
        <f t="shared" si="49"/>
        <v>448</v>
      </c>
      <c r="K369" s="245"/>
      <c r="L369" s="245">
        <f t="shared" si="50"/>
        <v>-36</v>
      </c>
      <c r="M369" s="246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1">
        <f t="shared" si="47"/>
        <v>8</v>
      </c>
      <c r="G370" s="241"/>
      <c r="H370" s="242">
        <f t="shared" si="48"/>
        <v>292</v>
      </c>
      <c r="I370" s="242"/>
      <c r="J370" s="242">
        <f t="shared" si="49"/>
        <v>314</v>
      </c>
      <c r="K370" s="242"/>
      <c r="L370" s="242">
        <f t="shared" si="50"/>
        <v>-22</v>
      </c>
      <c r="M370" s="243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1">
        <f t="shared" si="47"/>
        <v>6</v>
      </c>
      <c r="G371" s="241"/>
      <c r="H371" s="242">
        <f t="shared" si="48"/>
        <v>376</v>
      </c>
      <c r="I371" s="242"/>
      <c r="J371" s="242">
        <f t="shared" si="49"/>
        <v>391</v>
      </c>
      <c r="K371" s="242"/>
      <c r="L371" s="242">
        <f t="shared" si="50"/>
        <v>-15</v>
      </c>
      <c r="M371" s="243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1">
        <f t="shared" si="47"/>
        <v>6</v>
      </c>
      <c r="G372" s="241"/>
      <c r="H372" s="242">
        <f t="shared" si="48"/>
        <v>358</v>
      </c>
      <c r="I372" s="242"/>
      <c r="J372" s="242">
        <f t="shared" si="49"/>
        <v>439</v>
      </c>
      <c r="K372" s="242"/>
      <c r="L372" s="242">
        <f t="shared" si="50"/>
        <v>-81</v>
      </c>
      <c r="M372" s="243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32">
        <f t="shared" si="47"/>
        <v>5</v>
      </c>
      <c r="G373" s="232"/>
      <c r="H373" s="233">
        <f t="shared" si="48"/>
        <v>404</v>
      </c>
      <c r="I373" s="233"/>
      <c r="J373" s="233">
        <f t="shared" si="49"/>
        <v>450</v>
      </c>
      <c r="K373" s="233"/>
      <c r="L373" s="233">
        <f t="shared" si="50"/>
        <v>-46</v>
      </c>
      <c r="M373" s="234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5">
        <v>31</v>
      </c>
      <c r="G379" s="58" t="s">
        <v>17</v>
      </c>
      <c r="H379" s="76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5">
        <v>41</v>
      </c>
      <c r="G380" s="58" t="s">
        <v>17</v>
      </c>
      <c r="H380" s="76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5">
        <v>33</v>
      </c>
      <c r="G381" s="58" t="s">
        <v>17</v>
      </c>
      <c r="H381" s="76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5">
        <v>32</v>
      </c>
      <c r="G382" s="58" t="s">
        <v>17</v>
      </c>
      <c r="H382" s="76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5" t="str">
        <f>V373</f>
        <v>Restricted Orang FC</v>
      </c>
      <c r="E387" s="225"/>
      <c r="F387" s="75">
        <v>29</v>
      </c>
      <c r="G387" s="58" t="s">
        <v>17</v>
      </c>
      <c r="H387" s="76">
        <v>77</v>
      </c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5" t="str">
        <f>V372</f>
        <v>VivaCR.FC</v>
      </c>
      <c r="E388" s="225"/>
      <c r="F388" s="75">
        <v>92</v>
      </c>
      <c r="G388" s="58" t="s">
        <v>17</v>
      </c>
      <c r="H388" s="76">
        <v>93</v>
      </c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5" t="str">
        <f>V371</f>
        <v>CR FLASHOW 11</v>
      </c>
      <c r="E389" s="225"/>
      <c r="F389" s="76">
        <v>81</v>
      </c>
      <c r="G389" s="58" t="s">
        <v>17</v>
      </c>
      <c r="H389" s="75">
        <v>55</v>
      </c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5" t="str">
        <f>V370</f>
        <v>Ninguem Dorme SBC</v>
      </c>
      <c r="E390" s="225"/>
      <c r="F390" s="76">
        <v>60</v>
      </c>
      <c r="G390" s="58" t="s">
        <v>17</v>
      </c>
      <c r="H390" s="75">
        <v>46</v>
      </c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5" t="str">
        <f>V373</f>
        <v>Restricted Orang FC</v>
      </c>
      <c r="E395" s="225"/>
      <c r="F395" s="75">
        <v>44</v>
      </c>
      <c r="G395" s="65" t="s">
        <v>17</v>
      </c>
      <c r="H395" s="76">
        <v>60</v>
      </c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5" t="str">
        <f>V372</f>
        <v>VivaCR.FC</v>
      </c>
      <c r="E396" s="225"/>
      <c r="F396" s="76">
        <v>48</v>
      </c>
      <c r="G396" s="65" t="s">
        <v>17</v>
      </c>
      <c r="H396" s="75">
        <v>33</v>
      </c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5" t="str">
        <f>V371</f>
        <v>CR FLASHOW 11</v>
      </c>
      <c r="E397" s="225"/>
      <c r="F397" s="76">
        <v>89</v>
      </c>
      <c r="G397" s="65" t="s">
        <v>17</v>
      </c>
      <c r="H397" s="75">
        <v>75</v>
      </c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5" t="str">
        <f>V370</f>
        <v>Ninguem Dorme SBC</v>
      </c>
      <c r="E398" s="225"/>
      <c r="F398" s="76">
        <v>77</v>
      </c>
      <c r="G398" s="65" t="s">
        <v>17</v>
      </c>
      <c r="H398" s="75">
        <v>75</v>
      </c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5" t="str">
        <f>V373</f>
        <v>Restricted Orang FC</v>
      </c>
      <c r="E403" s="225"/>
      <c r="F403" s="75">
        <v>50</v>
      </c>
      <c r="G403" s="58" t="s">
        <v>17</v>
      </c>
      <c r="H403" s="76">
        <v>60</v>
      </c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5" t="str">
        <f>V372</f>
        <v>VivaCR.FC</v>
      </c>
      <c r="E404" s="225"/>
      <c r="F404" s="76">
        <v>57</v>
      </c>
      <c r="G404" s="58" t="s">
        <v>17</v>
      </c>
      <c r="H404" s="75">
        <v>41</v>
      </c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5" t="str">
        <f>V371</f>
        <v>CR FLASHOW 11</v>
      </c>
      <c r="E405" s="225"/>
      <c r="F405" s="76">
        <v>34</v>
      </c>
      <c r="G405" s="58" t="s">
        <v>17</v>
      </c>
      <c r="H405" s="75">
        <v>22</v>
      </c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5" t="str">
        <f>V370</f>
        <v>Ninguem Dorme SBC</v>
      </c>
      <c r="E406" s="225"/>
      <c r="F406" s="75">
        <v>51</v>
      </c>
      <c r="G406" s="58" t="s">
        <v>17</v>
      </c>
      <c r="H406" s="76">
        <v>66</v>
      </c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5" t="str">
        <f>V373</f>
        <v>Restricted Orang FC</v>
      </c>
      <c r="E411" s="225"/>
      <c r="F411" s="76">
        <v>69</v>
      </c>
      <c r="G411" s="58" t="s">
        <v>17</v>
      </c>
      <c r="H411" s="75">
        <v>59</v>
      </c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5" t="str">
        <f>V372</f>
        <v>VivaCR.FC</v>
      </c>
      <c r="E412" s="225"/>
      <c r="F412" s="75">
        <v>42</v>
      </c>
      <c r="G412" s="58" t="s">
        <v>17</v>
      </c>
      <c r="H412" s="76">
        <v>87</v>
      </c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5" t="str">
        <f>V369</f>
        <v>G.Santana EC</v>
      </c>
      <c r="E413" s="225"/>
      <c r="F413" s="75">
        <v>47</v>
      </c>
      <c r="G413" s="58" t="s">
        <v>17</v>
      </c>
      <c r="H413" s="76">
        <v>64</v>
      </c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5" t="str">
        <f>V368</f>
        <v>E-FIT</v>
      </c>
      <c r="E414" s="225"/>
      <c r="F414" s="75">
        <v>42</v>
      </c>
      <c r="G414" s="58" t="s">
        <v>17</v>
      </c>
      <c r="H414" s="76">
        <v>44</v>
      </c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5" t="str">
        <f>V373</f>
        <v>Restricted Orang FC</v>
      </c>
      <c r="E419" s="225"/>
      <c r="F419" s="75">
        <v>96</v>
      </c>
      <c r="G419" s="65" t="s">
        <v>17</v>
      </c>
      <c r="H419" s="76">
        <v>104</v>
      </c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5" t="str">
        <f>V372</f>
        <v>VivaCR.FC</v>
      </c>
      <c r="E420" s="225"/>
      <c r="F420" s="76">
        <v>107</v>
      </c>
      <c r="G420" s="65" t="s">
        <v>17</v>
      </c>
      <c r="H420" s="75">
        <v>88</v>
      </c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5" t="str">
        <f>V369</f>
        <v>G.Santana EC</v>
      </c>
      <c r="E421" s="225"/>
      <c r="F421" s="75">
        <v>76</v>
      </c>
      <c r="G421" s="65" t="s">
        <v>17</v>
      </c>
      <c r="H421" s="76">
        <v>81</v>
      </c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5" t="str">
        <f>V368</f>
        <v>E-FIT</v>
      </c>
      <c r="E422" s="225"/>
      <c r="F422" s="76">
        <v>76</v>
      </c>
      <c r="G422" s="65" t="s">
        <v>17</v>
      </c>
      <c r="H422" s="75">
        <v>33</v>
      </c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5" t="str">
        <f>V373</f>
        <v>Restricted Orang FC</v>
      </c>
      <c r="E427" s="225"/>
      <c r="F427" s="92">
        <v>39</v>
      </c>
      <c r="G427" s="58" t="s">
        <v>17</v>
      </c>
      <c r="H427" s="92">
        <v>25</v>
      </c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5" t="str">
        <f>V371</f>
        <v>CR FLASHOW 11</v>
      </c>
      <c r="E428" s="225"/>
      <c r="F428" s="92">
        <v>48</v>
      </c>
      <c r="G428" s="58" t="s">
        <v>17</v>
      </c>
      <c r="H428" s="92">
        <v>37</v>
      </c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5" t="str">
        <f>V369</f>
        <v>G.Santana EC</v>
      </c>
      <c r="E429" s="225"/>
      <c r="F429" s="92">
        <v>37</v>
      </c>
      <c r="G429" s="58" t="s">
        <v>17</v>
      </c>
      <c r="H429" s="92">
        <v>23</v>
      </c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5" t="str">
        <f>V367</f>
        <v>Levi*s FC 10</v>
      </c>
      <c r="E430" s="225"/>
      <c r="F430" s="92">
        <v>48</v>
      </c>
      <c r="G430" s="58" t="s">
        <v>17</v>
      </c>
      <c r="H430" s="92">
        <v>24</v>
      </c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47" t="s">
        <v>247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59" t="s">
        <v>12</v>
      </c>
      <c r="G434" s="259"/>
      <c r="H434" s="311" t="s">
        <v>309</v>
      </c>
      <c r="I434" s="311"/>
      <c r="J434" s="311" t="s">
        <v>310</v>
      </c>
      <c r="K434" s="311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55">
        <f>VLOOKUP(AC435,$U$434:$AB$442,3)</f>
        <v>14</v>
      </c>
      <c r="G435" s="255"/>
      <c r="H435" s="256">
        <f>VLOOKUP(AC435,$U$434:$AB$442,4)</f>
        <v>361</v>
      </c>
      <c r="I435" s="256"/>
      <c r="J435" s="256">
        <f>VLOOKUP(AC435,$U$434:$AB$442,5)</f>
        <v>307</v>
      </c>
      <c r="K435" s="256"/>
      <c r="L435" s="256">
        <f>VLOOKUP(AC435,$U$434:$AB$442,6)</f>
        <v>54</v>
      </c>
      <c r="M435" s="25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44">
        <f t="shared" ref="F436:F442" si="56">VLOOKUP(AC436,$U$434:$AB$442,3)</f>
        <v>13</v>
      </c>
      <c r="G436" s="244"/>
      <c r="H436" s="245">
        <f t="shared" ref="H436:H442" si="57">VLOOKUP(AC436,$U$434:$AB$442,4)</f>
        <v>274</v>
      </c>
      <c r="I436" s="245"/>
      <c r="J436" s="245">
        <f t="shared" ref="J436:J442" si="58">VLOOKUP(AC436,$U$434:$AB$442,5)</f>
        <v>275</v>
      </c>
      <c r="K436" s="245"/>
      <c r="L436" s="245">
        <f t="shared" ref="L436:L442" si="59">VLOOKUP(AC436,$U$434:$AB$442,6)</f>
        <v>-1</v>
      </c>
      <c r="M436" s="246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44">
        <f t="shared" si="56"/>
        <v>12</v>
      </c>
      <c r="G437" s="244"/>
      <c r="H437" s="245">
        <f t="shared" si="57"/>
        <v>419</v>
      </c>
      <c r="I437" s="245"/>
      <c r="J437" s="245">
        <f t="shared" si="58"/>
        <v>288</v>
      </c>
      <c r="K437" s="245"/>
      <c r="L437" s="245">
        <f t="shared" si="59"/>
        <v>131</v>
      </c>
      <c r="M437" s="246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44">
        <f t="shared" si="56"/>
        <v>11</v>
      </c>
      <c r="G438" s="244"/>
      <c r="H438" s="245">
        <f t="shared" si="57"/>
        <v>396</v>
      </c>
      <c r="I438" s="245"/>
      <c r="J438" s="245">
        <f t="shared" si="58"/>
        <v>363</v>
      </c>
      <c r="K438" s="245"/>
      <c r="L438" s="245">
        <f t="shared" si="59"/>
        <v>33</v>
      </c>
      <c r="M438" s="246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1">
        <f t="shared" si="56"/>
        <v>8</v>
      </c>
      <c r="G439" s="241"/>
      <c r="H439" s="242">
        <f t="shared" si="57"/>
        <v>380</v>
      </c>
      <c r="I439" s="242"/>
      <c r="J439" s="242">
        <f t="shared" si="58"/>
        <v>373</v>
      </c>
      <c r="K439" s="242"/>
      <c r="L439" s="242">
        <f t="shared" si="59"/>
        <v>7</v>
      </c>
      <c r="M439" s="243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1">
        <f t="shared" si="56"/>
        <v>8</v>
      </c>
      <c r="G440" s="241"/>
      <c r="H440" s="242">
        <f t="shared" si="57"/>
        <v>235</v>
      </c>
      <c r="I440" s="242"/>
      <c r="J440" s="242">
        <f t="shared" si="58"/>
        <v>308</v>
      </c>
      <c r="K440" s="242"/>
      <c r="L440" s="242">
        <f t="shared" si="59"/>
        <v>-73</v>
      </c>
      <c r="M440" s="243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1">
        <f t="shared" si="56"/>
        <v>4</v>
      </c>
      <c r="G441" s="241"/>
      <c r="H441" s="242">
        <f t="shared" si="57"/>
        <v>246</v>
      </c>
      <c r="I441" s="242"/>
      <c r="J441" s="242">
        <f t="shared" si="58"/>
        <v>358</v>
      </c>
      <c r="K441" s="242"/>
      <c r="L441" s="242">
        <f t="shared" si="59"/>
        <v>-112</v>
      </c>
      <c r="M441" s="243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32">
        <f t="shared" si="56"/>
        <v>3</v>
      </c>
      <c r="G442" s="232"/>
      <c r="H442" s="233">
        <f t="shared" si="57"/>
        <v>274</v>
      </c>
      <c r="I442" s="233"/>
      <c r="J442" s="233">
        <f t="shared" si="58"/>
        <v>297</v>
      </c>
      <c r="K442" s="233"/>
      <c r="L442" s="233">
        <f t="shared" si="59"/>
        <v>-23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6">
        <v>32</v>
      </c>
      <c r="G448" s="65" t="s">
        <v>17</v>
      </c>
      <c r="H448" s="75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5">
        <v>43</v>
      </c>
      <c r="G449" s="65" t="s">
        <v>17</v>
      </c>
      <c r="H449" s="76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5">
        <v>28</v>
      </c>
      <c r="G450" s="65" t="s">
        <v>17</v>
      </c>
      <c r="H450" s="76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6">
        <v>30</v>
      </c>
      <c r="G451" s="65" t="s">
        <v>17</v>
      </c>
      <c r="H451" s="75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5" t="str">
        <f>V442</f>
        <v>Atlético Bempostense</v>
      </c>
      <c r="E456" s="225"/>
      <c r="F456" s="75">
        <v>42</v>
      </c>
      <c r="G456" s="58" t="s">
        <v>17</v>
      </c>
      <c r="H456" s="76">
        <v>76</v>
      </c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5" t="str">
        <f>V441</f>
        <v>spider mel fc</v>
      </c>
      <c r="E457" s="225"/>
      <c r="F457" s="76">
        <v>77</v>
      </c>
      <c r="G457" s="58" t="s">
        <v>17</v>
      </c>
      <c r="H457" s="75">
        <v>60</v>
      </c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5" t="str">
        <f>V440</f>
        <v>Ogro Team</v>
      </c>
      <c r="E458" s="225"/>
      <c r="F458" s="76">
        <v>69</v>
      </c>
      <c r="G458" s="58" t="s">
        <v>17</v>
      </c>
      <c r="H458" s="75">
        <v>58</v>
      </c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5" t="str">
        <f>V439</f>
        <v>Al-Jazira F.c</v>
      </c>
      <c r="E459" s="225"/>
      <c r="F459" s="76">
        <v>45</v>
      </c>
      <c r="G459" s="58" t="s">
        <v>17</v>
      </c>
      <c r="H459" s="75">
        <v>29</v>
      </c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5" t="str">
        <f>V442</f>
        <v>Atlético Bempostense</v>
      </c>
      <c r="E464" s="225"/>
      <c r="F464" s="75">
        <v>24</v>
      </c>
      <c r="G464" s="65" t="s">
        <v>17</v>
      </c>
      <c r="H464" s="76">
        <v>45</v>
      </c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5" t="str">
        <f>V441</f>
        <v>spider mel fc</v>
      </c>
      <c r="E465" s="225"/>
      <c r="F465" s="76">
        <v>68</v>
      </c>
      <c r="G465" s="65" t="s">
        <v>17</v>
      </c>
      <c r="H465" s="75">
        <v>48</v>
      </c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5" t="str">
        <f>V440</f>
        <v>Ogro Team</v>
      </c>
      <c r="E466" s="225"/>
      <c r="F466" s="75">
        <v>52</v>
      </c>
      <c r="G466" s="65" t="s">
        <v>17</v>
      </c>
      <c r="H466" s="76">
        <v>63</v>
      </c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5" t="str">
        <f>V439</f>
        <v>Al-Jazira F.c</v>
      </c>
      <c r="E467" s="225"/>
      <c r="F467" s="59">
        <v>63</v>
      </c>
      <c r="G467" s="65" t="s">
        <v>17</v>
      </c>
      <c r="H467" s="75">
        <v>43</v>
      </c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5" t="str">
        <f>V442</f>
        <v>Atlético Bempostense</v>
      </c>
      <c r="E472" s="225"/>
      <c r="F472" s="76">
        <v>35</v>
      </c>
      <c r="G472" s="58" t="s">
        <v>17</v>
      </c>
      <c r="H472" s="75">
        <v>11</v>
      </c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5" t="str">
        <f>V441</f>
        <v>spider mel fc</v>
      </c>
      <c r="E473" s="225"/>
      <c r="F473" s="76">
        <v>51</v>
      </c>
      <c r="G473" s="58" t="s">
        <v>17</v>
      </c>
      <c r="H473" s="75">
        <v>15</v>
      </c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5" t="str">
        <f>V440</f>
        <v>Ogro Team</v>
      </c>
      <c r="E474" s="225"/>
      <c r="F474" s="76">
        <v>48</v>
      </c>
      <c r="G474" s="58" t="s">
        <v>17</v>
      </c>
      <c r="H474" s="75">
        <v>42</v>
      </c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5" t="str">
        <f>V439</f>
        <v>Al-Jazira F.c</v>
      </c>
      <c r="E475" s="225"/>
      <c r="F475" s="76">
        <v>62</v>
      </c>
      <c r="G475" s="58" t="s">
        <v>17</v>
      </c>
      <c r="H475" s="75">
        <v>41</v>
      </c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5" t="str">
        <f>V442</f>
        <v>Atlético Bempostense</v>
      </c>
      <c r="E480" s="225"/>
      <c r="F480" s="76">
        <v>44</v>
      </c>
      <c r="G480" s="58" t="s">
        <v>17</v>
      </c>
      <c r="H480" s="75">
        <v>33</v>
      </c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5" t="str">
        <f>V441</f>
        <v>spider mel fc</v>
      </c>
      <c r="E481" s="225"/>
      <c r="F481" s="75">
        <v>41</v>
      </c>
      <c r="G481" s="58" t="s">
        <v>17</v>
      </c>
      <c r="H481" s="76">
        <v>77</v>
      </c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5" t="str">
        <f>V438</f>
        <v>New Eldorado F.C</v>
      </c>
      <c r="E482" s="225"/>
      <c r="F482" s="76">
        <v>34</v>
      </c>
      <c r="G482" s="58" t="s">
        <v>17</v>
      </c>
      <c r="H482" s="75">
        <v>26</v>
      </c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5" t="str">
        <f>V437</f>
        <v>Battaglin F.C.</v>
      </c>
      <c r="E483" s="225"/>
      <c r="F483" s="75">
        <v>25</v>
      </c>
      <c r="G483" s="58" t="s">
        <v>17</v>
      </c>
      <c r="H483" s="76">
        <v>82</v>
      </c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5" t="str">
        <f>V442</f>
        <v>Atlético Bempostense</v>
      </c>
      <c r="E488" s="225"/>
      <c r="F488" s="76">
        <v>56</v>
      </c>
      <c r="G488" s="58" t="s">
        <v>17</v>
      </c>
      <c r="H488" s="75">
        <v>53</v>
      </c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5" t="str">
        <f>V441</f>
        <v>spider mel fc</v>
      </c>
      <c r="E489" s="225"/>
      <c r="F489" s="76">
        <v>78</v>
      </c>
      <c r="G489" s="58" t="s">
        <v>17</v>
      </c>
      <c r="H489" s="75">
        <v>74</v>
      </c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5" t="str">
        <f>V438</f>
        <v>New Eldorado F.C</v>
      </c>
      <c r="E490" s="225"/>
      <c r="F490" s="75">
        <v>42</v>
      </c>
      <c r="G490" s="58" t="s">
        <v>17</v>
      </c>
      <c r="H490" s="76">
        <v>95</v>
      </c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5" t="str">
        <f>V437</f>
        <v>Battaglin F.C.</v>
      </c>
      <c r="E491" s="225"/>
      <c r="F491" s="76">
        <v>38</v>
      </c>
      <c r="G491" s="58" t="s">
        <v>17</v>
      </c>
      <c r="H491" s="75">
        <v>33</v>
      </c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5" t="str">
        <f>V442</f>
        <v>Atlético Bempostense</v>
      </c>
      <c r="E496" s="225"/>
      <c r="F496" s="76">
        <v>41</v>
      </c>
      <c r="G496" s="58" t="s">
        <v>17</v>
      </c>
      <c r="H496" s="75">
        <v>38</v>
      </c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5" t="str">
        <f>V440</f>
        <v>Ogro Team</v>
      </c>
      <c r="E497" s="225"/>
      <c r="F497" s="75">
        <v>53</v>
      </c>
      <c r="G497" s="58" t="s">
        <v>17</v>
      </c>
      <c r="H497" s="76">
        <v>54</v>
      </c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5" t="str">
        <f>V438</f>
        <v>New Eldorado F.C</v>
      </c>
      <c r="E498" s="225"/>
      <c r="F498" s="76">
        <v>33</v>
      </c>
      <c r="G498" s="91" t="s">
        <v>17</v>
      </c>
      <c r="H498" s="75">
        <v>23</v>
      </c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5" t="str">
        <f>V436</f>
        <v>André fogão</v>
      </c>
      <c r="E499" s="225"/>
      <c r="F499" s="76">
        <v>37</v>
      </c>
      <c r="G499" s="58" t="s">
        <v>17</v>
      </c>
      <c r="H499" s="75">
        <v>30</v>
      </c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47" t="s">
        <v>248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59" t="s">
        <v>12</v>
      </c>
      <c r="G503" s="259"/>
      <c r="H503" s="259" t="s">
        <v>309</v>
      </c>
      <c r="I503" s="259"/>
      <c r="J503" s="259" t="s">
        <v>310</v>
      </c>
      <c r="K503" s="259"/>
      <c r="L503" s="259" t="s">
        <v>174</v>
      </c>
      <c r="M503" s="26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55">
        <f>VLOOKUP(AC504,$U$503:$AB$511,3)</f>
        <v>15</v>
      </c>
      <c r="G504" s="255"/>
      <c r="H504" s="256">
        <f>VLOOKUP(AC504,$U$503:$AB$511,4)</f>
        <v>379</v>
      </c>
      <c r="I504" s="256"/>
      <c r="J504" s="256">
        <f>VLOOKUP(AC504,$U$503:$AB$511,5)</f>
        <v>276</v>
      </c>
      <c r="K504" s="256"/>
      <c r="L504" s="256">
        <f>VLOOKUP(AC504,$U$503:$AB$511,6)</f>
        <v>103</v>
      </c>
      <c r="M504" s="257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44">
        <f t="shared" ref="F505:F511" si="65">VLOOKUP(AC505,$U$503:$AB$511,3)</f>
        <v>14</v>
      </c>
      <c r="G505" s="244"/>
      <c r="H505" s="245">
        <f t="shared" ref="H505:H511" si="66">VLOOKUP(AC505,$U$503:$AB$511,4)</f>
        <v>394</v>
      </c>
      <c r="I505" s="245"/>
      <c r="J505" s="245">
        <f t="shared" ref="J505:J511" si="67">VLOOKUP(AC505,$U$503:$AB$511,5)</f>
        <v>314</v>
      </c>
      <c r="K505" s="245"/>
      <c r="L505" s="245">
        <f t="shared" ref="L505:L511" si="68">VLOOKUP(AC505,$U$503:$AB$511,6)</f>
        <v>80</v>
      </c>
      <c r="M505" s="246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44">
        <f t="shared" si="65"/>
        <v>9</v>
      </c>
      <c r="G506" s="244"/>
      <c r="H506" s="245">
        <f t="shared" si="66"/>
        <v>327</v>
      </c>
      <c r="I506" s="245"/>
      <c r="J506" s="245">
        <f t="shared" si="67"/>
        <v>297</v>
      </c>
      <c r="K506" s="245"/>
      <c r="L506" s="245">
        <f t="shared" si="68"/>
        <v>30</v>
      </c>
      <c r="M506" s="246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44">
        <f t="shared" si="65"/>
        <v>9</v>
      </c>
      <c r="G507" s="244"/>
      <c r="H507" s="245">
        <f t="shared" si="66"/>
        <v>382</v>
      </c>
      <c r="I507" s="245"/>
      <c r="J507" s="245">
        <f t="shared" si="67"/>
        <v>373</v>
      </c>
      <c r="K507" s="245"/>
      <c r="L507" s="245">
        <f t="shared" si="68"/>
        <v>9</v>
      </c>
      <c r="M507" s="246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1">
        <f t="shared" si="65"/>
        <v>8</v>
      </c>
      <c r="G508" s="241"/>
      <c r="H508" s="242">
        <f t="shared" si="66"/>
        <v>253</v>
      </c>
      <c r="I508" s="242"/>
      <c r="J508" s="242">
        <f t="shared" si="67"/>
        <v>296</v>
      </c>
      <c r="K508" s="242"/>
      <c r="L508" s="242">
        <f t="shared" si="68"/>
        <v>-43</v>
      </c>
      <c r="M508" s="243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1">
        <f t="shared" si="65"/>
        <v>5</v>
      </c>
      <c r="G509" s="241"/>
      <c r="H509" s="242">
        <f t="shared" si="66"/>
        <v>323</v>
      </c>
      <c r="I509" s="242"/>
      <c r="J509" s="242">
        <f t="shared" si="67"/>
        <v>349</v>
      </c>
      <c r="K509" s="242"/>
      <c r="L509" s="242">
        <f t="shared" si="68"/>
        <v>-26</v>
      </c>
      <c r="M509" s="243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1">
        <f t="shared" si="65"/>
        <v>5</v>
      </c>
      <c r="G510" s="241"/>
      <c r="H510" s="242">
        <f t="shared" si="66"/>
        <v>235</v>
      </c>
      <c r="I510" s="242"/>
      <c r="J510" s="242">
        <f t="shared" si="67"/>
        <v>355</v>
      </c>
      <c r="K510" s="242"/>
      <c r="L510" s="242">
        <f t="shared" si="68"/>
        <v>-120</v>
      </c>
      <c r="M510" s="243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32">
        <f t="shared" si="65"/>
        <v>4</v>
      </c>
      <c r="G511" s="232"/>
      <c r="H511" s="233">
        <f t="shared" si="66"/>
        <v>356</v>
      </c>
      <c r="I511" s="233"/>
      <c r="J511" s="233">
        <f t="shared" si="67"/>
        <v>387</v>
      </c>
      <c r="K511" s="233"/>
      <c r="L511" s="233">
        <f t="shared" si="68"/>
        <v>-31</v>
      </c>
      <c r="M511" s="234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5">
        <v>34</v>
      </c>
      <c r="G517" s="65" t="s">
        <v>17</v>
      </c>
      <c r="H517" s="76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5">
        <v>40</v>
      </c>
      <c r="G518" s="65" t="s">
        <v>17</v>
      </c>
      <c r="H518" s="75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5">
        <v>30</v>
      </c>
      <c r="G519" s="65" t="s">
        <v>17</v>
      </c>
      <c r="H519" s="76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5">
        <v>24</v>
      </c>
      <c r="G520" s="65" t="s">
        <v>17</v>
      </c>
      <c r="H520" s="76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5" t="str">
        <f>V511</f>
        <v>TSC_TIMÃO</v>
      </c>
      <c r="E525" s="225"/>
      <c r="F525" s="76">
        <v>79</v>
      </c>
      <c r="G525" s="58" t="s">
        <v>17</v>
      </c>
      <c r="H525" s="75">
        <v>37</v>
      </c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5" t="str">
        <f>V510</f>
        <v>A.C. Palhacito</v>
      </c>
      <c r="E526" s="225"/>
      <c r="F526" s="76">
        <v>78</v>
      </c>
      <c r="G526" s="58" t="s">
        <v>17</v>
      </c>
      <c r="H526" s="75">
        <v>64</v>
      </c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5" t="str">
        <f>V509</f>
        <v>Pooositivo FC</v>
      </c>
      <c r="E527" s="225"/>
      <c r="F527" s="76">
        <v>70</v>
      </c>
      <c r="G527" s="58" t="s">
        <v>17</v>
      </c>
      <c r="H527" s="75">
        <v>61</v>
      </c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5" t="str">
        <f>V508</f>
        <v>fervedouro spfc</v>
      </c>
      <c r="E528" s="225"/>
      <c r="F528" s="76">
        <v>43</v>
      </c>
      <c r="G528" s="58" t="s">
        <v>17</v>
      </c>
      <c r="H528" s="75">
        <v>41</v>
      </c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5" t="str">
        <f>V511</f>
        <v>TSC_TIMÃO</v>
      </c>
      <c r="E533" s="225"/>
      <c r="F533" s="76">
        <v>69</v>
      </c>
      <c r="G533" s="65" t="s">
        <v>17</v>
      </c>
      <c r="H533" s="75">
        <v>43</v>
      </c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5" t="str">
        <f>V510</f>
        <v>A.C. Palhacito</v>
      </c>
      <c r="E534" s="225"/>
      <c r="F534" s="76">
        <v>54</v>
      </c>
      <c r="G534" s="65" t="s">
        <v>17</v>
      </c>
      <c r="H534" s="75">
        <v>12</v>
      </c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5" t="str">
        <f>V509</f>
        <v>Pooositivo FC</v>
      </c>
      <c r="E535" s="225"/>
      <c r="F535" s="76">
        <v>59</v>
      </c>
      <c r="G535" s="65" t="s">
        <v>17</v>
      </c>
      <c r="H535" s="75">
        <v>28</v>
      </c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5" t="str">
        <f>V508</f>
        <v>fervedouro spfc</v>
      </c>
      <c r="E536" s="225"/>
      <c r="F536" s="76">
        <v>67</v>
      </c>
      <c r="G536" s="65" t="s">
        <v>17</v>
      </c>
      <c r="H536" s="75">
        <v>63</v>
      </c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5" t="str">
        <f>V511</f>
        <v>TSC_TIMÃO</v>
      </c>
      <c r="E541" s="225"/>
      <c r="F541" s="76">
        <v>48</v>
      </c>
      <c r="G541" s="58" t="s">
        <v>17</v>
      </c>
      <c r="H541" s="75">
        <v>38</v>
      </c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5" t="str">
        <f>V510</f>
        <v>A.C. Palhacito</v>
      </c>
      <c r="E542" s="225"/>
      <c r="F542" s="75">
        <v>28</v>
      </c>
      <c r="G542" s="58" t="s">
        <v>17</v>
      </c>
      <c r="H542" s="76">
        <v>31</v>
      </c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5" t="str">
        <f>V509</f>
        <v>Pooositivo FC</v>
      </c>
      <c r="E543" s="225"/>
      <c r="F543" s="75">
        <v>47</v>
      </c>
      <c r="G543" s="58" t="s">
        <v>17</v>
      </c>
      <c r="H543" s="76">
        <v>52</v>
      </c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5" t="str">
        <f>V508</f>
        <v>fervedouro spfc</v>
      </c>
      <c r="E544" s="225"/>
      <c r="F544" s="76">
        <v>77</v>
      </c>
      <c r="G544" s="58" t="s">
        <v>17</v>
      </c>
      <c r="H544" s="75">
        <v>34</v>
      </c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5" t="str">
        <f>V511</f>
        <v>TSC_TIMÃO</v>
      </c>
      <c r="E549" s="225"/>
      <c r="F549" s="76">
        <v>47</v>
      </c>
      <c r="G549" s="58" t="s">
        <v>17</v>
      </c>
      <c r="H549" s="75">
        <v>38</v>
      </c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5" t="str">
        <f>V510</f>
        <v>A.C. Palhacito</v>
      </c>
      <c r="E550" s="225"/>
      <c r="F550" s="76">
        <v>55</v>
      </c>
      <c r="G550" s="58" t="s">
        <v>17</v>
      </c>
      <c r="H550" s="75">
        <v>44</v>
      </c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5" t="str">
        <f>V507</f>
        <v>Kobaias F.C</v>
      </c>
      <c r="E551" s="225"/>
      <c r="F551" s="76">
        <v>43</v>
      </c>
      <c r="G551" s="58" t="s">
        <v>17</v>
      </c>
      <c r="H551" s="75">
        <v>38</v>
      </c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5" t="str">
        <f>V506</f>
        <v>Dokimos</v>
      </c>
      <c r="E552" s="225"/>
      <c r="F552" s="75">
        <v>54</v>
      </c>
      <c r="G552" s="58" t="s">
        <v>17</v>
      </c>
      <c r="H552" s="76">
        <v>94</v>
      </c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5" t="str">
        <f>V511</f>
        <v>TSC_TIMÃO</v>
      </c>
      <c r="E557" s="225"/>
      <c r="F557" s="76">
        <v>87</v>
      </c>
      <c r="G557" s="58" t="s">
        <v>17</v>
      </c>
      <c r="H557" s="75">
        <v>56</v>
      </c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5" t="str">
        <f>V510</f>
        <v>A.C. Palhacito</v>
      </c>
      <c r="E558" s="225"/>
      <c r="F558" s="76">
        <v>58</v>
      </c>
      <c r="G558" s="58" t="s">
        <v>17</v>
      </c>
      <c r="H558" s="75">
        <v>55</v>
      </c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5" t="str">
        <f>V507</f>
        <v>Kobaias F.C</v>
      </c>
      <c r="E559" s="225"/>
      <c r="F559" s="75">
        <v>40</v>
      </c>
      <c r="G559" s="58" t="s">
        <v>17</v>
      </c>
      <c r="H559" s="76">
        <v>67</v>
      </c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5" t="str">
        <f>V506</f>
        <v>Dokimos</v>
      </c>
      <c r="E560" s="225"/>
      <c r="F560" s="76">
        <v>71</v>
      </c>
      <c r="G560" s="58" t="s">
        <v>17</v>
      </c>
      <c r="H560" s="75">
        <v>34</v>
      </c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5" t="str">
        <f>V511</f>
        <v>TSC_TIMÃO</v>
      </c>
      <c r="E565" s="225"/>
      <c r="F565" s="75">
        <v>30</v>
      </c>
      <c r="G565" s="58" t="s">
        <v>17</v>
      </c>
      <c r="H565" s="76">
        <v>66</v>
      </c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5" t="str">
        <f>V509</f>
        <v>Pooositivo FC</v>
      </c>
      <c r="E566" s="225"/>
      <c r="F566" s="75">
        <v>17</v>
      </c>
      <c r="G566" s="58" t="s">
        <v>17</v>
      </c>
      <c r="H566" s="76">
        <v>23</v>
      </c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5" t="str">
        <f>V507</f>
        <v>Kobaias F.C</v>
      </c>
      <c r="E567" s="225"/>
      <c r="F567" s="76">
        <v>34</v>
      </c>
      <c r="G567" s="58" t="s">
        <v>17</v>
      </c>
      <c r="H567" s="75">
        <v>29</v>
      </c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5" t="str">
        <f>V505</f>
        <v>Canecao Futebol Arte</v>
      </c>
      <c r="E568" s="225"/>
      <c r="F568" s="76">
        <v>37</v>
      </c>
      <c r="G568" s="58" t="s">
        <v>17</v>
      </c>
      <c r="H568" s="75">
        <v>25</v>
      </c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19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1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19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1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22" t="s">
        <v>0</v>
      </c>
      <c r="E10" s="323"/>
      <c r="F10" s="323"/>
      <c r="G10" s="323"/>
      <c r="H10" s="323"/>
      <c r="I10" s="323"/>
      <c r="J10" s="323"/>
      <c r="K10" s="323"/>
      <c r="L10" s="323"/>
      <c r="M10" s="323"/>
      <c r="N10" s="323"/>
      <c r="O10" s="323"/>
      <c r="P10" s="324"/>
    </row>
    <row r="11" spans="2:33" ht="15" customHeight="1">
      <c r="D11" s="325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5"/>
      <c r="E12" s="326"/>
      <c r="F12" s="326"/>
      <c r="G12" s="326"/>
      <c r="H12" s="326"/>
      <c r="I12" s="326"/>
      <c r="J12" s="326"/>
      <c r="K12" s="326"/>
      <c r="L12" s="326"/>
      <c r="M12" s="326"/>
      <c r="N12" s="326"/>
      <c r="O12" s="326"/>
      <c r="P12" s="32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8"/>
      <c r="E13" s="329"/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3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1" t="s">
        <v>250</v>
      </c>
      <c r="E17" s="332"/>
      <c r="F17" s="332"/>
      <c r="G17" s="332"/>
      <c r="H17" s="332"/>
      <c r="I17" s="332"/>
      <c r="J17" s="332"/>
      <c r="K17" s="332"/>
      <c r="L17" s="332"/>
      <c r="M17" s="33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4"/>
      <c r="E18" s="335"/>
      <c r="F18" s="335"/>
      <c r="G18" s="335"/>
      <c r="H18" s="335"/>
      <c r="I18" s="335"/>
      <c r="J18" s="335"/>
      <c r="K18" s="335"/>
      <c r="L18" s="335"/>
      <c r="M18" s="33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2" t="s">
        <v>12</v>
      </c>
      <c r="G19" s="312"/>
      <c r="H19" s="312" t="s">
        <v>309</v>
      </c>
      <c r="I19" s="312"/>
      <c r="J19" s="312" t="s">
        <v>310</v>
      </c>
      <c r="K19" s="312"/>
      <c r="L19" s="312" t="s">
        <v>174</v>
      </c>
      <c r="M19" s="33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8"/>
      <c r="AE19" s="338"/>
      <c r="AF19" s="338"/>
      <c r="AG19" s="338"/>
    </row>
    <row r="20" spans="3:33">
      <c r="D20" s="5" t="s">
        <v>4</v>
      </c>
      <c r="E20" s="31" t="str">
        <f>VLOOKUP(AC20,$U$20:$AB$27,2)</f>
        <v>fervedouro spfc</v>
      </c>
      <c r="F20" s="339">
        <f>VLOOKUP(AC20,$U$20:$AB$27,3)</f>
        <v>20</v>
      </c>
      <c r="G20" s="340"/>
      <c r="H20" s="341">
        <f>VLOOKUP(AC20,$U$20:$AB$27,4)</f>
        <v>395</v>
      </c>
      <c r="I20" s="342"/>
      <c r="J20" s="341">
        <f>VLOOKUP(AC20,$U$20:$AB$27,5)</f>
        <v>230</v>
      </c>
      <c r="K20" s="342"/>
      <c r="L20" s="341">
        <f>VLOOKUP(AC20,$U$20:$AB$27,6)</f>
        <v>165</v>
      </c>
      <c r="M20" s="34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44">
        <f t="shared" ref="F21:F27" si="3">VLOOKUP(AC21,$U$20:$AB$27,3)</f>
        <v>14</v>
      </c>
      <c r="G21" s="345"/>
      <c r="H21" s="346">
        <f t="shared" ref="H21:H27" si="4">VLOOKUP(AC21,$U$20:$AB$27,4)</f>
        <v>323</v>
      </c>
      <c r="I21" s="347"/>
      <c r="J21" s="346">
        <f t="shared" ref="J21:J27" si="5">VLOOKUP(AC21,$U$20:$AB$27,5)</f>
        <v>221.28</v>
      </c>
      <c r="K21" s="347"/>
      <c r="L21" s="346">
        <f t="shared" ref="L21:L27" si="6">VLOOKUP(AC21,$U$20:$AB$27,6)</f>
        <v>101.72</v>
      </c>
      <c r="M21" s="34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44">
        <f t="shared" si="3"/>
        <v>12</v>
      </c>
      <c r="G22" s="345"/>
      <c r="H22" s="346">
        <f t="shared" si="4"/>
        <v>342</v>
      </c>
      <c r="I22" s="347"/>
      <c r="J22" s="346">
        <f t="shared" si="5"/>
        <v>277</v>
      </c>
      <c r="K22" s="347"/>
      <c r="L22" s="346">
        <f t="shared" si="6"/>
        <v>65</v>
      </c>
      <c r="M22" s="34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4">
        <f t="shared" si="3"/>
        <v>11</v>
      </c>
      <c r="G23" s="345"/>
      <c r="H23" s="346">
        <f t="shared" si="4"/>
        <v>253</v>
      </c>
      <c r="I23" s="347"/>
      <c r="J23" s="346">
        <f t="shared" si="5"/>
        <v>259.53999999999996</v>
      </c>
      <c r="K23" s="347"/>
      <c r="L23" s="346">
        <f t="shared" si="6"/>
        <v>-6.5399999999999636</v>
      </c>
      <c r="M23" s="34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49">
        <f t="shared" si="3"/>
        <v>9</v>
      </c>
      <c r="G24" s="349"/>
      <c r="H24" s="350">
        <f t="shared" si="4"/>
        <v>289.53999999999996</v>
      </c>
      <c r="I24" s="350"/>
      <c r="J24" s="350">
        <f t="shared" si="5"/>
        <v>309</v>
      </c>
      <c r="K24" s="350"/>
      <c r="L24" s="350">
        <f t="shared" si="6"/>
        <v>-19.460000000000036</v>
      </c>
      <c r="M24" s="35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9">
        <f t="shared" si="3"/>
        <v>8</v>
      </c>
      <c r="G25" s="349"/>
      <c r="H25" s="350">
        <f t="shared" si="4"/>
        <v>275</v>
      </c>
      <c r="I25" s="350"/>
      <c r="J25" s="350">
        <f t="shared" si="5"/>
        <v>247</v>
      </c>
      <c r="K25" s="350"/>
      <c r="L25" s="350">
        <f t="shared" si="6"/>
        <v>28</v>
      </c>
      <c r="M25" s="351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49">
        <f t="shared" si="3"/>
        <v>5</v>
      </c>
      <c r="G26" s="349"/>
      <c r="H26" s="350">
        <f t="shared" si="4"/>
        <v>310.27999999999997</v>
      </c>
      <c r="I26" s="350"/>
      <c r="J26" s="350">
        <f t="shared" si="5"/>
        <v>355</v>
      </c>
      <c r="K26" s="350"/>
      <c r="L26" s="350">
        <f t="shared" si="6"/>
        <v>-44.720000000000027</v>
      </c>
      <c r="M26" s="351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52">
        <f t="shared" si="3"/>
        <v>0</v>
      </c>
      <c r="G27" s="352"/>
      <c r="H27" s="353">
        <f t="shared" si="4"/>
        <v>0</v>
      </c>
      <c r="I27" s="353"/>
      <c r="J27" s="353">
        <f t="shared" si="5"/>
        <v>289</v>
      </c>
      <c r="K27" s="353"/>
      <c r="L27" s="353">
        <f t="shared" si="6"/>
        <v>-289</v>
      </c>
      <c r="M27" s="354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5" t="s">
        <v>258</v>
      </c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8"/>
      <c r="E30" s="359"/>
      <c r="F30" s="359"/>
      <c r="G30" s="359"/>
      <c r="H30" s="359"/>
      <c r="I30" s="359"/>
      <c r="J30" s="359"/>
      <c r="K30" s="359"/>
      <c r="L30" s="359"/>
      <c r="M30" s="359"/>
      <c r="N30" s="359"/>
      <c r="O30" s="359"/>
      <c r="P30" s="36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61" t="str">
        <f>V27</f>
        <v>Aki eh Galo !</v>
      </c>
      <c r="E32" s="362"/>
      <c r="F32" s="204">
        <v>35</v>
      </c>
      <c r="G32" s="25" t="s">
        <v>17</v>
      </c>
      <c r="H32" s="203">
        <v>33</v>
      </c>
      <c r="I32" s="363" t="str">
        <f>V23</f>
        <v>NICKA SC</v>
      </c>
      <c r="J32" s="363"/>
      <c r="K32" s="363"/>
      <c r="L32" s="363"/>
      <c r="M32" s="363"/>
      <c r="N32" s="363"/>
      <c r="O32" s="363"/>
      <c r="P32" s="363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61" t="str">
        <f>V26</f>
        <v>A.C. Palhacito</v>
      </c>
      <c r="E33" s="362"/>
      <c r="F33" s="203">
        <v>57</v>
      </c>
      <c r="G33" s="25" t="s">
        <v>17</v>
      </c>
      <c r="H33" s="204">
        <v>59</v>
      </c>
      <c r="I33" s="363" t="str">
        <f>V22</f>
        <v>fervedouro spfc</v>
      </c>
      <c r="J33" s="363"/>
      <c r="K33" s="363"/>
      <c r="L33" s="363"/>
      <c r="M33" s="363"/>
      <c r="N33" s="363"/>
      <c r="O33" s="363"/>
      <c r="P33" s="363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61" t="str">
        <f>V25</f>
        <v>Barretense F.C.</v>
      </c>
      <c r="E34" s="362"/>
      <c r="F34" s="203">
        <v>37</v>
      </c>
      <c r="G34" s="25" t="s">
        <v>17</v>
      </c>
      <c r="H34" s="204">
        <v>78</v>
      </c>
      <c r="I34" s="363" t="str">
        <f>V21</f>
        <v>PedroCampos F.C</v>
      </c>
      <c r="J34" s="363"/>
      <c r="K34" s="363"/>
      <c r="L34" s="363"/>
      <c r="M34" s="363"/>
      <c r="N34" s="363"/>
      <c r="O34" s="363"/>
      <c r="P34" s="363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61" t="str">
        <f>V24</f>
        <v>TSC_TIMÃO</v>
      </c>
      <c r="E35" s="362"/>
      <c r="F35" s="203">
        <v>0</v>
      </c>
      <c r="G35" s="25" t="s">
        <v>17</v>
      </c>
      <c r="H35" s="204">
        <v>35</v>
      </c>
      <c r="I35" s="363" t="str">
        <f>V20</f>
        <v>Canecao Futebol Arte</v>
      </c>
      <c r="J35" s="363"/>
      <c r="K35" s="363"/>
      <c r="L35" s="363"/>
      <c r="M35" s="363"/>
      <c r="N35" s="363"/>
      <c r="O35" s="363"/>
      <c r="P35" s="363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4" t="s">
        <v>259</v>
      </c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7"/>
      <c r="E38" s="368"/>
      <c r="F38" s="368"/>
      <c r="G38" s="368"/>
      <c r="H38" s="368"/>
      <c r="I38" s="368"/>
      <c r="J38" s="368"/>
      <c r="K38" s="368"/>
      <c r="L38" s="368"/>
      <c r="M38" s="368"/>
      <c r="N38" s="368"/>
      <c r="O38" s="368"/>
      <c r="P38" s="36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3" t="str">
        <f>V27</f>
        <v>Aki eh Galo !</v>
      </c>
      <c r="E40" s="363"/>
      <c r="F40" s="204">
        <v>58</v>
      </c>
      <c r="G40" s="41" t="s">
        <v>17</v>
      </c>
      <c r="H40" s="203">
        <v>35.54</v>
      </c>
      <c r="I40" s="363" t="str">
        <f>V20</f>
        <v>Canecao Futebol Arte</v>
      </c>
      <c r="J40" s="363"/>
      <c r="K40" s="363"/>
      <c r="L40" s="363"/>
      <c r="M40" s="363"/>
      <c r="N40" s="363"/>
      <c r="O40" s="363"/>
      <c r="P40" s="363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3" t="str">
        <f>V26</f>
        <v>A.C. Palhacito</v>
      </c>
      <c r="E41" s="363"/>
      <c r="F41" s="203">
        <v>31.28</v>
      </c>
      <c r="G41" s="41" t="s">
        <v>17</v>
      </c>
      <c r="H41" s="204">
        <v>68</v>
      </c>
      <c r="I41" s="363" t="str">
        <f>V21</f>
        <v>PedroCampos F.C</v>
      </c>
      <c r="J41" s="363"/>
      <c r="K41" s="363"/>
      <c r="L41" s="363"/>
      <c r="M41" s="363"/>
      <c r="N41" s="363"/>
      <c r="O41" s="363"/>
      <c r="P41" s="363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3" t="str">
        <f>V25</f>
        <v>Barretense F.C.</v>
      </c>
      <c r="E42" s="363"/>
      <c r="F42" s="203">
        <v>35</v>
      </c>
      <c r="G42" s="41" t="s">
        <v>17</v>
      </c>
      <c r="H42" s="204">
        <v>67</v>
      </c>
      <c r="I42" s="363" t="str">
        <f>V22</f>
        <v>fervedouro spfc</v>
      </c>
      <c r="J42" s="363"/>
      <c r="K42" s="363"/>
      <c r="L42" s="363"/>
      <c r="M42" s="363"/>
      <c r="N42" s="363"/>
      <c r="O42" s="363"/>
      <c r="P42" s="363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3" t="str">
        <f>V24</f>
        <v>TSC_TIMÃO</v>
      </c>
      <c r="E43" s="363"/>
      <c r="F43" s="203">
        <v>0</v>
      </c>
      <c r="G43" s="41" t="s">
        <v>17</v>
      </c>
      <c r="H43" s="204">
        <v>31</v>
      </c>
      <c r="I43" s="363" t="str">
        <f>V23</f>
        <v>NICKA SC</v>
      </c>
      <c r="J43" s="363"/>
      <c r="K43" s="363"/>
      <c r="L43" s="363"/>
      <c r="M43" s="363"/>
      <c r="N43" s="363"/>
      <c r="O43" s="363"/>
      <c r="P43" s="363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4" t="s">
        <v>260</v>
      </c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7"/>
      <c r="E46" s="368"/>
      <c r="F46" s="368"/>
      <c r="G46" s="368"/>
      <c r="H46" s="368"/>
      <c r="I46" s="368"/>
      <c r="J46" s="368"/>
      <c r="K46" s="368"/>
      <c r="L46" s="368"/>
      <c r="M46" s="368"/>
      <c r="N46" s="368"/>
      <c r="O46" s="368"/>
      <c r="P46" s="36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3" t="str">
        <f>V27</f>
        <v>Aki eh Galo !</v>
      </c>
      <c r="E48" s="363"/>
      <c r="F48" s="203">
        <v>26</v>
      </c>
      <c r="G48" s="25" t="s">
        <v>17</v>
      </c>
      <c r="H48" s="204">
        <v>53</v>
      </c>
      <c r="I48" s="363" t="str">
        <f>V21</f>
        <v>PedroCampos F.C</v>
      </c>
      <c r="J48" s="363"/>
      <c r="K48" s="363"/>
      <c r="L48" s="363"/>
      <c r="M48" s="363"/>
      <c r="N48" s="363"/>
      <c r="O48" s="363"/>
      <c r="P48" s="363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3" t="str">
        <f>V26</f>
        <v>A.C. Palhacito</v>
      </c>
      <c r="E49" s="363"/>
      <c r="F49" s="203">
        <v>54</v>
      </c>
      <c r="G49" s="25" t="s">
        <v>17</v>
      </c>
      <c r="H49" s="204">
        <v>64</v>
      </c>
      <c r="I49" s="363" t="str">
        <f>V20</f>
        <v>Canecao Futebol Arte</v>
      </c>
      <c r="J49" s="363"/>
      <c r="K49" s="363"/>
      <c r="L49" s="363"/>
      <c r="M49" s="363"/>
      <c r="N49" s="363"/>
      <c r="O49" s="363"/>
      <c r="P49" s="363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61" t="str">
        <f>V25</f>
        <v>Barretense F.C.</v>
      </c>
      <c r="E50" s="362"/>
      <c r="F50" s="203">
        <v>24</v>
      </c>
      <c r="G50" s="25" t="s">
        <v>17</v>
      </c>
      <c r="H50" s="204">
        <v>29</v>
      </c>
      <c r="I50" s="363" t="str">
        <f>V23</f>
        <v>NICKA SC</v>
      </c>
      <c r="J50" s="363"/>
      <c r="K50" s="363"/>
      <c r="L50" s="363"/>
      <c r="M50" s="363"/>
      <c r="N50" s="363"/>
      <c r="O50" s="363"/>
      <c r="P50" s="363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61" t="str">
        <f>V24</f>
        <v>TSC_TIMÃO</v>
      </c>
      <c r="E51" s="362"/>
      <c r="F51" s="203">
        <v>0</v>
      </c>
      <c r="G51" s="25" t="s">
        <v>17</v>
      </c>
      <c r="H51" s="204">
        <v>40</v>
      </c>
      <c r="I51" s="363" t="str">
        <f>V22</f>
        <v>fervedouro spfc</v>
      </c>
      <c r="J51" s="363"/>
      <c r="K51" s="363"/>
      <c r="L51" s="363"/>
      <c r="M51" s="363"/>
      <c r="N51" s="363"/>
      <c r="O51" s="363"/>
      <c r="P51" s="363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4" t="s">
        <v>261</v>
      </c>
      <c r="E53" s="365"/>
      <c r="F53" s="365"/>
      <c r="G53" s="365"/>
      <c r="H53" s="365"/>
      <c r="I53" s="365"/>
      <c r="J53" s="365"/>
      <c r="K53" s="365"/>
      <c r="L53" s="365"/>
      <c r="M53" s="365"/>
      <c r="N53" s="365"/>
      <c r="O53" s="365"/>
      <c r="P53" s="36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7"/>
      <c r="E54" s="368"/>
      <c r="F54" s="368"/>
      <c r="G54" s="368"/>
      <c r="H54" s="368"/>
      <c r="I54" s="368"/>
      <c r="J54" s="368"/>
      <c r="K54" s="368"/>
      <c r="L54" s="368"/>
      <c r="M54" s="368"/>
      <c r="N54" s="368"/>
      <c r="O54" s="368"/>
      <c r="P54" s="36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63" t="str">
        <f>V27</f>
        <v>Aki eh Galo !</v>
      </c>
      <c r="E56" s="363"/>
      <c r="F56" s="203">
        <v>48</v>
      </c>
      <c r="G56" s="25" t="s">
        <v>17</v>
      </c>
      <c r="H56" s="204">
        <v>62</v>
      </c>
      <c r="I56" s="363" t="str">
        <f>V22</f>
        <v>fervedouro spfc</v>
      </c>
      <c r="J56" s="363"/>
      <c r="K56" s="363"/>
      <c r="L56" s="363"/>
      <c r="M56" s="363"/>
      <c r="N56" s="363"/>
      <c r="O56" s="363"/>
      <c r="P56" s="363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63" t="str">
        <f>V26</f>
        <v>A.C. Palhacito</v>
      </c>
      <c r="E57" s="363"/>
      <c r="F57" s="204">
        <v>51</v>
      </c>
      <c r="G57" s="25" t="s">
        <v>17</v>
      </c>
      <c r="H57" s="203">
        <v>49</v>
      </c>
      <c r="I57" s="363" t="str">
        <f>V23</f>
        <v>NICKA SC</v>
      </c>
      <c r="J57" s="363"/>
      <c r="K57" s="363"/>
      <c r="L57" s="363"/>
      <c r="M57" s="363"/>
      <c r="N57" s="363"/>
      <c r="O57" s="363"/>
      <c r="P57" s="363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63" t="str">
        <f>V25</f>
        <v>Barretense F.C.</v>
      </c>
      <c r="E58" s="363"/>
      <c r="F58" s="204">
        <v>57</v>
      </c>
      <c r="G58" s="25" t="s">
        <v>17</v>
      </c>
      <c r="H58" s="203">
        <v>27</v>
      </c>
      <c r="I58" s="363" t="str">
        <f>V20</f>
        <v>Canecao Futebol Arte</v>
      </c>
      <c r="J58" s="363"/>
      <c r="K58" s="363"/>
      <c r="L58" s="363"/>
      <c r="M58" s="363"/>
      <c r="N58" s="363"/>
      <c r="O58" s="363"/>
      <c r="P58" s="363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63" t="str">
        <f>V24</f>
        <v>TSC_TIMÃO</v>
      </c>
      <c r="E59" s="363"/>
      <c r="F59" s="203">
        <v>0</v>
      </c>
      <c r="G59" s="25" t="s">
        <v>17</v>
      </c>
      <c r="H59" s="204">
        <v>58</v>
      </c>
      <c r="I59" s="363" t="str">
        <f>V21</f>
        <v>PedroCampos F.C</v>
      </c>
      <c r="J59" s="363"/>
      <c r="K59" s="363"/>
      <c r="L59" s="363"/>
      <c r="M59" s="363"/>
      <c r="N59" s="363"/>
      <c r="O59" s="363"/>
      <c r="P59" s="363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4" t="s">
        <v>262</v>
      </c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7"/>
      <c r="E62" s="368"/>
      <c r="F62" s="368"/>
      <c r="G62" s="368"/>
      <c r="H62" s="368"/>
      <c r="I62" s="368"/>
      <c r="J62" s="368"/>
      <c r="K62" s="368"/>
      <c r="L62" s="368"/>
      <c r="M62" s="368"/>
      <c r="N62" s="368"/>
      <c r="O62" s="368"/>
      <c r="P62" s="36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63" t="str">
        <f>V27</f>
        <v>Aki eh Galo !</v>
      </c>
      <c r="E64" s="363"/>
      <c r="F64" s="204">
        <v>18</v>
      </c>
      <c r="G64" s="25" t="s">
        <v>17</v>
      </c>
      <c r="H64" s="203">
        <v>0</v>
      </c>
      <c r="I64" s="363" t="str">
        <f>V24</f>
        <v>TSC_TIMÃO</v>
      </c>
      <c r="J64" s="363"/>
      <c r="K64" s="363"/>
      <c r="L64" s="363"/>
      <c r="M64" s="363"/>
      <c r="N64" s="363"/>
      <c r="O64" s="363"/>
      <c r="P64" s="363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63" t="str">
        <f>V26</f>
        <v>A.C. Palhacito</v>
      </c>
      <c r="E65" s="363"/>
      <c r="F65" s="203">
        <v>47</v>
      </c>
      <c r="G65" s="25" t="s">
        <v>17</v>
      </c>
      <c r="H65" s="204">
        <v>76</v>
      </c>
      <c r="I65" s="363" t="str">
        <f>V25</f>
        <v>Barretense F.C.</v>
      </c>
      <c r="J65" s="363"/>
      <c r="K65" s="363"/>
      <c r="L65" s="363"/>
      <c r="M65" s="363"/>
      <c r="N65" s="363"/>
      <c r="O65" s="363"/>
      <c r="P65" s="363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63" t="str">
        <f>V23</f>
        <v>NICKA SC</v>
      </c>
      <c r="E66" s="363"/>
      <c r="F66" s="204">
        <v>75</v>
      </c>
      <c r="G66" s="25" t="s">
        <v>17</v>
      </c>
      <c r="H66" s="203">
        <v>53</v>
      </c>
      <c r="I66" s="363" t="str">
        <f>V20</f>
        <v>Canecao Futebol Arte</v>
      </c>
      <c r="J66" s="363"/>
      <c r="K66" s="363"/>
      <c r="L66" s="363"/>
      <c r="M66" s="363"/>
      <c r="N66" s="363"/>
      <c r="O66" s="363"/>
      <c r="P66" s="363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63" t="str">
        <f>V22</f>
        <v>fervedouro spfc</v>
      </c>
      <c r="E67" s="363"/>
      <c r="F67" s="204">
        <v>59</v>
      </c>
      <c r="G67" s="25" t="s">
        <v>17</v>
      </c>
      <c r="H67" s="203">
        <v>25</v>
      </c>
      <c r="I67" s="363" t="str">
        <f>V21</f>
        <v>PedroCampos F.C</v>
      </c>
      <c r="J67" s="363"/>
      <c r="K67" s="363"/>
      <c r="L67" s="363"/>
      <c r="M67" s="363"/>
      <c r="N67" s="363"/>
      <c r="O67" s="363"/>
      <c r="P67" s="363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4" t="s">
        <v>263</v>
      </c>
      <c r="E69" s="365"/>
      <c r="F69" s="365"/>
      <c r="G69" s="365"/>
      <c r="H69" s="365"/>
      <c r="I69" s="365"/>
      <c r="J69" s="365"/>
      <c r="K69" s="365"/>
      <c r="L69" s="365"/>
      <c r="M69" s="365"/>
      <c r="N69" s="365"/>
      <c r="O69" s="365"/>
      <c r="P69" s="36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7"/>
      <c r="E70" s="368"/>
      <c r="F70" s="368"/>
      <c r="G70" s="368"/>
      <c r="H70" s="368"/>
      <c r="I70" s="368"/>
      <c r="J70" s="368"/>
      <c r="K70" s="368"/>
      <c r="L70" s="368"/>
      <c r="M70" s="368"/>
      <c r="N70" s="368"/>
      <c r="O70" s="368"/>
      <c r="P70" s="36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63" t="str">
        <f>V27</f>
        <v>Aki eh Galo !</v>
      </c>
      <c r="E72" s="363"/>
      <c r="F72" s="203">
        <v>29</v>
      </c>
      <c r="G72" s="25" t="s">
        <v>17</v>
      </c>
      <c r="H72" s="204">
        <v>52</v>
      </c>
      <c r="I72" s="363" t="str">
        <f>V25</f>
        <v>Barretense F.C.</v>
      </c>
      <c r="J72" s="363"/>
      <c r="K72" s="363"/>
      <c r="L72" s="363"/>
      <c r="M72" s="363"/>
      <c r="N72" s="363"/>
      <c r="O72" s="363"/>
      <c r="P72" s="363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63" t="str">
        <f>V26</f>
        <v>A.C. Palhacito</v>
      </c>
      <c r="E73" s="363"/>
      <c r="F73" s="204">
        <v>46</v>
      </c>
      <c r="G73" s="25" t="s">
        <v>17</v>
      </c>
      <c r="H73" s="203">
        <v>0</v>
      </c>
      <c r="I73" s="363" t="str">
        <f>V24</f>
        <v>TSC_TIMÃO</v>
      </c>
      <c r="J73" s="363"/>
      <c r="K73" s="363"/>
      <c r="L73" s="363"/>
      <c r="M73" s="363"/>
      <c r="N73" s="363"/>
      <c r="O73" s="363"/>
      <c r="P73" s="363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63" t="str">
        <f>V23</f>
        <v>NICKA SC</v>
      </c>
      <c r="E74" s="363"/>
      <c r="F74" s="203">
        <v>25</v>
      </c>
      <c r="G74" s="25" t="s">
        <v>17</v>
      </c>
      <c r="H74" s="204">
        <v>32</v>
      </c>
      <c r="I74" s="363" t="str">
        <f>V21</f>
        <v>PedroCampos F.C</v>
      </c>
      <c r="J74" s="363"/>
      <c r="K74" s="363"/>
      <c r="L74" s="363"/>
      <c r="M74" s="363"/>
      <c r="N74" s="363"/>
      <c r="O74" s="363"/>
      <c r="P74" s="363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63" t="str">
        <f>V22</f>
        <v>fervedouro spfc</v>
      </c>
      <c r="E75" s="363"/>
      <c r="F75" s="204">
        <v>56</v>
      </c>
      <c r="G75" s="25" t="s">
        <v>17</v>
      </c>
      <c r="H75" s="203">
        <v>32</v>
      </c>
      <c r="I75" s="363" t="str">
        <f>V20</f>
        <v>Canecao Futebol Arte</v>
      </c>
      <c r="J75" s="363"/>
      <c r="K75" s="363"/>
      <c r="L75" s="363"/>
      <c r="M75" s="363"/>
      <c r="N75" s="363"/>
      <c r="O75" s="363"/>
      <c r="P75" s="363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4" t="s">
        <v>264</v>
      </c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7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63" t="str">
        <f>V27</f>
        <v>Aki eh Galo !</v>
      </c>
      <c r="E80" s="363"/>
      <c r="F80" s="204">
        <v>39</v>
      </c>
      <c r="G80" s="41" t="s">
        <v>17</v>
      </c>
      <c r="H80" s="203">
        <v>24</v>
      </c>
      <c r="I80" s="363" t="str">
        <f>V26</f>
        <v>A.C. Palhacito</v>
      </c>
      <c r="J80" s="363"/>
      <c r="K80" s="363"/>
      <c r="L80" s="363"/>
      <c r="M80" s="363"/>
      <c r="N80" s="363"/>
      <c r="O80" s="363"/>
      <c r="P80" s="363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63" t="str">
        <f>V25</f>
        <v>Barretense F.C.</v>
      </c>
      <c r="E81" s="363"/>
      <c r="F81" s="204">
        <v>61</v>
      </c>
      <c r="G81" s="41" t="s">
        <v>17</v>
      </c>
      <c r="H81" s="203">
        <v>0</v>
      </c>
      <c r="I81" s="363" t="str">
        <f>V24</f>
        <v>TSC_TIMÃO</v>
      </c>
      <c r="J81" s="363"/>
      <c r="K81" s="363"/>
      <c r="L81" s="363"/>
      <c r="M81" s="363"/>
      <c r="N81" s="363"/>
      <c r="O81" s="363"/>
      <c r="P81" s="363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63" t="str">
        <f>V23</f>
        <v>NICKA SC</v>
      </c>
      <c r="E82" s="363"/>
      <c r="F82" s="203">
        <v>33</v>
      </c>
      <c r="G82" s="41" t="s">
        <v>17</v>
      </c>
      <c r="H82" s="204">
        <v>52</v>
      </c>
      <c r="I82" s="363" t="str">
        <f>V22</f>
        <v>fervedouro spfc</v>
      </c>
      <c r="J82" s="363"/>
      <c r="K82" s="363"/>
      <c r="L82" s="363"/>
      <c r="M82" s="363"/>
      <c r="N82" s="363"/>
      <c r="O82" s="363"/>
      <c r="P82" s="363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63" t="str">
        <f>V21</f>
        <v>PedroCampos F.C</v>
      </c>
      <c r="E83" s="363"/>
      <c r="F83" s="203">
        <v>9</v>
      </c>
      <c r="G83" s="41" t="s">
        <v>17</v>
      </c>
      <c r="H83" s="204">
        <v>43</v>
      </c>
      <c r="I83" s="363" t="str">
        <f>V20</f>
        <v>Canecao Futebol Arte</v>
      </c>
      <c r="J83" s="363"/>
      <c r="K83" s="363"/>
      <c r="L83" s="363"/>
      <c r="M83" s="363"/>
      <c r="N83" s="363"/>
      <c r="O83" s="363"/>
      <c r="P83" s="363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1" t="s">
        <v>251</v>
      </c>
      <c r="E88" s="332"/>
      <c r="F88" s="332"/>
      <c r="G88" s="332"/>
      <c r="H88" s="332"/>
      <c r="I88" s="332"/>
      <c r="J88" s="332"/>
      <c r="K88" s="332"/>
      <c r="L88" s="332"/>
      <c r="M88" s="333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4"/>
      <c r="E89" s="335"/>
      <c r="F89" s="335"/>
      <c r="G89" s="335"/>
      <c r="H89" s="335"/>
      <c r="I89" s="335"/>
      <c r="J89" s="335"/>
      <c r="K89" s="335"/>
      <c r="L89" s="335"/>
      <c r="M89" s="336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70" t="s">
        <v>12</v>
      </c>
      <c r="G90" s="371"/>
      <c r="H90" s="312" t="s">
        <v>309</v>
      </c>
      <c r="I90" s="312"/>
      <c r="J90" s="312" t="s">
        <v>310</v>
      </c>
      <c r="K90" s="312"/>
      <c r="L90" s="370" t="s">
        <v>174</v>
      </c>
      <c r="M90" s="372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41">
        <f>VLOOKUP(AC91,$U$91:$Z$98,3)</f>
        <v>14</v>
      </c>
      <c r="G91" s="342"/>
      <c r="H91" s="341">
        <f>VLOOKUP(AC91,$U$91:$Z$98,4)</f>
        <v>408</v>
      </c>
      <c r="I91" s="342"/>
      <c r="J91" s="341">
        <f>VLOOKUP(AC91,$U$91:$Z$98,5)</f>
        <v>307</v>
      </c>
      <c r="K91" s="342"/>
      <c r="L91" s="341">
        <f>VLOOKUP(AC91,$U$91:$Z$98,6)</f>
        <v>101</v>
      </c>
      <c r="M91" s="37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6">
        <f t="shared" ref="F92:F98" si="10">VLOOKUP(AC92,$U$91:$Z$98,3)</f>
        <v>13</v>
      </c>
      <c r="G92" s="347"/>
      <c r="H92" s="346">
        <f t="shared" ref="H92:H98" si="11">VLOOKUP(AC92,$U$91:$Z$98,4)</f>
        <v>435</v>
      </c>
      <c r="I92" s="347"/>
      <c r="J92" s="346">
        <f t="shared" ref="J92:J98" si="12">VLOOKUP(AC92,$U$91:$Z$98,5)</f>
        <v>329</v>
      </c>
      <c r="K92" s="347"/>
      <c r="L92" s="346">
        <f t="shared" ref="L92:L98" si="13">VLOOKUP(AC92,$U$91:$Z$98,6)</f>
        <v>106</v>
      </c>
      <c r="M92" s="374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6">
        <f t="shared" si="10"/>
        <v>12</v>
      </c>
      <c r="G93" s="347"/>
      <c r="H93" s="346">
        <f t="shared" si="11"/>
        <v>385</v>
      </c>
      <c r="I93" s="347"/>
      <c r="J93" s="346">
        <f t="shared" si="12"/>
        <v>312</v>
      </c>
      <c r="K93" s="347"/>
      <c r="L93" s="346">
        <f t="shared" si="13"/>
        <v>73</v>
      </c>
      <c r="M93" s="374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46">
        <f t="shared" si="10"/>
        <v>10</v>
      </c>
      <c r="G94" s="347"/>
      <c r="H94" s="346">
        <f t="shared" si="11"/>
        <v>347</v>
      </c>
      <c r="I94" s="347"/>
      <c r="J94" s="346">
        <f t="shared" si="12"/>
        <v>275</v>
      </c>
      <c r="K94" s="347"/>
      <c r="L94" s="346">
        <f t="shared" si="13"/>
        <v>72</v>
      </c>
      <c r="M94" s="374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5">
        <f t="shared" si="10"/>
        <v>9</v>
      </c>
      <c r="G95" s="376"/>
      <c r="H95" s="375">
        <f t="shared" si="11"/>
        <v>374</v>
      </c>
      <c r="I95" s="376"/>
      <c r="J95" s="375">
        <f t="shared" si="12"/>
        <v>338</v>
      </c>
      <c r="K95" s="376"/>
      <c r="L95" s="375">
        <f t="shared" si="13"/>
        <v>36</v>
      </c>
      <c r="M95" s="377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5">
        <f t="shared" si="10"/>
        <v>9</v>
      </c>
      <c r="G96" s="376"/>
      <c r="H96" s="375">
        <f t="shared" si="11"/>
        <v>306</v>
      </c>
      <c r="I96" s="376"/>
      <c r="J96" s="375">
        <f t="shared" si="12"/>
        <v>277</v>
      </c>
      <c r="K96" s="376"/>
      <c r="L96" s="375">
        <f t="shared" si="13"/>
        <v>29</v>
      </c>
      <c r="M96" s="377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75">
        <f t="shared" si="10"/>
        <v>8</v>
      </c>
      <c r="G97" s="376"/>
      <c r="H97" s="375">
        <f t="shared" si="11"/>
        <v>311</v>
      </c>
      <c r="I97" s="376"/>
      <c r="J97" s="375">
        <f t="shared" si="12"/>
        <v>308</v>
      </c>
      <c r="K97" s="376"/>
      <c r="L97" s="375">
        <f t="shared" si="13"/>
        <v>3</v>
      </c>
      <c r="M97" s="377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8">
        <f t="shared" si="10"/>
        <v>0</v>
      </c>
      <c r="G98" s="379"/>
      <c r="H98" s="378">
        <f t="shared" si="11"/>
        <v>0</v>
      </c>
      <c r="I98" s="379"/>
      <c r="J98" s="378">
        <f t="shared" si="12"/>
        <v>420</v>
      </c>
      <c r="K98" s="379"/>
      <c r="L98" s="378">
        <f t="shared" si="13"/>
        <v>-420</v>
      </c>
      <c r="M98" s="380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5" t="s">
        <v>258</v>
      </c>
      <c r="E101" s="356"/>
      <c r="F101" s="356"/>
      <c r="G101" s="356"/>
      <c r="H101" s="356"/>
      <c r="I101" s="356"/>
      <c r="J101" s="356"/>
      <c r="K101" s="356"/>
      <c r="L101" s="356"/>
      <c r="M101" s="356"/>
      <c r="N101" s="356"/>
      <c r="O101" s="356"/>
      <c r="P101" s="35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8"/>
      <c r="E102" s="359"/>
      <c r="F102" s="359"/>
      <c r="G102" s="359"/>
      <c r="H102" s="359"/>
      <c r="I102" s="359"/>
      <c r="J102" s="359"/>
      <c r="K102" s="359"/>
      <c r="L102" s="359"/>
      <c r="M102" s="359"/>
      <c r="N102" s="359"/>
      <c r="O102" s="359"/>
      <c r="P102" s="36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61" t="str">
        <f>V98</f>
        <v>Fiote Team</v>
      </c>
      <c r="E104" s="362"/>
      <c r="F104" s="204">
        <v>46</v>
      </c>
      <c r="G104" s="25" t="s">
        <v>17</v>
      </c>
      <c r="H104" s="203">
        <v>30</v>
      </c>
      <c r="I104" s="361" t="str">
        <f>V94</f>
        <v>comicu</v>
      </c>
      <c r="J104" s="381"/>
      <c r="K104" s="381"/>
      <c r="L104" s="381"/>
      <c r="M104" s="381"/>
      <c r="N104" s="381"/>
      <c r="O104" s="381"/>
      <c r="P104" s="362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61" t="str">
        <f>V97</f>
        <v>Al-Jazira F.c</v>
      </c>
      <c r="E105" s="362"/>
      <c r="F105" s="204">
        <v>41</v>
      </c>
      <c r="G105" s="25" t="s">
        <v>17</v>
      </c>
      <c r="H105" s="203">
        <v>15</v>
      </c>
      <c r="I105" s="361" t="str">
        <f>V93</f>
        <v>André fogão</v>
      </c>
      <c r="J105" s="381"/>
      <c r="K105" s="381"/>
      <c r="L105" s="381"/>
      <c r="M105" s="381"/>
      <c r="N105" s="381"/>
      <c r="O105" s="381"/>
      <c r="P105" s="362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61" t="str">
        <f>V96</f>
        <v>to na frente FC</v>
      </c>
      <c r="E106" s="362"/>
      <c r="F106" s="203">
        <v>27</v>
      </c>
      <c r="G106" s="25" t="s">
        <v>17</v>
      </c>
      <c r="H106" s="204">
        <v>47</v>
      </c>
      <c r="I106" s="361" t="str">
        <f>V92</f>
        <v>Mentex F.C.</v>
      </c>
      <c r="J106" s="381"/>
      <c r="K106" s="381"/>
      <c r="L106" s="381"/>
      <c r="M106" s="381"/>
      <c r="N106" s="381"/>
      <c r="O106" s="381"/>
      <c r="P106" s="362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61" t="str">
        <f>V95</f>
        <v>Atlético Bempostense</v>
      </c>
      <c r="E107" s="362"/>
      <c r="F107" s="204">
        <v>37</v>
      </c>
      <c r="G107" s="25" t="s">
        <v>17</v>
      </c>
      <c r="H107" s="203">
        <v>0</v>
      </c>
      <c r="I107" s="361" t="str">
        <f>V91</f>
        <v>spider mel fc</v>
      </c>
      <c r="J107" s="381"/>
      <c r="K107" s="381"/>
      <c r="L107" s="381"/>
      <c r="M107" s="381"/>
      <c r="N107" s="381"/>
      <c r="O107" s="381"/>
      <c r="P107" s="362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4" t="s">
        <v>259</v>
      </c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7"/>
      <c r="E110" s="368"/>
      <c r="F110" s="368"/>
      <c r="G110" s="368"/>
      <c r="H110" s="368"/>
      <c r="I110" s="368"/>
      <c r="J110" s="368"/>
      <c r="K110" s="368"/>
      <c r="L110" s="368"/>
      <c r="M110" s="368"/>
      <c r="N110" s="368"/>
      <c r="O110" s="368"/>
      <c r="P110" s="36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61" t="str">
        <f>V98</f>
        <v>Fiote Team</v>
      </c>
      <c r="E112" s="362"/>
      <c r="F112" s="204">
        <v>79</v>
      </c>
      <c r="G112" s="41" t="s">
        <v>17</v>
      </c>
      <c r="H112" s="203">
        <v>0</v>
      </c>
      <c r="I112" s="361" t="str">
        <f>V91</f>
        <v>spider mel fc</v>
      </c>
      <c r="J112" s="381"/>
      <c r="K112" s="381"/>
      <c r="L112" s="381"/>
      <c r="M112" s="381"/>
      <c r="N112" s="381"/>
      <c r="O112" s="381"/>
      <c r="P112" s="362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61" t="str">
        <f>V97</f>
        <v>Al-Jazira F.c</v>
      </c>
      <c r="E113" s="362"/>
      <c r="F113" s="204">
        <v>57</v>
      </c>
      <c r="G113" s="41" t="s">
        <v>17</v>
      </c>
      <c r="H113" s="203">
        <v>54</v>
      </c>
      <c r="I113" s="361" t="str">
        <f>V92</f>
        <v>Mentex F.C.</v>
      </c>
      <c r="J113" s="381"/>
      <c r="K113" s="381"/>
      <c r="L113" s="381"/>
      <c r="M113" s="381"/>
      <c r="N113" s="381"/>
      <c r="O113" s="381"/>
      <c r="P113" s="362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61" t="str">
        <f>V96</f>
        <v>to na frente FC</v>
      </c>
      <c r="E114" s="362"/>
      <c r="F114" s="203">
        <v>39</v>
      </c>
      <c r="G114" s="41" t="s">
        <v>17</v>
      </c>
      <c r="H114" s="204">
        <v>44</v>
      </c>
      <c r="I114" s="361" t="str">
        <f>V93</f>
        <v>André fogão</v>
      </c>
      <c r="J114" s="381"/>
      <c r="K114" s="381"/>
      <c r="L114" s="381"/>
      <c r="M114" s="381"/>
      <c r="N114" s="381"/>
      <c r="O114" s="381"/>
      <c r="P114" s="362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61" t="str">
        <f>V95</f>
        <v>Atlético Bempostense</v>
      </c>
      <c r="E115" s="362"/>
      <c r="F115" s="203">
        <v>43</v>
      </c>
      <c r="G115" s="41" t="s">
        <v>17</v>
      </c>
      <c r="H115" s="204">
        <v>63</v>
      </c>
      <c r="I115" s="361" t="str">
        <f>V94</f>
        <v>comicu</v>
      </c>
      <c r="J115" s="381"/>
      <c r="K115" s="381"/>
      <c r="L115" s="381"/>
      <c r="M115" s="381"/>
      <c r="N115" s="381"/>
      <c r="O115" s="381"/>
      <c r="P115" s="362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4" t="s">
        <v>260</v>
      </c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7"/>
      <c r="E118" s="368"/>
      <c r="F118" s="368"/>
      <c r="G118" s="368"/>
      <c r="H118" s="368"/>
      <c r="I118" s="368"/>
      <c r="J118" s="368"/>
      <c r="K118" s="368"/>
      <c r="L118" s="368"/>
      <c r="M118" s="368"/>
      <c r="N118" s="368"/>
      <c r="O118" s="368"/>
      <c r="P118" s="36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61" t="str">
        <f>V98</f>
        <v>Fiote Team</v>
      </c>
      <c r="E120" s="362"/>
      <c r="F120" s="203">
        <v>69</v>
      </c>
      <c r="G120" s="25" t="s">
        <v>17</v>
      </c>
      <c r="H120" s="204">
        <v>76</v>
      </c>
      <c r="I120" s="361" t="str">
        <f>V92</f>
        <v>Mentex F.C.</v>
      </c>
      <c r="J120" s="381"/>
      <c r="K120" s="381"/>
      <c r="L120" s="381"/>
      <c r="M120" s="381"/>
      <c r="N120" s="381"/>
      <c r="O120" s="381"/>
      <c r="P120" s="362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61" t="str">
        <f>V97</f>
        <v>Al-Jazira F.c</v>
      </c>
      <c r="E121" s="362"/>
      <c r="F121" s="204">
        <v>60</v>
      </c>
      <c r="G121" s="25" t="s">
        <v>17</v>
      </c>
      <c r="H121" s="203">
        <v>0</v>
      </c>
      <c r="I121" s="361" t="str">
        <f>V91</f>
        <v>spider mel fc</v>
      </c>
      <c r="J121" s="381"/>
      <c r="K121" s="381"/>
      <c r="L121" s="381"/>
      <c r="M121" s="381"/>
      <c r="N121" s="381"/>
      <c r="O121" s="381"/>
      <c r="P121" s="362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61" t="str">
        <f>V96</f>
        <v>to na frente FC</v>
      </c>
      <c r="E122" s="362"/>
      <c r="F122" s="203">
        <v>49</v>
      </c>
      <c r="G122" s="25" t="s">
        <v>17</v>
      </c>
      <c r="H122" s="204">
        <v>65</v>
      </c>
      <c r="I122" s="361" t="str">
        <f>V94</f>
        <v>comicu</v>
      </c>
      <c r="J122" s="381"/>
      <c r="K122" s="381"/>
      <c r="L122" s="381"/>
      <c r="M122" s="381"/>
      <c r="N122" s="381"/>
      <c r="O122" s="381"/>
      <c r="P122" s="362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61" t="str">
        <f>V95</f>
        <v>Atlético Bempostense</v>
      </c>
      <c r="E123" s="362"/>
      <c r="F123" s="204">
        <v>39</v>
      </c>
      <c r="G123" s="25" t="s">
        <v>17</v>
      </c>
      <c r="H123" s="203">
        <v>33</v>
      </c>
      <c r="I123" s="361" t="str">
        <f>V93</f>
        <v>André fogão</v>
      </c>
      <c r="J123" s="381"/>
      <c r="K123" s="381"/>
      <c r="L123" s="381"/>
      <c r="M123" s="381"/>
      <c r="N123" s="381"/>
      <c r="O123" s="381"/>
      <c r="P123" s="362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4" t="s">
        <v>261</v>
      </c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7"/>
      <c r="E126" s="368"/>
      <c r="F126" s="368"/>
      <c r="G126" s="368"/>
      <c r="H126" s="368"/>
      <c r="I126" s="368"/>
      <c r="J126" s="368"/>
      <c r="K126" s="368"/>
      <c r="L126" s="368"/>
      <c r="M126" s="368"/>
      <c r="N126" s="368"/>
      <c r="O126" s="368"/>
      <c r="P126" s="36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61" t="str">
        <f>V98</f>
        <v>Fiote Team</v>
      </c>
      <c r="E128" s="362"/>
      <c r="F128" s="204">
        <v>54</v>
      </c>
      <c r="G128" s="25" t="s">
        <v>17</v>
      </c>
      <c r="H128" s="203">
        <v>51</v>
      </c>
      <c r="I128" s="361" t="str">
        <f>V93</f>
        <v>André fogão</v>
      </c>
      <c r="J128" s="381"/>
      <c r="K128" s="381"/>
      <c r="L128" s="381"/>
      <c r="M128" s="381"/>
      <c r="N128" s="381"/>
      <c r="O128" s="381"/>
      <c r="P128" s="362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61" t="str">
        <f>V97</f>
        <v>Al-Jazira F.c</v>
      </c>
      <c r="E129" s="362"/>
      <c r="F129" s="204">
        <v>81</v>
      </c>
      <c r="G129" s="25" t="s">
        <v>17</v>
      </c>
      <c r="H129" s="203">
        <v>49</v>
      </c>
      <c r="I129" s="361" t="str">
        <f>V94</f>
        <v>comicu</v>
      </c>
      <c r="J129" s="381"/>
      <c r="K129" s="381"/>
      <c r="L129" s="381"/>
      <c r="M129" s="381"/>
      <c r="N129" s="381"/>
      <c r="O129" s="381"/>
      <c r="P129" s="362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61" t="str">
        <f>V96</f>
        <v>to na frente FC</v>
      </c>
      <c r="E130" s="362"/>
      <c r="F130" s="204">
        <v>52</v>
      </c>
      <c r="G130" s="25" t="s">
        <v>17</v>
      </c>
      <c r="H130" s="203">
        <v>0</v>
      </c>
      <c r="I130" s="361" t="str">
        <f>V91</f>
        <v>spider mel fc</v>
      </c>
      <c r="J130" s="381"/>
      <c r="K130" s="381"/>
      <c r="L130" s="381"/>
      <c r="M130" s="381"/>
      <c r="N130" s="381"/>
      <c r="O130" s="381"/>
      <c r="P130" s="362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61" t="str">
        <f>V95</f>
        <v>Atlético Bempostense</v>
      </c>
      <c r="E131" s="362"/>
      <c r="F131" s="203">
        <v>42</v>
      </c>
      <c r="G131" s="25" t="s">
        <v>17</v>
      </c>
      <c r="H131" s="204">
        <v>49</v>
      </c>
      <c r="I131" s="361" t="str">
        <f>V92</f>
        <v>Mentex F.C.</v>
      </c>
      <c r="J131" s="381"/>
      <c r="K131" s="381"/>
      <c r="L131" s="381"/>
      <c r="M131" s="381"/>
      <c r="N131" s="381"/>
      <c r="O131" s="381"/>
      <c r="P131" s="362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4" t="s">
        <v>262</v>
      </c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7"/>
      <c r="E134" s="368"/>
      <c r="F134" s="368"/>
      <c r="G134" s="368"/>
      <c r="H134" s="368"/>
      <c r="I134" s="368"/>
      <c r="J134" s="368"/>
      <c r="K134" s="368"/>
      <c r="L134" s="368"/>
      <c r="M134" s="368"/>
      <c r="N134" s="368"/>
      <c r="O134" s="368"/>
      <c r="P134" s="36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61" t="str">
        <f>V98</f>
        <v>Fiote Team</v>
      </c>
      <c r="E136" s="362"/>
      <c r="F136" s="204">
        <v>70</v>
      </c>
      <c r="G136" s="41" t="s">
        <v>17</v>
      </c>
      <c r="H136" s="203">
        <v>48</v>
      </c>
      <c r="I136" s="361" t="str">
        <f>V95</f>
        <v>Atlético Bempostense</v>
      </c>
      <c r="J136" s="381"/>
      <c r="K136" s="381"/>
      <c r="L136" s="381"/>
      <c r="M136" s="381"/>
      <c r="N136" s="381"/>
      <c r="O136" s="381"/>
      <c r="P136" s="362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61" t="str">
        <f>V97</f>
        <v>Al-Jazira F.c</v>
      </c>
      <c r="E137" s="362"/>
      <c r="F137" s="204">
        <v>51</v>
      </c>
      <c r="G137" s="41" t="s">
        <v>17</v>
      </c>
      <c r="H137" s="203">
        <v>40</v>
      </c>
      <c r="I137" s="361" t="str">
        <f>V96</f>
        <v>to na frente FC</v>
      </c>
      <c r="J137" s="381"/>
      <c r="K137" s="381"/>
      <c r="L137" s="381"/>
      <c r="M137" s="381"/>
      <c r="N137" s="381"/>
      <c r="O137" s="381"/>
      <c r="P137" s="362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61" t="str">
        <f>V94</f>
        <v>comicu</v>
      </c>
      <c r="E138" s="362"/>
      <c r="F138" s="204">
        <v>62</v>
      </c>
      <c r="G138" s="41" t="s">
        <v>17</v>
      </c>
      <c r="H138" s="203">
        <v>0</v>
      </c>
      <c r="I138" s="361" t="str">
        <f>V91</f>
        <v>spider mel fc</v>
      </c>
      <c r="J138" s="381"/>
      <c r="K138" s="381"/>
      <c r="L138" s="381"/>
      <c r="M138" s="381"/>
      <c r="N138" s="381"/>
      <c r="O138" s="381"/>
      <c r="P138" s="362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61" t="str">
        <f>V93</f>
        <v>André fogão</v>
      </c>
      <c r="E139" s="362"/>
      <c r="F139" s="204">
        <v>65</v>
      </c>
      <c r="G139" s="41" t="s">
        <v>17</v>
      </c>
      <c r="H139" s="203">
        <v>49</v>
      </c>
      <c r="I139" s="361" t="str">
        <f>V92</f>
        <v>Mentex F.C.</v>
      </c>
      <c r="J139" s="381"/>
      <c r="K139" s="381"/>
      <c r="L139" s="381"/>
      <c r="M139" s="381"/>
      <c r="N139" s="381"/>
      <c r="O139" s="381"/>
      <c r="P139" s="362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4" t="s">
        <v>263</v>
      </c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7"/>
      <c r="E142" s="368"/>
      <c r="F142" s="368"/>
      <c r="G142" s="368"/>
      <c r="H142" s="368"/>
      <c r="I142" s="368"/>
      <c r="J142" s="368"/>
      <c r="K142" s="368"/>
      <c r="L142" s="368"/>
      <c r="M142" s="368"/>
      <c r="N142" s="368"/>
      <c r="O142" s="368"/>
      <c r="P142" s="36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61" t="str">
        <f>V98</f>
        <v>Fiote Team</v>
      </c>
      <c r="E144" s="362"/>
      <c r="F144" s="203">
        <v>42</v>
      </c>
      <c r="G144" s="41" t="s">
        <v>17</v>
      </c>
      <c r="H144" s="204">
        <v>55</v>
      </c>
      <c r="I144" s="361" t="str">
        <f>V96</f>
        <v>to na frente FC</v>
      </c>
      <c r="J144" s="381"/>
      <c r="K144" s="381"/>
      <c r="L144" s="381"/>
      <c r="M144" s="381"/>
      <c r="N144" s="381"/>
      <c r="O144" s="381"/>
      <c r="P144" s="362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61" t="str">
        <f>V97</f>
        <v>Al-Jazira F.c</v>
      </c>
      <c r="E145" s="362"/>
      <c r="F145" s="203">
        <v>49</v>
      </c>
      <c r="G145" s="41" t="s">
        <v>17</v>
      </c>
      <c r="H145" s="204">
        <v>74</v>
      </c>
      <c r="I145" s="361" t="str">
        <f>V95</f>
        <v>Atlético Bempostense</v>
      </c>
      <c r="J145" s="381"/>
      <c r="K145" s="381"/>
      <c r="L145" s="381"/>
      <c r="M145" s="381"/>
      <c r="N145" s="381"/>
      <c r="O145" s="381"/>
      <c r="P145" s="362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61" t="str">
        <f>V94</f>
        <v>comicu</v>
      </c>
      <c r="E146" s="362"/>
      <c r="F146" s="203">
        <v>52</v>
      </c>
      <c r="G146" s="41" t="s">
        <v>17</v>
      </c>
      <c r="H146" s="204">
        <v>59</v>
      </c>
      <c r="I146" s="361" t="str">
        <f>V92</f>
        <v>Mentex F.C.</v>
      </c>
      <c r="J146" s="381"/>
      <c r="K146" s="381"/>
      <c r="L146" s="381"/>
      <c r="M146" s="381"/>
      <c r="N146" s="381"/>
      <c r="O146" s="381"/>
      <c r="P146" s="362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61" t="str">
        <f>V93</f>
        <v>André fogão</v>
      </c>
      <c r="E147" s="362"/>
      <c r="F147" s="204">
        <v>79</v>
      </c>
      <c r="G147" s="41" t="s">
        <v>17</v>
      </c>
      <c r="H147" s="203">
        <v>0</v>
      </c>
      <c r="I147" s="361" t="str">
        <f>V91</f>
        <v>spider mel fc</v>
      </c>
      <c r="J147" s="381"/>
      <c r="K147" s="381"/>
      <c r="L147" s="381"/>
      <c r="M147" s="381"/>
      <c r="N147" s="381"/>
      <c r="O147" s="381"/>
      <c r="P147" s="362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4" t="s">
        <v>264</v>
      </c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7"/>
      <c r="E150" s="368"/>
      <c r="F150" s="368"/>
      <c r="G150" s="368"/>
      <c r="H150" s="368"/>
      <c r="I150" s="368"/>
      <c r="J150" s="368"/>
      <c r="K150" s="368"/>
      <c r="L150" s="368"/>
      <c r="M150" s="368"/>
      <c r="N150" s="368"/>
      <c r="O150" s="368"/>
      <c r="P150" s="36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61" t="str">
        <f>V98</f>
        <v>Fiote Team</v>
      </c>
      <c r="E152" s="362"/>
      <c r="F152" s="204">
        <v>75</v>
      </c>
      <c r="G152" s="41" t="s">
        <v>17</v>
      </c>
      <c r="H152" s="203">
        <v>69</v>
      </c>
      <c r="I152" s="361" t="str">
        <f>V97</f>
        <v>Al-Jazira F.c</v>
      </c>
      <c r="J152" s="381"/>
      <c r="K152" s="381"/>
      <c r="L152" s="381"/>
      <c r="M152" s="381"/>
      <c r="N152" s="381"/>
      <c r="O152" s="381"/>
      <c r="P152" s="362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61" t="str">
        <f>V96</f>
        <v>to na frente FC</v>
      </c>
      <c r="E153" s="362"/>
      <c r="F153" s="204">
        <v>44</v>
      </c>
      <c r="G153" s="41" t="s">
        <v>17</v>
      </c>
      <c r="H153" s="203">
        <v>28</v>
      </c>
      <c r="I153" s="361" t="str">
        <f>V95</f>
        <v>Atlético Bempostense</v>
      </c>
      <c r="J153" s="381"/>
      <c r="K153" s="381"/>
      <c r="L153" s="381"/>
      <c r="M153" s="381"/>
      <c r="N153" s="381"/>
      <c r="O153" s="381"/>
      <c r="P153" s="362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61" t="str">
        <f>V94</f>
        <v>comicu</v>
      </c>
      <c r="E154" s="362"/>
      <c r="F154" s="203">
        <v>53</v>
      </c>
      <c r="G154" s="41" t="s">
        <v>17</v>
      </c>
      <c r="H154" s="204">
        <v>60</v>
      </c>
      <c r="I154" s="361" t="str">
        <f>V93</f>
        <v>André fogão</v>
      </c>
      <c r="J154" s="381"/>
      <c r="K154" s="381"/>
      <c r="L154" s="381"/>
      <c r="M154" s="381"/>
      <c r="N154" s="381"/>
      <c r="O154" s="381"/>
      <c r="P154" s="362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63" t="str">
        <f>V92</f>
        <v>Mentex F.C.</v>
      </c>
      <c r="E155" s="363"/>
      <c r="F155" s="204">
        <v>51</v>
      </c>
      <c r="G155" s="41" t="s">
        <v>17</v>
      </c>
      <c r="H155" s="203">
        <v>0</v>
      </c>
      <c r="I155" s="363" t="str">
        <f>V91</f>
        <v>spider mel fc</v>
      </c>
      <c r="J155" s="363"/>
      <c r="K155" s="363"/>
      <c r="L155" s="363"/>
      <c r="M155" s="363"/>
      <c r="N155" s="363"/>
      <c r="O155" s="363"/>
      <c r="P155" s="363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1" t="s">
        <v>252</v>
      </c>
      <c r="E157" s="332"/>
      <c r="F157" s="332"/>
      <c r="G157" s="332"/>
      <c r="H157" s="332"/>
      <c r="I157" s="332"/>
      <c r="J157" s="332"/>
      <c r="K157" s="332"/>
      <c r="L157" s="332"/>
      <c r="M157" s="333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4"/>
      <c r="E158" s="335"/>
      <c r="F158" s="335"/>
      <c r="G158" s="335"/>
      <c r="H158" s="335"/>
      <c r="I158" s="335"/>
      <c r="J158" s="335"/>
      <c r="K158" s="335"/>
      <c r="L158" s="335"/>
      <c r="M158" s="336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82" t="s">
        <v>12</v>
      </c>
      <c r="G159" s="383"/>
      <c r="H159" s="312" t="s">
        <v>309</v>
      </c>
      <c r="I159" s="312"/>
      <c r="J159" s="312" t="s">
        <v>310</v>
      </c>
      <c r="K159" s="312"/>
      <c r="L159" s="382" t="s">
        <v>174</v>
      </c>
      <c r="M159" s="384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85">
        <f>VLOOKUP(AC160,$U$159:$AB$167,3)</f>
        <v>12</v>
      </c>
      <c r="G160" s="385"/>
      <c r="H160" s="386">
        <f>VLOOKUP(AC160,$U$159:$AB$167,4)</f>
        <v>367</v>
      </c>
      <c r="I160" s="386"/>
      <c r="J160" s="386">
        <f>VLOOKUP(AC160,$U$159:$AB$167,5)</f>
        <v>338</v>
      </c>
      <c r="K160" s="386"/>
      <c r="L160" s="386">
        <f>VLOOKUP(AC160,$U$159:$AB$167,6)</f>
        <v>29</v>
      </c>
      <c r="M160" s="387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85">
        <f t="shared" ref="F161:F167" si="19">VLOOKUP(AC161,$U$159:$AB$167,3)</f>
        <v>11</v>
      </c>
      <c r="G161" s="385"/>
      <c r="H161" s="386">
        <f t="shared" ref="H161:H167" si="20">VLOOKUP(AC161,$U$159:$AB$167,4)</f>
        <v>377</v>
      </c>
      <c r="I161" s="386"/>
      <c r="J161" s="386">
        <f t="shared" ref="J161:J167" si="21">VLOOKUP(AC161,$U$159:$AB$167,5)</f>
        <v>286</v>
      </c>
      <c r="K161" s="386"/>
      <c r="L161" s="386">
        <f t="shared" ref="L161:L167" si="22">VLOOKUP(AC161,$U$159:$AB$167,6)</f>
        <v>91</v>
      </c>
      <c r="M161" s="387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85">
        <f t="shared" si="19"/>
        <v>11</v>
      </c>
      <c r="G162" s="385"/>
      <c r="H162" s="386">
        <f t="shared" si="20"/>
        <v>379</v>
      </c>
      <c r="I162" s="386"/>
      <c r="J162" s="386">
        <f t="shared" si="21"/>
        <v>329</v>
      </c>
      <c r="K162" s="386"/>
      <c r="L162" s="386">
        <f t="shared" si="22"/>
        <v>50</v>
      </c>
      <c r="M162" s="387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5">
        <f t="shared" si="19"/>
        <v>9</v>
      </c>
      <c r="G163" s="385"/>
      <c r="H163" s="386">
        <f t="shared" si="20"/>
        <v>355</v>
      </c>
      <c r="I163" s="386"/>
      <c r="J163" s="386">
        <f t="shared" si="21"/>
        <v>337</v>
      </c>
      <c r="K163" s="386"/>
      <c r="L163" s="386">
        <f t="shared" si="22"/>
        <v>18</v>
      </c>
      <c r="M163" s="387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49">
        <f t="shared" si="19"/>
        <v>9</v>
      </c>
      <c r="G164" s="349"/>
      <c r="H164" s="350">
        <f t="shared" si="20"/>
        <v>314</v>
      </c>
      <c r="I164" s="350"/>
      <c r="J164" s="350">
        <f t="shared" si="21"/>
        <v>302</v>
      </c>
      <c r="K164" s="350"/>
      <c r="L164" s="350">
        <f t="shared" si="22"/>
        <v>12</v>
      </c>
      <c r="M164" s="388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49">
        <f t="shared" si="19"/>
        <v>9</v>
      </c>
      <c r="G165" s="349"/>
      <c r="H165" s="350">
        <f t="shared" si="20"/>
        <v>306</v>
      </c>
      <c r="I165" s="350"/>
      <c r="J165" s="350">
        <f t="shared" si="21"/>
        <v>370</v>
      </c>
      <c r="K165" s="350"/>
      <c r="L165" s="350">
        <f t="shared" si="22"/>
        <v>-64</v>
      </c>
      <c r="M165" s="388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49">
        <f t="shared" si="19"/>
        <v>8</v>
      </c>
      <c r="G166" s="349"/>
      <c r="H166" s="350">
        <f t="shared" si="20"/>
        <v>349</v>
      </c>
      <c r="I166" s="350"/>
      <c r="J166" s="350">
        <f t="shared" si="21"/>
        <v>339</v>
      </c>
      <c r="K166" s="350"/>
      <c r="L166" s="350">
        <f t="shared" si="22"/>
        <v>10</v>
      </c>
      <c r="M166" s="388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52">
        <f t="shared" si="19"/>
        <v>5</v>
      </c>
      <c r="G167" s="352"/>
      <c r="H167" s="353">
        <f t="shared" si="20"/>
        <v>270</v>
      </c>
      <c r="I167" s="353"/>
      <c r="J167" s="353">
        <f t="shared" si="21"/>
        <v>409</v>
      </c>
      <c r="K167" s="353"/>
      <c r="L167" s="353">
        <f t="shared" si="22"/>
        <v>-139</v>
      </c>
      <c r="M167" s="389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5" t="s">
        <v>258</v>
      </c>
      <c r="E169" s="356"/>
      <c r="F169" s="356"/>
      <c r="G169" s="356"/>
      <c r="H169" s="356"/>
      <c r="I169" s="356"/>
      <c r="J169" s="356"/>
      <c r="K169" s="356"/>
      <c r="L169" s="356"/>
      <c r="M169" s="356"/>
      <c r="N169" s="356"/>
      <c r="O169" s="356"/>
      <c r="P169" s="35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8"/>
      <c r="E170" s="359"/>
      <c r="F170" s="359"/>
      <c r="G170" s="359"/>
      <c r="H170" s="359"/>
      <c r="I170" s="359"/>
      <c r="J170" s="359"/>
      <c r="K170" s="359"/>
      <c r="L170" s="359"/>
      <c r="M170" s="359"/>
      <c r="N170" s="359"/>
      <c r="O170" s="359"/>
      <c r="P170" s="36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3" t="str">
        <f>V167</f>
        <v>WillianBalao</v>
      </c>
      <c r="E172" s="363"/>
      <c r="F172" s="203">
        <v>21</v>
      </c>
      <c r="G172" s="41" t="s">
        <v>17</v>
      </c>
      <c r="H172" s="204">
        <v>29</v>
      </c>
      <c r="I172" s="363" t="str">
        <f>V163</f>
        <v>Vetores F. C.</v>
      </c>
      <c r="J172" s="363"/>
      <c r="K172" s="363"/>
      <c r="L172" s="363"/>
      <c r="M172" s="363"/>
      <c r="N172" s="363"/>
      <c r="O172" s="363"/>
      <c r="P172" s="363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3" t="str">
        <f>V166</f>
        <v>CR FLASHOW 11</v>
      </c>
      <c r="E173" s="363"/>
      <c r="F173" s="203">
        <v>40</v>
      </c>
      <c r="G173" s="41" t="s">
        <v>17</v>
      </c>
      <c r="H173" s="204">
        <v>42</v>
      </c>
      <c r="I173" s="363" t="str">
        <f>V162</f>
        <v>E-FIT</v>
      </c>
      <c r="J173" s="363"/>
      <c r="K173" s="363"/>
      <c r="L173" s="363"/>
      <c r="M173" s="363"/>
      <c r="N173" s="363"/>
      <c r="O173" s="363"/>
      <c r="P173" s="363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3" t="str">
        <f>V165</f>
        <v>Destifnow 05 FC</v>
      </c>
      <c r="E174" s="363"/>
      <c r="F174" s="204">
        <v>34</v>
      </c>
      <c r="G174" s="41" t="s">
        <v>17</v>
      </c>
      <c r="H174" s="203">
        <v>11</v>
      </c>
      <c r="I174" s="363" t="str">
        <f>V161</f>
        <v>É o ki tu merece</v>
      </c>
      <c r="J174" s="363"/>
      <c r="K174" s="363"/>
      <c r="L174" s="363"/>
      <c r="M174" s="363"/>
      <c r="N174" s="363"/>
      <c r="O174" s="363"/>
      <c r="P174" s="363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3" t="str">
        <f>V164</f>
        <v>Levi*s FC 10</v>
      </c>
      <c r="E175" s="363"/>
      <c r="F175" s="204">
        <v>38</v>
      </c>
      <c r="G175" s="41" t="s">
        <v>17</v>
      </c>
      <c r="H175" s="203">
        <v>37</v>
      </c>
      <c r="I175" s="363" t="str">
        <f>V160</f>
        <v>VivaCR.FC</v>
      </c>
      <c r="J175" s="363"/>
      <c r="K175" s="363"/>
      <c r="L175" s="363"/>
      <c r="M175" s="363"/>
      <c r="N175" s="363"/>
      <c r="O175" s="363"/>
      <c r="P175" s="363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4" t="s">
        <v>259</v>
      </c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7"/>
      <c r="E178" s="368"/>
      <c r="F178" s="368"/>
      <c r="G178" s="368"/>
      <c r="H178" s="368"/>
      <c r="I178" s="368"/>
      <c r="J178" s="368"/>
      <c r="K178" s="368"/>
      <c r="L178" s="368"/>
      <c r="M178" s="368"/>
      <c r="N178" s="368"/>
      <c r="O178" s="368"/>
      <c r="P178" s="36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3" t="str">
        <f>V167</f>
        <v>WillianBalao</v>
      </c>
      <c r="E180" s="363"/>
      <c r="F180" s="203">
        <v>16</v>
      </c>
      <c r="G180" s="41" t="s">
        <v>17</v>
      </c>
      <c r="H180" s="204">
        <v>52</v>
      </c>
      <c r="I180" s="363" t="str">
        <f>V160</f>
        <v>VivaCR.FC</v>
      </c>
      <c r="J180" s="363"/>
      <c r="K180" s="363"/>
      <c r="L180" s="363"/>
      <c r="M180" s="363"/>
      <c r="N180" s="363"/>
      <c r="O180" s="363"/>
      <c r="P180" s="363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3" t="str">
        <f>V166</f>
        <v>CR FLASHOW 11</v>
      </c>
      <c r="E181" s="363"/>
      <c r="F181" s="204">
        <v>62</v>
      </c>
      <c r="G181" s="41" t="s">
        <v>17</v>
      </c>
      <c r="H181" s="203">
        <v>36</v>
      </c>
      <c r="I181" s="363" t="str">
        <f>V161</f>
        <v>É o ki tu merece</v>
      </c>
      <c r="J181" s="363"/>
      <c r="K181" s="363"/>
      <c r="L181" s="363"/>
      <c r="M181" s="363"/>
      <c r="N181" s="363"/>
      <c r="O181" s="363"/>
      <c r="P181" s="363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3" t="str">
        <f>V165</f>
        <v>Destifnow 05 FC</v>
      </c>
      <c r="E182" s="363"/>
      <c r="F182" s="204">
        <v>52</v>
      </c>
      <c r="G182" s="41" t="s">
        <v>17</v>
      </c>
      <c r="H182" s="203">
        <v>51</v>
      </c>
      <c r="I182" s="363" t="str">
        <f>V162</f>
        <v>E-FIT</v>
      </c>
      <c r="J182" s="363"/>
      <c r="K182" s="363"/>
      <c r="L182" s="363"/>
      <c r="M182" s="363"/>
      <c r="N182" s="363"/>
      <c r="O182" s="363"/>
      <c r="P182" s="363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3" t="str">
        <f>V164</f>
        <v>Levi*s FC 10</v>
      </c>
      <c r="E183" s="363"/>
      <c r="F183" s="203">
        <v>56</v>
      </c>
      <c r="G183" s="41" t="s">
        <v>17</v>
      </c>
      <c r="H183" s="204">
        <v>52</v>
      </c>
      <c r="I183" s="363" t="str">
        <f>V163</f>
        <v>Vetores F. C.</v>
      </c>
      <c r="J183" s="363"/>
      <c r="K183" s="363"/>
      <c r="L183" s="363"/>
      <c r="M183" s="363"/>
      <c r="N183" s="363"/>
      <c r="O183" s="363"/>
      <c r="P183" s="363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4" t="s">
        <v>260</v>
      </c>
      <c r="E185" s="365"/>
      <c r="F185" s="365"/>
      <c r="G185" s="365"/>
      <c r="H185" s="365"/>
      <c r="I185" s="365"/>
      <c r="J185" s="365"/>
      <c r="K185" s="365"/>
      <c r="L185" s="365"/>
      <c r="M185" s="365"/>
      <c r="N185" s="365"/>
      <c r="O185" s="365"/>
      <c r="P185" s="36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7"/>
      <c r="E186" s="368"/>
      <c r="F186" s="368"/>
      <c r="G186" s="368"/>
      <c r="H186" s="368"/>
      <c r="I186" s="368"/>
      <c r="J186" s="368"/>
      <c r="K186" s="368"/>
      <c r="L186" s="368"/>
      <c r="M186" s="368"/>
      <c r="N186" s="368"/>
      <c r="O186" s="368"/>
      <c r="P186" s="36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3" t="str">
        <f>V167</f>
        <v>WillianBalao</v>
      </c>
      <c r="E188" s="363"/>
      <c r="F188" s="204">
        <v>70</v>
      </c>
      <c r="G188" s="25" t="s">
        <v>17</v>
      </c>
      <c r="H188" s="203">
        <v>21</v>
      </c>
      <c r="I188" s="363" t="str">
        <f>V161</f>
        <v>É o ki tu merece</v>
      </c>
      <c r="J188" s="363"/>
      <c r="K188" s="363"/>
      <c r="L188" s="363"/>
      <c r="M188" s="363"/>
      <c r="N188" s="363"/>
      <c r="O188" s="363"/>
      <c r="P188" s="363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3" t="str">
        <f>V166</f>
        <v>CR FLASHOW 11</v>
      </c>
      <c r="E189" s="363"/>
      <c r="F189" s="203">
        <v>73</v>
      </c>
      <c r="G189" s="25" t="s">
        <v>17</v>
      </c>
      <c r="H189" s="204">
        <v>82</v>
      </c>
      <c r="I189" s="363" t="str">
        <f>V160</f>
        <v>VivaCR.FC</v>
      </c>
      <c r="J189" s="363"/>
      <c r="K189" s="363"/>
      <c r="L189" s="363"/>
      <c r="M189" s="363"/>
      <c r="N189" s="363"/>
      <c r="O189" s="363"/>
      <c r="P189" s="363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3" t="str">
        <f>V165</f>
        <v>Destifnow 05 FC</v>
      </c>
      <c r="E190" s="363"/>
      <c r="F190" s="203">
        <v>46</v>
      </c>
      <c r="G190" s="25" t="s">
        <v>17</v>
      </c>
      <c r="H190" s="204">
        <v>77</v>
      </c>
      <c r="I190" s="363" t="str">
        <f>V163</f>
        <v>Vetores F. C.</v>
      </c>
      <c r="J190" s="363"/>
      <c r="K190" s="363"/>
      <c r="L190" s="363"/>
      <c r="M190" s="363"/>
      <c r="N190" s="363"/>
      <c r="O190" s="363"/>
      <c r="P190" s="363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3" t="str">
        <f>V164</f>
        <v>Levi*s FC 10</v>
      </c>
      <c r="E191" s="363"/>
      <c r="F191" s="203">
        <v>54</v>
      </c>
      <c r="G191" s="25" t="s">
        <v>17</v>
      </c>
      <c r="H191" s="204">
        <v>56</v>
      </c>
      <c r="I191" s="363" t="str">
        <f>V162</f>
        <v>E-FIT</v>
      </c>
      <c r="J191" s="363"/>
      <c r="K191" s="363"/>
      <c r="L191" s="363"/>
      <c r="M191" s="363"/>
      <c r="N191" s="363"/>
      <c r="O191" s="363"/>
      <c r="P191" s="363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4" t="s">
        <v>261</v>
      </c>
      <c r="E193" s="365"/>
      <c r="F193" s="365"/>
      <c r="G193" s="365"/>
      <c r="H193" s="365"/>
      <c r="I193" s="365"/>
      <c r="J193" s="365"/>
      <c r="K193" s="365"/>
      <c r="L193" s="365"/>
      <c r="M193" s="365"/>
      <c r="N193" s="365"/>
      <c r="O193" s="365"/>
      <c r="P193" s="36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7"/>
      <c r="E194" s="368"/>
      <c r="F194" s="368"/>
      <c r="G194" s="368"/>
      <c r="H194" s="368"/>
      <c r="I194" s="368"/>
      <c r="J194" s="368"/>
      <c r="K194" s="368"/>
      <c r="L194" s="368"/>
      <c r="M194" s="368"/>
      <c r="N194" s="368"/>
      <c r="O194" s="368"/>
      <c r="P194" s="36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63" t="str">
        <f>V167</f>
        <v>WillianBalao</v>
      </c>
      <c r="E196" s="363"/>
      <c r="F196" s="203">
        <v>54</v>
      </c>
      <c r="G196" s="41" t="s">
        <v>17</v>
      </c>
      <c r="H196" s="204">
        <v>57</v>
      </c>
      <c r="I196" s="363" t="str">
        <f>V162</f>
        <v>E-FIT</v>
      </c>
      <c r="J196" s="363"/>
      <c r="K196" s="363"/>
      <c r="L196" s="363"/>
      <c r="M196" s="363"/>
      <c r="N196" s="363"/>
      <c r="O196" s="363"/>
      <c r="P196" s="363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63" t="str">
        <f>V166</f>
        <v>CR FLASHOW 11</v>
      </c>
      <c r="E197" s="363"/>
      <c r="F197" s="204">
        <v>74</v>
      </c>
      <c r="G197" s="41" t="s">
        <v>17</v>
      </c>
      <c r="H197" s="203">
        <v>53</v>
      </c>
      <c r="I197" s="363" t="str">
        <f>V163</f>
        <v>Vetores F. C.</v>
      </c>
      <c r="J197" s="363"/>
      <c r="K197" s="363"/>
      <c r="L197" s="363"/>
      <c r="M197" s="363"/>
      <c r="N197" s="363"/>
      <c r="O197" s="363"/>
      <c r="P197" s="363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63" t="str">
        <f>V165</f>
        <v>Destifnow 05 FC</v>
      </c>
      <c r="E198" s="363"/>
      <c r="F198" s="203">
        <v>18</v>
      </c>
      <c r="G198" s="41" t="s">
        <v>17</v>
      </c>
      <c r="H198" s="204">
        <v>87</v>
      </c>
      <c r="I198" s="363" t="str">
        <f>V160</f>
        <v>VivaCR.FC</v>
      </c>
      <c r="J198" s="363"/>
      <c r="K198" s="363"/>
      <c r="L198" s="363"/>
      <c r="M198" s="363"/>
      <c r="N198" s="363"/>
      <c r="O198" s="363"/>
      <c r="P198" s="363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63" t="str">
        <f>V164</f>
        <v>Levi*s FC 10</v>
      </c>
      <c r="E199" s="363"/>
      <c r="F199" s="204">
        <v>80</v>
      </c>
      <c r="G199" s="41" t="s">
        <v>17</v>
      </c>
      <c r="H199" s="203">
        <v>73</v>
      </c>
      <c r="I199" s="363" t="str">
        <f>V161</f>
        <v>É o ki tu merece</v>
      </c>
      <c r="J199" s="363"/>
      <c r="K199" s="363"/>
      <c r="L199" s="363"/>
      <c r="M199" s="363"/>
      <c r="N199" s="363"/>
      <c r="O199" s="363"/>
      <c r="P199" s="363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4" t="s">
        <v>262</v>
      </c>
      <c r="E201" s="365"/>
      <c r="F201" s="365"/>
      <c r="G201" s="365"/>
      <c r="H201" s="365"/>
      <c r="I201" s="365"/>
      <c r="J201" s="365"/>
      <c r="K201" s="365"/>
      <c r="L201" s="365"/>
      <c r="M201" s="365"/>
      <c r="N201" s="365"/>
      <c r="O201" s="365"/>
      <c r="P201" s="36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7"/>
      <c r="E202" s="368"/>
      <c r="F202" s="368"/>
      <c r="G202" s="368"/>
      <c r="H202" s="368"/>
      <c r="I202" s="368"/>
      <c r="J202" s="368"/>
      <c r="K202" s="368"/>
      <c r="L202" s="368"/>
      <c r="M202" s="368"/>
      <c r="N202" s="368"/>
      <c r="O202" s="368"/>
      <c r="P202" s="36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63" t="str">
        <f>V167</f>
        <v>WillianBalao</v>
      </c>
      <c r="E204" s="363"/>
      <c r="F204" s="203">
        <v>38</v>
      </c>
      <c r="G204" s="41" t="s">
        <v>17</v>
      </c>
      <c r="H204" s="204">
        <v>59</v>
      </c>
      <c r="I204" s="363" t="str">
        <f>V164</f>
        <v>Levi*s FC 10</v>
      </c>
      <c r="J204" s="363"/>
      <c r="K204" s="363"/>
      <c r="L204" s="363"/>
      <c r="M204" s="363"/>
      <c r="N204" s="363"/>
      <c r="O204" s="363"/>
      <c r="P204" s="363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63" t="str">
        <f>V166</f>
        <v>CR FLASHOW 11</v>
      </c>
      <c r="E205" s="363"/>
      <c r="F205" s="204">
        <v>50</v>
      </c>
      <c r="G205" s="41" t="s">
        <v>17</v>
      </c>
      <c r="H205" s="203">
        <v>22</v>
      </c>
      <c r="I205" s="363" t="str">
        <f>V165</f>
        <v>Destifnow 05 FC</v>
      </c>
      <c r="J205" s="363"/>
      <c r="K205" s="363"/>
      <c r="L205" s="363"/>
      <c r="M205" s="363"/>
      <c r="N205" s="363"/>
      <c r="O205" s="363"/>
      <c r="P205" s="363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63" t="str">
        <f>V163</f>
        <v>Vetores F. C.</v>
      </c>
      <c r="E206" s="363"/>
      <c r="F206" s="203">
        <v>15</v>
      </c>
      <c r="G206" s="41" t="s">
        <v>17</v>
      </c>
      <c r="H206" s="204">
        <v>25</v>
      </c>
      <c r="I206" s="363" t="str">
        <f>V160</f>
        <v>VivaCR.FC</v>
      </c>
      <c r="J206" s="363"/>
      <c r="K206" s="363"/>
      <c r="L206" s="363"/>
      <c r="M206" s="363"/>
      <c r="N206" s="363"/>
      <c r="O206" s="363"/>
      <c r="P206" s="363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63" t="str">
        <f>V162</f>
        <v>E-FIT</v>
      </c>
      <c r="E207" s="363"/>
      <c r="F207" s="203">
        <v>34</v>
      </c>
      <c r="G207" s="41" t="s">
        <v>17</v>
      </c>
      <c r="H207" s="204">
        <v>46</v>
      </c>
      <c r="I207" s="363" t="str">
        <f>V161</f>
        <v>É o ki tu merece</v>
      </c>
      <c r="J207" s="363"/>
      <c r="K207" s="363"/>
      <c r="L207" s="363"/>
      <c r="M207" s="363"/>
      <c r="N207" s="363"/>
      <c r="O207" s="363"/>
      <c r="P207" s="363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4" t="s">
        <v>263</v>
      </c>
      <c r="E209" s="365"/>
      <c r="F209" s="365"/>
      <c r="G209" s="365"/>
      <c r="H209" s="365"/>
      <c r="I209" s="365"/>
      <c r="J209" s="365"/>
      <c r="K209" s="365"/>
      <c r="L209" s="365"/>
      <c r="M209" s="365"/>
      <c r="N209" s="365"/>
      <c r="O209" s="365"/>
      <c r="P209" s="36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7"/>
      <c r="E210" s="368"/>
      <c r="F210" s="368"/>
      <c r="G210" s="368"/>
      <c r="H210" s="368"/>
      <c r="I210" s="368"/>
      <c r="J210" s="368"/>
      <c r="K210" s="368"/>
      <c r="L210" s="368"/>
      <c r="M210" s="368"/>
      <c r="N210" s="368"/>
      <c r="O210" s="368"/>
      <c r="P210" s="36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63" t="str">
        <f>V167</f>
        <v>WillianBalao</v>
      </c>
      <c r="E212" s="363"/>
      <c r="F212" s="204">
        <v>66</v>
      </c>
      <c r="G212" s="41" t="s">
        <v>17</v>
      </c>
      <c r="H212" s="203">
        <v>52</v>
      </c>
      <c r="I212" s="363" t="str">
        <f>V165</f>
        <v>Destifnow 05 FC</v>
      </c>
      <c r="J212" s="363"/>
      <c r="K212" s="363"/>
      <c r="L212" s="363"/>
      <c r="M212" s="363"/>
      <c r="N212" s="363"/>
      <c r="O212" s="363"/>
      <c r="P212" s="363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63" t="str">
        <f>V166</f>
        <v>CR FLASHOW 11</v>
      </c>
      <c r="E213" s="363"/>
      <c r="F213" s="204">
        <v>48</v>
      </c>
      <c r="G213" s="41" t="s">
        <v>17</v>
      </c>
      <c r="H213" s="203">
        <v>45</v>
      </c>
      <c r="I213" s="363" t="str">
        <f>V164</f>
        <v>Levi*s FC 10</v>
      </c>
      <c r="J213" s="363"/>
      <c r="K213" s="363"/>
      <c r="L213" s="363"/>
      <c r="M213" s="363"/>
      <c r="N213" s="363"/>
      <c r="O213" s="363"/>
      <c r="P213" s="363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63" t="str">
        <f>V163</f>
        <v>Vetores F. C.</v>
      </c>
      <c r="E214" s="363"/>
      <c r="F214" s="203">
        <v>43</v>
      </c>
      <c r="G214" s="41" t="s">
        <v>17</v>
      </c>
      <c r="H214" s="204">
        <v>60</v>
      </c>
      <c r="I214" s="363" t="str">
        <f>V161</f>
        <v>É o ki tu merece</v>
      </c>
      <c r="J214" s="363"/>
      <c r="K214" s="363"/>
      <c r="L214" s="363"/>
      <c r="M214" s="363"/>
      <c r="N214" s="363"/>
      <c r="O214" s="363"/>
      <c r="P214" s="363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63" t="str">
        <f>V162</f>
        <v>E-FIT</v>
      </c>
      <c r="E215" s="363"/>
      <c r="F215" s="204">
        <v>67</v>
      </c>
      <c r="G215" s="41" t="s">
        <v>17</v>
      </c>
      <c r="H215" s="203">
        <v>47</v>
      </c>
      <c r="I215" s="363" t="str">
        <f>V160</f>
        <v>VivaCR.FC</v>
      </c>
      <c r="J215" s="363"/>
      <c r="K215" s="363"/>
      <c r="L215" s="363"/>
      <c r="M215" s="363"/>
      <c r="N215" s="363"/>
      <c r="O215" s="363"/>
      <c r="P215" s="363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4" t="s">
        <v>264</v>
      </c>
      <c r="E217" s="365"/>
      <c r="F217" s="365"/>
      <c r="G217" s="365"/>
      <c r="H217" s="365"/>
      <c r="I217" s="365"/>
      <c r="J217" s="365"/>
      <c r="K217" s="365"/>
      <c r="L217" s="365"/>
      <c r="M217" s="365"/>
      <c r="N217" s="365"/>
      <c r="O217" s="365"/>
      <c r="P217" s="36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7"/>
      <c r="E218" s="368"/>
      <c r="F218" s="368"/>
      <c r="G218" s="368"/>
      <c r="H218" s="368"/>
      <c r="I218" s="368"/>
      <c r="J218" s="368"/>
      <c r="K218" s="368"/>
      <c r="L218" s="368"/>
      <c r="M218" s="368"/>
      <c r="N218" s="368"/>
      <c r="O218" s="368"/>
      <c r="P218" s="36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63" t="str">
        <f>V167</f>
        <v>WillianBalao</v>
      </c>
      <c r="E220" s="363"/>
      <c r="F220" s="204">
        <v>49</v>
      </c>
      <c r="G220" s="41" t="s">
        <v>17</v>
      </c>
      <c r="H220" s="203">
        <v>32</v>
      </c>
      <c r="I220" s="363" t="str">
        <f>V166</f>
        <v>CR FLASHOW 11</v>
      </c>
      <c r="J220" s="363"/>
      <c r="K220" s="363"/>
      <c r="L220" s="363"/>
      <c r="M220" s="363"/>
      <c r="N220" s="363"/>
      <c r="O220" s="363"/>
      <c r="P220" s="363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63" t="str">
        <f>V165</f>
        <v>Destifnow 05 FC</v>
      </c>
      <c r="E221" s="363"/>
      <c r="F221" s="203">
        <v>46</v>
      </c>
      <c r="G221" s="41" t="s">
        <v>17</v>
      </c>
      <c r="H221" s="204">
        <v>67</v>
      </c>
      <c r="I221" s="363" t="str">
        <f>V164</f>
        <v>Levi*s FC 10</v>
      </c>
      <c r="J221" s="363"/>
      <c r="K221" s="363"/>
      <c r="L221" s="363"/>
      <c r="M221" s="363"/>
      <c r="N221" s="363"/>
      <c r="O221" s="363"/>
      <c r="P221" s="363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63" t="str">
        <f>V163</f>
        <v>Vetores F. C.</v>
      </c>
      <c r="E222" s="363"/>
      <c r="F222" s="203">
        <v>45</v>
      </c>
      <c r="G222" s="41" t="s">
        <v>17</v>
      </c>
      <c r="H222" s="204">
        <v>60</v>
      </c>
      <c r="I222" s="363" t="str">
        <f>V162</f>
        <v>E-FIT</v>
      </c>
      <c r="J222" s="363"/>
      <c r="K222" s="363"/>
      <c r="L222" s="363"/>
      <c r="M222" s="363"/>
      <c r="N222" s="363"/>
      <c r="O222" s="363"/>
      <c r="P222" s="363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63" t="str">
        <f>V161</f>
        <v>É o ki tu merece</v>
      </c>
      <c r="E223" s="363"/>
      <c r="F223" s="204">
        <v>59</v>
      </c>
      <c r="G223" s="41" t="s">
        <v>17</v>
      </c>
      <c r="H223" s="203">
        <v>47</v>
      </c>
      <c r="I223" s="363" t="str">
        <f>V160</f>
        <v>VivaCR.FC</v>
      </c>
      <c r="J223" s="363"/>
      <c r="K223" s="363"/>
      <c r="L223" s="363"/>
      <c r="M223" s="363"/>
      <c r="N223" s="363"/>
      <c r="O223" s="363"/>
      <c r="P223" s="363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90" t="s">
        <v>253</v>
      </c>
      <c r="E225" s="390"/>
      <c r="F225" s="390"/>
      <c r="G225" s="390"/>
      <c r="H225" s="390"/>
      <c r="I225" s="390"/>
      <c r="J225" s="390"/>
      <c r="K225" s="390"/>
      <c r="L225" s="390"/>
      <c r="M225" s="39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90"/>
      <c r="E226" s="390"/>
      <c r="F226" s="390"/>
      <c r="G226" s="390"/>
      <c r="H226" s="390"/>
      <c r="I226" s="390"/>
      <c r="J226" s="390"/>
      <c r="K226" s="390"/>
      <c r="L226" s="390"/>
      <c r="M226" s="39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91" t="s">
        <v>12</v>
      </c>
      <c r="G227" s="391"/>
      <c r="H227" s="312" t="s">
        <v>309</v>
      </c>
      <c r="I227" s="312"/>
      <c r="J227" s="312" t="s">
        <v>310</v>
      </c>
      <c r="K227" s="312"/>
      <c r="L227" s="391" t="s">
        <v>174</v>
      </c>
      <c r="M227" s="39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5">
        <f>VLOOKUP(AC228,$U$227:$AC$235,3)</f>
        <v>14</v>
      </c>
      <c r="G228" s="385"/>
      <c r="H228" s="386">
        <f>VLOOKUP(AC228,$U$227:$AC$235,4)</f>
        <v>373</v>
      </c>
      <c r="I228" s="386"/>
      <c r="J228" s="386">
        <f>VLOOKUP(AC228,$U$227:$AC$235,5)</f>
        <v>240</v>
      </c>
      <c r="K228" s="386"/>
      <c r="L228" s="386">
        <f>VLOOKUP(AC228,$U$227:$AC$235,6)</f>
        <v>133</v>
      </c>
      <c r="M228" s="392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5">
        <f t="shared" ref="F229:F235" si="28">VLOOKUP(AC229,$U$227:$AC$235,3)</f>
        <v>14</v>
      </c>
      <c r="G229" s="385"/>
      <c r="H229" s="386">
        <f t="shared" ref="H229:H235" si="29">VLOOKUP(AC229,$U$227:$AC$235,4)</f>
        <v>301</v>
      </c>
      <c r="I229" s="386"/>
      <c r="J229" s="386">
        <f t="shared" ref="J229:J235" si="30">VLOOKUP(AC229,$U$227:$AC$235,5)</f>
        <v>267</v>
      </c>
      <c r="K229" s="386"/>
      <c r="L229" s="386">
        <f t="shared" ref="L229:L235" si="31">VLOOKUP(AC229,$U$227:$AC$235,6)</f>
        <v>34</v>
      </c>
      <c r="M229" s="392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85">
        <f t="shared" si="28"/>
        <v>11</v>
      </c>
      <c r="G230" s="385"/>
      <c r="H230" s="386">
        <f t="shared" si="29"/>
        <v>374</v>
      </c>
      <c r="I230" s="386"/>
      <c r="J230" s="386">
        <f t="shared" si="30"/>
        <v>348</v>
      </c>
      <c r="K230" s="386"/>
      <c r="L230" s="386">
        <f t="shared" si="31"/>
        <v>26</v>
      </c>
      <c r="M230" s="392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85">
        <f t="shared" si="28"/>
        <v>10</v>
      </c>
      <c r="G231" s="385"/>
      <c r="H231" s="386">
        <f t="shared" si="29"/>
        <v>353</v>
      </c>
      <c r="I231" s="386"/>
      <c r="J231" s="386">
        <f t="shared" si="30"/>
        <v>308</v>
      </c>
      <c r="K231" s="386"/>
      <c r="L231" s="386">
        <f t="shared" si="31"/>
        <v>45</v>
      </c>
      <c r="M231" s="392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49">
        <f t="shared" si="28"/>
        <v>7</v>
      </c>
      <c r="G232" s="349"/>
      <c r="H232" s="350">
        <f t="shared" si="29"/>
        <v>328</v>
      </c>
      <c r="I232" s="350"/>
      <c r="J232" s="350">
        <f t="shared" si="30"/>
        <v>359</v>
      </c>
      <c r="K232" s="350"/>
      <c r="L232" s="350">
        <f t="shared" si="31"/>
        <v>-31</v>
      </c>
      <c r="M232" s="393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49">
        <f t="shared" si="28"/>
        <v>6</v>
      </c>
      <c r="G233" s="349"/>
      <c r="H233" s="350">
        <f t="shared" si="29"/>
        <v>305</v>
      </c>
      <c r="I233" s="350"/>
      <c r="J233" s="350">
        <f t="shared" si="30"/>
        <v>344</v>
      </c>
      <c r="K233" s="350"/>
      <c r="L233" s="350">
        <f t="shared" si="31"/>
        <v>-39</v>
      </c>
      <c r="M233" s="393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49">
        <f t="shared" si="28"/>
        <v>5</v>
      </c>
      <c r="G234" s="349"/>
      <c r="H234" s="350">
        <f t="shared" si="29"/>
        <v>287</v>
      </c>
      <c r="I234" s="350"/>
      <c r="J234" s="350">
        <f t="shared" si="30"/>
        <v>351</v>
      </c>
      <c r="K234" s="350"/>
      <c r="L234" s="350">
        <f t="shared" si="31"/>
        <v>-64</v>
      </c>
      <c r="M234" s="393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9">
        <f t="shared" si="28"/>
        <v>3</v>
      </c>
      <c r="G235" s="349"/>
      <c r="H235" s="350">
        <f t="shared" si="29"/>
        <v>236</v>
      </c>
      <c r="I235" s="350"/>
      <c r="J235" s="350">
        <f t="shared" si="30"/>
        <v>338</v>
      </c>
      <c r="K235" s="350"/>
      <c r="L235" s="350">
        <f t="shared" si="31"/>
        <v>-102</v>
      </c>
      <c r="M235" s="393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5" t="s">
        <v>258</v>
      </c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8"/>
      <c r="E239" s="359"/>
      <c r="F239" s="359"/>
      <c r="G239" s="359"/>
      <c r="H239" s="359"/>
      <c r="I239" s="359"/>
      <c r="J239" s="359"/>
      <c r="K239" s="359"/>
      <c r="L239" s="359"/>
      <c r="M239" s="359"/>
      <c r="N239" s="359"/>
      <c r="O239" s="359"/>
      <c r="P239" s="36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3" t="str">
        <f>V235</f>
        <v>Belloshow</v>
      </c>
      <c r="E241" s="363"/>
      <c r="F241" s="203">
        <v>31</v>
      </c>
      <c r="G241" s="25" t="s">
        <v>17</v>
      </c>
      <c r="H241" s="204">
        <v>39</v>
      </c>
      <c r="I241" s="363" t="str">
        <f>V231</f>
        <v>MAGRÃO FUTEBOL</v>
      </c>
      <c r="J241" s="363"/>
      <c r="K241" s="363"/>
      <c r="L241" s="363"/>
      <c r="M241" s="363"/>
      <c r="N241" s="363"/>
      <c r="O241" s="363"/>
      <c r="P241" s="363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3" t="str">
        <f>V234</f>
        <v>Bruno Duim FC</v>
      </c>
      <c r="E242" s="363"/>
      <c r="F242" s="203">
        <v>29</v>
      </c>
      <c r="G242" s="25" t="s">
        <v>17</v>
      </c>
      <c r="H242" s="204">
        <v>33</v>
      </c>
      <c r="I242" s="363" t="str">
        <f>V230</f>
        <v>team Z</v>
      </c>
      <c r="J242" s="363"/>
      <c r="K242" s="363"/>
      <c r="L242" s="363"/>
      <c r="M242" s="363"/>
      <c r="N242" s="363"/>
      <c r="O242" s="363"/>
      <c r="P242" s="363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3" t="str">
        <f>V233</f>
        <v>JAH JAH ME LEVE</v>
      </c>
      <c r="E243" s="363"/>
      <c r="F243" s="203">
        <v>41</v>
      </c>
      <c r="G243" s="25" t="s">
        <v>17</v>
      </c>
      <c r="H243" s="204">
        <v>50</v>
      </c>
      <c r="I243" s="363" t="str">
        <f>V229</f>
        <v>EFIPAC</v>
      </c>
      <c r="J243" s="363"/>
      <c r="K243" s="363"/>
      <c r="L243" s="363"/>
      <c r="M243" s="363"/>
      <c r="N243" s="363"/>
      <c r="O243" s="363"/>
      <c r="P243" s="363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3" t="str">
        <f>V232</f>
        <v>Hall Bayer</v>
      </c>
      <c r="E244" s="363"/>
      <c r="F244" s="204">
        <v>42</v>
      </c>
      <c r="G244" s="25" t="s">
        <v>17</v>
      </c>
      <c r="H244" s="203">
        <v>12</v>
      </c>
      <c r="I244" s="363" t="str">
        <f>V228</f>
        <v>C.R. Trollers</v>
      </c>
      <c r="J244" s="363"/>
      <c r="K244" s="363"/>
      <c r="L244" s="363"/>
      <c r="M244" s="363"/>
      <c r="N244" s="363"/>
      <c r="O244" s="363"/>
      <c r="P244" s="363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4" t="s">
        <v>259</v>
      </c>
      <c r="E246" s="365"/>
      <c r="F246" s="365"/>
      <c r="G246" s="365"/>
      <c r="H246" s="365"/>
      <c r="I246" s="365"/>
      <c r="J246" s="365"/>
      <c r="K246" s="365"/>
      <c r="L246" s="365"/>
      <c r="M246" s="365"/>
      <c r="N246" s="365"/>
      <c r="O246" s="365"/>
      <c r="P246" s="36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7"/>
      <c r="E247" s="368"/>
      <c r="F247" s="368"/>
      <c r="G247" s="368"/>
      <c r="H247" s="368"/>
      <c r="I247" s="368"/>
      <c r="J247" s="368"/>
      <c r="K247" s="368"/>
      <c r="L247" s="368"/>
      <c r="M247" s="368"/>
      <c r="N247" s="368"/>
      <c r="O247" s="368"/>
      <c r="P247" s="36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3" t="str">
        <f>V235</f>
        <v>Belloshow</v>
      </c>
      <c r="E249" s="363"/>
      <c r="F249" s="204">
        <v>57</v>
      </c>
      <c r="G249" s="41" t="s">
        <v>17</v>
      </c>
      <c r="H249" s="203">
        <v>55</v>
      </c>
      <c r="I249" s="363" t="str">
        <f>V228</f>
        <v>C.R. Trollers</v>
      </c>
      <c r="J249" s="363"/>
      <c r="K249" s="363"/>
      <c r="L249" s="363"/>
      <c r="M249" s="363"/>
      <c r="N249" s="363"/>
      <c r="O249" s="363"/>
      <c r="P249" s="363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3" t="str">
        <f>V234</f>
        <v>Bruno Duim FC</v>
      </c>
      <c r="E250" s="363"/>
      <c r="F250" s="203">
        <v>38</v>
      </c>
      <c r="G250" s="41" t="s">
        <v>17</v>
      </c>
      <c r="H250" s="204">
        <v>53</v>
      </c>
      <c r="I250" s="363" t="str">
        <f>V229</f>
        <v>EFIPAC</v>
      </c>
      <c r="J250" s="363"/>
      <c r="K250" s="363"/>
      <c r="L250" s="363"/>
      <c r="M250" s="363"/>
      <c r="N250" s="363"/>
      <c r="O250" s="363"/>
      <c r="P250" s="363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3" t="str">
        <f>V233</f>
        <v>JAH JAH ME LEVE</v>
      </c>
      <c r="E251" s="363"/>
      <c r="F251" s="203">
        <v>8</v>
      </c>
      <c r="G251" s="41" t="s">
        <v>17</v>
      </c>
      <c r="H251" s="204">
        <v>35</v>
      </c>
      <c r="I251" s="363" t="str">
        <f>V230</f>
        <v>team Z</v>
      </c>
      <c r="J251" s="363"/>
      <c r="K251" s="363"/>
      <c r="L251" s="363"/>
      <c r="M251" s="363"/>
      <c r="N251" s="363"/>
      <c r="O251" s="363"/>
      <c r="P251" s="363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3" t="str">
        <f>V232</f>
        <v>Hall Bayer</v>
      </c>
      <c r="E252" s="363"/>
      <c r="F252" s="204">
        <v>48</v>
      </c>
      <c r="G252" s="41" t="s">
        <v>17</v>
      </c>
      <c r="H252" s="203">
        <v>46</v>
      </c>
      <c r="I252" s="363" t="str">
        <f>V231</f>
        <v>MAGRÃO FUTEBOL</v>
      </c>
      <c r="J252" s="363"/>
      <c r="K252" s="363"/>
      <c r="L252" s="363"/>
      <c r="M252" s="363"/>
      <c r="N252" s="363"/>
      <c r="O252" s="363"/>
      <c r="P252" s="363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4" t="s">
        <v>260</v>
      </c>
      <c r="E254" s="365"/>
      <c r="F254" s="365"/>
      <c r="G254" s="365"/>
      <c r="H254" s="365"/>
      <c r="I254" s="365"/>
      <c r="J254" s="365"/>
      <c r="K254" s="365"/>
      <c r="L254" s="365"/>
      <c r="M254" s="365"/>
      <c r="N254" s="365"/>
      <c r="O254" s="365"/>
      <c r="P254" s="36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7"/>
      <c r="E255" s="368"/>
      <c r="F255" s="368"/>
      <c r="G255" s="368"/>
      <c r="H255" s="368"/>
      <c r="I255" s="368"/>
      <c r="J255" s="368"/>
      <c r="K255" s="368"/>
      <c r="L255" s="368"/>
      <c r="M255" s="368"/>
      <c r="N255" s="368"/>
      <c r="O255" s="368"/>
      <c r="P255" s="36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3" t="str">
        <f>V235</f>
        <v>Belloshow</v>
      </c>
      <c r="E257" s="363"/>
      <c r="F257" s="203">
        <v>48</v>
      </c>
      <c r="G257" s="41" t="s">
        <v>17</v>
      </c>
      <c r="H257" s="204">
        <v>59</v>
      </c>
      <c r="I257" s="363" t="str">
        <f>V229</f>
        <v>EFIPAC</v>
      </c>
      <c r="J257" s="363"/>
      <c r="K257" s="363"/>
      <c r="L257" s="363"/>
      <c r="M257" s="363"/>
      <c r="N257" s="363"/>
      <c r="O257" s="363"/>
      <c r="P257" s="363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3" t="str">
        <f>V234</f>
        <v>Bruno Duim FC</v>
      </c>
      <c r="E258" s="363"/>
      <c r="F258" s="203">
        <v>46</v>
      </c>
      <c r="G258" s="41" t="s">
        <v>17</v>
      </c>
      <c r="H258" s="204">
        <v>60</v>
      </c>
      <c r="I258" s="363" t="str">
        <f>V228</f>
        <v>C.R. Trollers</v>
      </c>
      <c r="J258" s="363"/>
      <c r="K258" s="363"/>
      <c r="L258" s="363"/>
      <c r="M258" s="363"/>
      <c r="N258" s="363"/>
      <c r="O258" s="363"/>
      <c r="P258" s="363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3" t="str">
        <f>V233</f>
        <v>JAH JAH ME LEVE</v>
      </c>
      <c r="E259" s="363"/>
      <c r="F259" s="204">
        <v>75</v>
      </c>
      <c r="G259" s="41" t="s">
        <v>17</v>
      </c>
      <c r="H259" s="203">
        <v>62</v>
      </c>
      <c r="I259" s="363" t="str">
        <f>V231</f>
        <v>MAGRÃO FUTEBOL</v>
      </c>
      <c r="J259" s="363"/>
      <c r="K259" s="363"/>
      <c r="L259" s="363"/>
      <c r="M259" s="363"/>
      <c r="N259" s="363"/>
      <c r="O259" s="363"/>
      <c r="P259" s="363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3" t="str">
        <f>V232</f>
        <v>Hall Bayer</v>
      </c>
      <c r="E260" s="363"/>
      <c r="F260" s="203">
        <v>50</v>
      </c>
      <c r="G260" s="41" t="s">
        <v>17</v>
      </c>
      <c r="H260" s="204">
        <v>56</v>
      </c>
      <c r="I260" s="363" t="str">
        <f>V230</f>
        <v>team Z</v>
      </c>
      <c r="J260" s="363"/>
      <c r="K260" s="363"/>
      <c r="L260" s="363"/>
      <c r="M260" s="363"/>
      <c r="N260" s="363"/>
      <c r="O260" s="363"/>
      <c r="P260" s="363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4" t="s">
        <v>261</v>
      </c>
      <c r="E262" s="365"/>
      <c r="F262" s="365"/>
      <c r="G262" s="365"/>
      <c r="H262" s="365"/>
      <c r="I262" s="365"/>
      <c r="J262" s="365"/>
      <c r="K262" s="365"/>
      <c r="L262" s="365"/>
      <c r="M262" s="365"/>
      <c r="N262" s="365"/>
      <c r="O262" s="365"/>
      <c r="P262" s="36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7"/>
      <c r="E263" s="368"/>
      <c r="F263" s="368"/>
      <c r="G263" s="368"/>
      <c r="H263" s="368"/>
      <c r="I263" s="368"/>
      <c r="J263" s="368"/>
      <c r="K263" s="368"/>
      <c r="L263" s="368"/>
      <c r="M263" s="368"/>
      <c r="N263" s="368"/>
      <c r="O263" s="368"/>
      <c r="P263" s="36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63" t="str">
        <f>V235</f>
        <v>Belloshow</v>
      </c>
      <c r="E265" s="363"/>
      <c r="F265" s="203">
        <v>56</v>
      </c>
      <c r="G265" s="25" t="s">
        <v>17</v>
      </c>
      <c r="H265" s="204">
        <v>79</v>
      </c>
      <c r="I265" s="363" t="str">
        <f>V230</f>
        <v>team Z</v>
      </c>
      <c r="J265" s="363"/>
      <c r="K265" s="363"/>
      <c r="L265" s="363"/>
      <c r="M265" s="363"/>
      <c r="N265" s="363"/>
      <c r="O265" s="363"/>
      <c r="P265" s="363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63" t="str">
        <f>V234</f>
        <v>Bruno Duim FC</v>
      </c>
      <c r="E266" s="363"/>
      <c r="F266" s="203">
        <v>43</v>
      </c>
      <c r="G266" s="25" t="s">
        <v>17</v>
      </c>
      <c r="H266" s="204">
        <v>54</v>
      </c>
      <c r="I266" s="363" t="str">
        <f>V231</f>
        <v>MAGRÃO FUTEBOL</v>
      </c>
      <c r="J266" s="363"/>
      <c r="K266" s="363"/>
      <c r="L266" s="363"/>
      <c r="M266" s="363"/>
      <c r="N266" s="363"/>
      <c r="O266" s="363"/>
      <c r="P266" s="363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63" t="str">
        <f>V233</f>
        <v>JAH JAH ME LEVE</v>
      </c>
      <c r="E267" s="363"/>
      <c r="F267" s="204">
        <v>42</v>
      </c>
      <c r="G267" s="25" t="s">
        <v>17</v>
      </c>
      <c r="H267" s="203">
        <v>27</v>
      </c>
      <c r="I267" s="363" t="str">
        <f>V228</f>
        <v>C.R. Trollers</v>
      </c>
      <c r="J267" s="363"/>
      <c r="K267" s="363"/>
      <c r="L267" s="363"/>
      <c r="M267" s="363"/>
      <c r="N267" s="363"/>
      <c r="O267" s="363"/>
      <c r="P267" s="363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63" t="str">
        <f>V232</f>
        <v>Hall Bayer</v>
      </c>
      <c r="E268" s="363"/>
      <c r="F268" s="203">
        <v>44</v>
      </c>
      <c r="G268" s="25" t="s">
        <v>17</v>
      </c>
      <c r="H268" s="204">
        <v>86</v>
      </c>
      <c r="I268" s="363" t="str">
        <f>V229</f>
        <v>EFIPAC</v>
      </c>
      <c r="J268" s="363"/>
      <c r="K268" s="363"/>
      <c r="L268" s="363"/>
      <c r="M268" s="363"/>
      <c r="N268" s="363"/>
      <c r="O268" s="363"/>
      <c r="P268" s="363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4" t="s">
        <v>262</v>
      </c>
      <c r="E270" s="365"/>
      <c r="F270" s="365"/>
      <c r="G270" s="365"/>
      <c r="H270" s="365"/>
      <c r="I270" s="365"/>
      <c r="J270" s="365"/>
      <c r="K270" s="365"/>
      <c r="L270" s="365"/>
      <c r="M270" s="365"/>
      <c r="N270" s="365"/>
      <c r="O270" s="365"/>
      <c r="P270" s="36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7"/>
      <c r="E271" s="368"/>
      <c r="F271" s="368"/>
      <c r="G271" s="368"/>
      <c r="H271" s="368"/>
      <c r="I271" s="368"/>
      <c r="J271" s="368"/>
      <c r="K271" s="368"/>
      <c r="L271" s="368"/>
      <c r="M271" s="368"/>
      <c r="N271" s="368"/>
      <c r="O271" s="368"/>
      <c r="P271" s="36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63" t="str">
        <f>V235</f>
        <v>Belloshow</v>
      </c>
      <c r="E273" s="363"/>
      <c r="F273" s="204">
        <v>54</v>
      </c>
      <c r="G273" s="41" t="s">
        <v>17</v>
      </c>
      <c r="H273" s="203">
        <v>40</v>
      </c>
      <c r="I273" s="363" t="str">
        <f>V232</f>
        <v>Hall Bayer</v>
      </c>
      <c r="J273" s="363"/>
      <c r="K273" s="363"/>
      <c r="L273" s="363"/>
      <c r="M273" s="363"/>
      <c r="N273" s="363"/>
      <c r="O273" s="363"/>
      <c r="P273" s="363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63" t="str">
        <f>V234</f>
        <v>Bruno Duim FC</v>
      </c>
      <c r="E274" s="363"/>
      <c r="F274" s="204">
        <v>50</v>
      </c>
      <c r="G274" s="41" t="s">
        <v>17</v>
      </c>
      <c r="H274" s="203">
        <v>39</v>
      </c>
      <c r="I274" s="363" t="str">
        <f>V233</f>
        <v>JAH JAH ME LEVE</v>
      </c>
      <c r="J274" s="363"/>
      <c r="K274" s="363"/>
      <c r="L274" s="363"/>
      <c r="M274" s="363"/>
      <c r="N274" s="363"/>
      <c r="O274" s="363"/>
      <c r="P274" s="363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63" t="str">
        <f>V231</f>
        <v>MAGRÃO FUTEBOL</v>
      </c>
      <c r="E275" s="363"/>
      <c r="F275" s="204">
        <v>69</v>
      </c>
      <c r="G275" s="41" t="s">
        <v>17</v>
      </c>
      <c r="H275" s="203">
        <v>30</v>
      </c>
      <c r="I275" s="363" t="str">
        <f>V228</f>
        <v>C.R. Trollers</v>
      </c>
      <c r="J275" s="363"/>
      <c r="K275" s="363"/>
      <c r="L275" s="363"/>
      <c r="M275" s="363"/>
      <c r="N275" s="363"/>
      <c r="O275" s="363"/>
      <c r="P275" s="363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63" t="str">
        <f>V230</f>
        <v>team Z</v>
      </c>
      <c r="E276" s="363"/>
      <c r="F276" s="203">
        <v>14</v>
      </c>
      <c r="G276" s="41" t="s">
        <v>17</v>
      </c>
      <c r="H276" s="204">
        <v>44</v>
      </c>
      <c r="I276" s="363" t="str">
        <f>V229</f>
        <v>EFIPAC</v>
      </c>
      <c r="J276" s="363"/>
      <c r="K276" s="363"/>
      <c r="L276" s="363"/>
      <c r="M276" s="363"/>
      <c r="N276" s="363"/>
      <c r="O276" s="363"/>
      <c r="P276" s="363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4" t="s">
        <v>263</v>
      </c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36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7"/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  <c r="P279" s="36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63" t="str">
        <f>V235</f>
        <v>Belloshow</v>
      </c>
      <c r="E281" s="363"/>
      <c r="F281" s="204">
        <v>76</v>
      </c>
      <c r="G281" s="41" t="s">
        <v>17</v>
      </c>
      <c r="H281" s="203">
        <v>58</v>
      </c>
      <c r="I281" s="363" t="str">
        <f>V233</f>
        <v>JAH JAH ME LEVE</v>
      </c>
      <c r="J281" s="363"/>
      <c r="K281" s="363"/>
      <c r="L281" s="363"/>
      <c r="M281" s="363"/>
      <c r="N281" s="363"/>
      <c r="O281" s="363"/>
      <c r="P281" s="363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63" t="str">
        <f>V234</f>
        <v>Bruno Duim FC</v>
      </c>
      <c r="E282" s="363"/>
      <c r="F282" s="204">
        <v>63</v>
      </c>
      <c r="G282" s="41" t="s">
        <v>17</v>
      </c>
      <c r="H282" s="203">
        <v>60</v>
      </c>
      <c r="I282" s="363" t="str">
        <f>V232</f>
        <v>Hall Bayer</v>
      </c>
      <c r="J282" s="363"/>
      <c r="K282" s="363"/>
      <c r="L282" s="363"/>
      <c r="M282" s="363"/>
      <c r="N282" s="363"/>
      <c r="O282" s="363"/>
      <c r="P282" s="363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63" t="str">
        <f>V231</f>
        <v>MAGRÃO FUTEBOL</v>
      </c>
      <c r="E283" s="363"/>
      <c r="F283" s="204">
        <v>39</v>
      </c>
      <c r="G283" s="41" t="s">
        <v>17</v>
      </c>
      <c r="H283" s="203">
        <v>38</v>
      </c>
      <c r="I283" s="363" t="str">
        <f>V229</f>
        <v>EFIPAC</v>
      </c>
      <c r="J283" s="363"/>
      <c r="K283" s="363"/>
      <c r="L283" s="363"/>
      <c r="M283" s="363"/>
      <c r="N283" s="363"/>
      <c r="O283" s="363"/>
      <c r="P283" s="363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63" t="str">
        <f>V230</f>
        <v>team Z</v>
      </c>
      <c r="E284" s="363"/>
      <c r="F284" s="204">
        <v>39</v>
      </c>
      <c r="G284" s="41" t="s">
        <v>17</v>
      </c>
      <c r="H284" s="203">
        <v>36</v>
      </c>
      <c r="I284" s="363" t="str">
        <f>V228</f>
        <v>C.R. Trollers</v>
      </c>
      <c r="J284" s="363"/>
      <c r="K284" s="363"/>
      <c r="L284" s="363"/>
      <c r="M284" s="363"/>
      <c r="N284" s="363"/>
      <c r="O284" s="363"/>
      <c r="P284" s="363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4" t="s">
        <v>264</v>
      </c>
      <c r="E286" s="365"/>
      <c r="F286" s="365"/>
      <c r="G286" s="365"/>
      <c r="H286" s="365"/>
      <c r="I286" s="365"/>
      <c r="J286" s="365"/>
      <c r="K286" s="365"/>
      <c r="L286" s="365"/>
      <c r="M286" s="365"/>
      <c r="N286" s="365"/>
      <c r="O286" s="365"/>
      <c r="P286" s="36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7"/>
      <c r="E287" s="368"/>
      <c r="F287" s="368"/>
      <c r="G287" s="368"/>
      <c r="H287" s="368"/>
      <c r="I287" s="368"/>
      <c r="J287" s="368"/>
      <c r="K287" s="368"/>
      <c r="L287" s="368"/>
      <c r="M287" s="368"/>
      <c r="N287" s="368"/>
      <c r="O287" s="368"/>
      <c r="P287" s="36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63" t="str">
        <f>V235</f>
        <v>Belloshow</v>
      </c>
      <c r="E289" s="363"/>
      <c r="F289" s="204">
        <v>52</v>
      </c>
      <c r="G289" s="41" t="s">
        <v>17</v>
      </c>
      <c r="H289" s="203">
        <v>18</v>
      </c>
      <c r="I289" s="363" t="str">
        <f>V234</f>
        <v>Bruno Duim FC</v>
      </c>
      <c r="J289" s="363"/>
      <c r="K289" s="363"/>
      <c r="L289" s="363"/>
      <c r="M289" s="363"/>
      <c r="N289" s="363"/>
      <c r="O289" s="363"/>
      <c r="P289" s="363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63" t="str">
        <f>V233</f>
        <v>JAH JAH ME LEVE</v>
      </c>
      <c r="E290" s="363"/>
      <c r="F290" s="203">
        <v>42</v>
      </c>
      <c r="G290" s="41" t="s">
        <v>17</v>
      </c>
      <c r="H290" s="204">
        <v>44</v>
      </c>
      <c r="I290" s="363" t="str">
        <f>V232</f>
        <v>Hall Bayer</v>
      </c>
      <c r="J290" s="363"/>
      <c r="K290" s="363"/>
      <c r="L290" s="363"/>
      <c r="M290" s="363"/>
      <c r="N290" s="363"/>
      <c r="O290" s="363"/>
      <c r="P290" s="363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63" t="str">
        <f>V231</f>
        <v>MAGRÃO FUTEBOL</v>
      </c>
      <c r="E291" s="363"/>
      <c r="F291" s="203">
        <v>44</v>
      </c>
      <c r="G291" s="41" t="s">
        <v>17</v>
      </c>
      <c r="H291" s="204">
        <v>45</v>
      </c>
      <c r="I291" s="363" t="str">
        <f>V230</f>
        <v>team Z</v>
      </c>
      <c r="J291" s="363"/>
      <c r="K291" s="363"/>
      <c r="L291" s="363"/>
      <c r="M291" s="363"/>
      <c r="N291" s="363"/>
      <c r="O291" s="363"/>
      <c r="P291" s="363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63" t="str">
        <f>V229</f>
        <v>EFIPAC</v>
      </c>
      <c r="E292" s="363"/>
      <c r="F292" s="204">
        <v>43</v>
      </c>
      <c r="G292" s="41" t="s">
        <v>17</v>
      </c>
      <c r="H292" s="203">
        <v>16</v>
      </c>
      <c r="I292" s="363" t="str">
        <f>V228</f>
        <v>C.R. Trollers</v>
      </c>
      <c r="J292" s="363"/>
      <c r="K292" s="363"/>
      <c r="L292" s="363"/>
      <c r="M292" s="363"/>
      <c r="N292" s="363"/>
      <c r="O292" s="363"/>
      <c r="P292" s="363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90" t="s">
        <v>254</v>
      </c>
      <c r="E294" s="390"/>
      <c r="F294" s="390"/>
      <c r="G294" s="390"/>
      <c r="H294" s="390"/>
      <c r="I294" s="390"/>
      <c r="J294" s="390"/>
      <c r="K294" s="390"/>
      <c r="L294" s="390"/>
      <c r="M294" s="39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90"/>
      <c r="E295" s="390"/>
      <c r="F295" s="390"/>
      <c r="G295" s="390"/>
      <c r="H295" s="390"/>
      <c r="I295" s="390"/>
      <c r="J295" s="390"/>
      <c r="K295" s="390"/>
      <c r="L295" s="390"/>
      <c r="M295" s="39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91" t="s">
        <v>12</v>
      </c>
      <c r="G296" s="391"/>
      <c r="H296" s="312" t="s">
        <v>309</v>
      </c>
      <c r="I296" s="312"/>
      <c r="J296" s="312" t="s">
        <v>310</v>
      </c>
      <c r="K296" s="312"/>
      <c r="L296" s="391" t="s">
        <v>174</v>
      </c>
      <c r="M296" s="39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5">
        <f>VLOOKUP(AC297,$U$296:$AB$304,3)</f>
        <v>15</v>
      </c>
      <c r="G297" s="385"/>
      <c r="H297" s="386">
        <f>VLOOKUP(AC297,$U$296:$AB$304,4)</f>
        <v>376</v>
      </c>
      <c r="I297" s="386"/>
      <c r="J297" s="386">
        <f>VLOOKUP(AC297,$U$296:$AB$304,5)</f>
        <v>314</v>
      </c>
      <c r="K297" s="386"/>
      <c r="L297" s="386">
        <f>VLOOKUP(AC297,$U$296:$AB$304,6)</f>
        <v>62</v>
      </c>
      <c r="M297" s="392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5">
        <f t="shared" ref="F298:F304" si="37">VLOOKUP(AC298,$U$296:$AB$304,3)</f>
        <v>14</v>
      </c>
      <c r="G298" s="385"/>
      <c r="H298" s="386">
        <f t="shared" ref="H298:H304" si="38">VLOOKUP(AC298,$U$296:$AB$304,4)</f>
        <v>396</v>
      </c>
      <c r="I298" s="386"/>
      <c r="J298" s="386">
        <f t="shared" ref="J298:J304" si="39">VLOOKUP(AC298,$U$296:$AB$304,5)</f>
        <v>344</v>
      </c>
      <c r="K298" s="386"/>
      <c r="L298" s="386">
        <f t="shared" ref="L298:L304" si="40">VLOOKUP(AC298,$U$296:$AB$304,6)</f>
        <v>52</v>
      </c>
      <c r="M298" s="392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85">
        <f t="shared" si="37"/>
        <v>10</v>
      </c>
      <c r="G299" s="385"/>
      <c r="H299" s="386">
        <f t="shared" si="38"/>
        <v>343</v>
      </c>
      <c r="I299" s="386"/>
      <c r="J299" s="386">
        <f t="shared" si="39"/>
        <v>335</v>
      </c>
      <c r="K299" s="386"/>
      <c r="L299" s="386">
        <f t="shared" si="40"/>
        <v>8</v>
      </c>
      <c r="M299" s="392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85">
        <f t="shared" si="37"/>
        <v>9</v>
      </c>
      <c r="G300" s="385"/>
      <c r="H300" s="386">
        <f t="shared" si="38"/>
        <v>369</v>
      </c>
      <c r="I300" s="386"/>
      <c r="J300" s="386">
        <f t="shared" si="39"/>
        <v>327</v>
      </c>
      <c r="K300" s="386"/>
      <c r="L300" s="386">
        <f t="shared" si="40"/>
        <v>42</v>
      </c>
      <c r="M300" s="392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9">
        <f t="shared" si="37"/>
        <v>8</v>
      </c>
      <c r="G301" s="349"/>
      <c r="H301" s="350">
        <f t="shared" si="38"/>
        <v>344</v>
      </c>
      <c r="I301" s="350"/>
      <c r="J301" s="350">
        <f t="shared" si="39"/>
        <v>388</v>
      </c>
      <c r="K301" s="350"/>
      <c r="L301" s="350">
        <f t="shared" si="40"/>
        <v>-44</v>
      </c>
      <c r="M301" s="393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49">
        <f t="shared" si="37"/>
        <v>7</v>
      </c>
      <c r="G302" s="349"/>
      <c r="H302" s="350">
        <f t="shared" si="38"/>
        <v>339</v>
      </c>
      <c r="I302" s="350"/>
      <c r="J302" s="350">
        <f t="shared" si="39"/>
        <v>362</v>
      </c>
      <c r="K302" s="350"/>
      <c r="L302" s="350">
        <f t="shared" si="40"/>
        <v>-23</v>
      </c>
      <c r="M302" s="393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49">
        <f t="shared" si="37"/>
        <v>6</v>
      </c>
      <c r="G303" s="349"/>
      <c r="H303" s="350">
        <f t="shared" si="38"/>
        <v>304</v>
      </c>
      <c r="I303" s="350"/>
      <c r="J303" s="350">
        <f t="shared" si="39"/>
        <v>344</v>
      </c>
      <c r="K303" s="350"/>
      <c r="L303" s="350">
        <f t="shared" si="40"/>
        <v>-40</v>
      </c>
      <c r="M303" s="393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49">
        <f t="shared" si="37"/>
        <v>4</v>
      </c>
      <c r="G304" s="349"/>
      <c r="H304" s="350">
        <f t="shared" si="38"/>
        <v>271</v>
      </c>
      <c r="I304" s="350"/>
      <c r="J304" s="350">
        <f t="shared" si="39"/>
        <v>324</v>
      </c>
      <c r="K304" s="350"/>
      <c r="L304" s="350">
        <f t="shared" si="40"/>
        <v>-53</v>
      </c>
      <c r="M304" s="393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5" t="s">
        <v>258</v>
      </c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7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8"/>
      <c r="E308" s="359"/>
      <c r="F308" s="359"/>
      <c r="G308" s="359"/>
      <c r="H308" s="359"/>
      <c r="I308" s="359"/>
      <c r="J308" s="359"/>
      <c r="K308" s="359"/>
      <c r="L308" s="359"/>
      <c r="M308" s="359"/>
      <c r="N308" s="359"/>
      <c r="O308" s="359"/>
      <c r="P308" s="360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63" t="str">
        <f>V304</f>
        <v>MagoLitos F.C</v>
      </c>
      <c r="E310" s="363"/>
      <c r="F310" s="203">
        <v>42</v>
      </c>
      <c r="G310" s="41" t="s">
        <v>17</v>
      </c>
      <c r="H310" s="204">
        <v>58</v>
      </c>
      <c r="I310" s="363" t="str">
        <f>V300</f>
        <v>VascoPaulo F.C.</v>
      </c>
      <c r="J310" s="363"/>
      <c r="K310" s="363"/>
      <c r="L310" s="363"/>
      <c r="M310" s="363"/>
      <c r="N310" s="363"/>
      <c r="O310" s="363"/>
      <c r="P310" s="363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63" t="str">
        <f>V303</f>
        <v>Forever2014</v>
      </c>
      <c r="E311" s="363"/>
      <c r="F311" s="203">
        <v>25</v>
      </c>
      <c r="G311" s="41" t="s">
        <v>17</v>
      </c>
      <c r="H311" s="204">
        <v>36</v>
      </c>
      <c r="I311" s="363" t="str">
        <f>V299</f>
        <v>Vascaero FC</v>
      </c>
      <c r="J311" s="363"/>
      <c r="K311" s="363"/>
      <c r="L311" s="363"/>
      <c r="M311" s="363"/>
      <c r="N311" s="363"/>
      <c r="O311" s="363"/>
      <c r="P311" s="363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63" t="str">
        <f>V302</f>
        <v>DIDICAFE FC</v>
      </c>
      <c r="E312" s="363"/>
      <c r="F312" s="204">
        <v>67</v>
      </c>
      <c r="G312" s="41" t="s">
        <v>17</v>
      </c>
      <c r="H312" s="203">
        <v>28</v>
      </c>
      <c r="I312" s="363" t="str">
        <f>V298</f>
        <v>Engenheirense</v>
      </c>
      <c r="J312" s="363"/>
      <c r="K312" s="363"/>
      <c r="L312" s="363"/>
      <c r="M312" s="363"/>
      <c r="N312" s="363"/>
      <c r="O312" s="363"/>
      <c r="P312" s="363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63" t="str">
        <f>V301</f>
        <v>La Bestia Negra_Z</v>
      </c>
      <c r="E313" s="363"/>
      <c r="F313" s="204">
        <v>35</v>
      </c>
      <c r="G313" s="41" t="s">
        <v>17</v>
      </c>
      <c r="H313" s="203">
        <v>32</v>
      </c>
      <c r="I313" s="363" t="str">
        <f>V297</f>
        <v>CR Reis do Rio</v>
      </c>
      <c r="J313" s="363"/>
      <c r="K313" s="363"/>
      <c r="L313" s="363"/>
      <c r="M313" s="363"/>
      <c r="N313" s="363"/>
      <c r="O313" s="363"/>
      <c r="P313" s="363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4" t="s">
        <v>259</v>
      </c>
      <c r="E315" s="365"/>
      <c r="F315" s="365"/>
      <c r="G315" s="365"/>
      <c r="H315" s="365"/>
      <c r="I315" s="365"/>
      <c r="J315" s="365"/>
      <c r="K315" s="365"/>
      <c r="L315" s="365"/>
      <c r="M315" s="365"/>
      <c r="N315" s="365"/>
      <c r="O315" s="365"/>
      <c r="P315" s="366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7"/>
      <c r="E316" s="368"/>
      <c r="F316" s="368"/>
      <c r="G316" s="368"/>
      <c r="H316" s="368"/>
      <c r="I316" s="368"/>
      <c r="J316" s="368"/>
      <c r="K316" s="368"/>
      <c r="L316" s="368"/>
      <c r="M316" s="368"/>
      <c r="N316" s="368"/>
      <c r="O316" s="368"/>
      <c r="P316" s="369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63" t="str">
        <f>V304</f>
        <v>MagoLitos F.C</v>
      </c>
      <c r="E318" s="363"/>
      <c r="F318" s="204">
        <v>45</v>
      </c>
      <c r="G318" s="41" t="s">
        <v>17</v>
      </c>
      <c r="H318" s="203">
        <v>22</v>
      </c>
      <c r="I318" s="363" t="str">
        <f>V297</f>
        <v>CR Reis do Rio</v>
      </c>
      <c r="J318" s="363"/>
      <c r="K318" s="363"/>
      <c r="L318" s="363"/>
      <c r="M318" s="363"/>
      <c r="N318" s="363"/>
      <c r="O318" s="363"/>
      <c r="P318" s="363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63" t="str">
        <f>V303</f>
        <v>Forever2014</v>
      </c>
      <c r="E319" s="363"/>
      <c r="F319" s="203">
        <v>53</v>
      </c>
      <c r="G319" s="41" t="s">
        <v>17</v>
      </c>
      <c r="H319" s="204">
        <v>49</v>
      </c>
      <c r="I319" s="363" t="str">
        <f>V298</f>
        <v>Engenheirense</v>
      </c>
      <c r="J319" s="363"/>
      <c r="K319" s="363"/>
      <c r="L319" s="363"/>
      <c r="M319" s="363"/>
      <c r="N319" s="363"/>
      <c r="O319" s="363"/>
      <c r="P319" s="363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63" t="str">
        <f>V302</f>
        <v>DIDICAFE FC</v>
      </c>
      <c r="E320" s="363"/>
      <c r="F320" s="203">
        <v>55</v>
      </c>
      <c r="G320" s="41" t="s">
        <v>17</v>
      </c>
      <c r="H320" s="204">
        <v>69</v>
      </c>
      <c r="I320" s="363" t="str">
        <f>V299</f>
        <v>Vascaero FC</v>
      </c>
      <c r="J320" s="363"/>
      <c r="K320" s="363"/>
      <c r="L320" s="363"/>
      <c r="M320" s="363"/>
      <c r="N320" s="363"/>
      <c r="O320" s="363"/>
      <c r="P320" s="363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63" t="str">
        <f>V301</f>
        <v>La Bestia Negra_Z</v>
      </c>
      <c r="E321" s="363"/>
      <c r="F321" s="204">
        <v>50</v>
      </c>
      <c r="G321" s="41" t="s">
        <v>17</v>
      </c>
      <c r="H321" s="203">
        <v>46</v>
      </c>
      <c r="I321" s="363" t="str">
        <f>V300</f>
        <v>VascoPaulo F.C.</v>
      </c>
      <c r="J321" s="363"/>
      <c r="K321" s="363"/>
      <c r="L321" s="363"/>
      <c r="M321" s="363"/>
      <c r="N321" s="363"/>
      <c r="O321" s="363"/>
      <c r="P321" s="363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4" t="s">
        <v>260</v>
      </c>
      <c r="E323" s="365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6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7"/>
      <c r="E324" s="368"/>
      <c r="F324" s="368"/>
      <c r="G324" s="368"/>
      <c r="H324" s="368"/>
      <c r="I324" s="368"/>
      <c r="J324" s="368"/>
      <c r="K324" s="368"/>
      <c r="L324" s="368"/>
      <c r="M324" s="368"/>
      <c r="N324" s="368"/>
      <c r="O324" s="368"/>
      <c r="P324" s="369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63" t="str">
        <f>V304</f>
        <v>MagoLitos F.C</v>
      </c>
      <c r="E326" s="363"/>
      <c r="F326" s="204">
        <v>54</v>
      </c>
      <c r="G326" s="25" t="s">
        <v>17</v>
      </c>
      <c r="H326" s="203">
        <v>43</v>
      </c>
      <c r="I326" s="363" t="str">
        <f>V298</f>
        <v>Engenheirense</v>
      </c>
      <c r="J326" s="363"/>
      <c r="K326" s="363"/>
      <c r="L326" s="363"/>
      <c r="M326" s="363"/>
      <c r="N326" s="363"/>
      <c r="O326" s="363"/>
      <c r="P326" s="363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63" t="str">
        <f>V303</f>
        <v>Forever2014</v>
      </c>
      <c r="E327" s="363"/>
      <c r="F327" s="204">
        <v>64</v>
      </c>
      <c r="G327" s="25" t="s">
        <v>17</v>
      </c>
      <c r="H327" s="203">
        <v>53</v>
      </c>
      <c r="I327" s="363" t="str">
        <f>V297</f>
        <v>CR Reis do Rio</v>
      </c>
      <c r="J327" s="363"/>
      <c r="K327" s="363"/>
      <c r="L327" s="363"/>
      <c r="M327" s="363"/>
      <c r="N327" s="363"/>
      <c r="O327" s="363"/>
      <c r="P327" s="363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63" t="str">
        <f>V302</f>
        <v>DIDICAFE FC</v>
      </c>
      <c r="E328" s="363"/>
      <c r="F328" s="204">
        <v>50</v>
      </c>
      <c r="G328" s="25" t="s">
        <v>17</v>
      </c>
      <c r="H328" s="203">
        <v>46</v>
      </c>
      <c r="I328" s="363" t="str">
        <f>V300</f>
        <v>VascoPaulo F.C.</v>
      </c>
      <c r="J328" s="363"/>
      <c r="K328" s="363"/>
      <c r="L328" s="363"/>
      <c r="M328" s="363"/>
      <c r="N328" s="363"/>
      <c r="O328" s="363"/>
      <c r="P328" s="363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63" t="str">
        <f>V301</f>
        <v>La Bestia Negra_Z</v>
      </c>
      <c r="E329" s="363"/>
      <c r="F329" s="204">
        <v>55</v>
      </c>
      <c r="G329" s="25" t="s">
        <v>17</v>
      </c>
      <c r="H329" s="203">
        <v>37</v>
      </c>
      <c r="I329" s="363" t="str">
        <f>V299</f>
        <v>Vascaero FC</v>
      </c>
      <c r="J329" s="363"/>
      <c r="K329" s="363"/>
      <c r="L329" s="363"/>
      <c r="M329" s="363"/>
      <c r="N329" s="363"/>
      <c r="O329" s="363"/>
      <c r="P329" s="363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64" t="s">
        <v>261</v>
      </c>
      <c r="E331" s="365"/>
      <c r="F331" s="365"/>
      <c r="G331" s="365"/>
      <c r="H331" s="365"/>
      <c r="I331" s="365"/>
      <c r="J331" s="365"/>
      <c r="K331" s="365"/>
      <c r="L331" s="365"/>
      <c r="M331" s="365"/>
      <c r="N331" s="365"/>
      <c r="O331" s="365"/>
      <c r="P331" s="366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7"/>
      <c r="E332" s="368"/>
      <c r="F332" s="368"/>
      <c r="G332" s="368"/>
      <c r="H332" s="368"/>
      <c r="I332" s="368"/>
      <c r="J332" s="368"/>
      <c r="K332" s="368"/>
      <c r="L332" s="368"/>
      <c r="M332" s="368"/>
      <c r="N332" s="368"/>
      <c r="O332" s="368"/>
      <c r="P332" s="369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63" t="str">
        <f>V304</f>
        <v>MagoLitos F.C</v>
      </c>
      <c r="E334" s="363"/>
      <c r="F334" s="204">
        <v>60</v>
      </c>
      <c r="G334" s="25" t="s">
        <v>17</v>
      </c>
      <c r="H334" s="203">
        <v>48</v>
      </c>
      <c r="I334" s="363" t="str">
        <f>V299</f>
        <v>Vascaero FC</v>
      </c>
      <c r="J334" s="363"/>
      <c r="K334" s="363"/>
      <c r="L334" s="363"/>
      <c r="M334" s="363"/>
      <c r="N334" s="363"/>
      <c r="O334" s="363"/>
      <c r="P334" s="363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63" t="str">
        <f>V303</f>
        <v>Forever2014</v>
      </c>
      <c r="E335" s="363"/>
      <c r="F335" s="203">
        <v>53</v>
      </c>
      <c r="G335" s="25" t="s">
        <v>17</v>
      </c>
      <c r="H335" s="204">
        <v>97</v>
      </c>
      <c r="I335" s="363" t="str">
        <f>V300</f>
        <v>VascoPaulo F.C.</v>
      </c>
      <c r="J335" s="363"/>
      <c r="K335" s="363"/>
      <c r="L335" s="363"/>
      <c r="M335" s="363"/>
      <c r="N335" s="363"/>
      <c r="O335" s="363"/>
      <c r="P335" s="363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63" t="str">
        <f>V302</f>
        <v>DIDICAFE FC</v>
      </c>
      <c r="E336" s="363"/>
      <c r="F336" s="204">
        <v>47</v>
      </c>
      <c r="G336" s="25" t="s">
        <v>17</v>
      </c>
      <c r="H336" s="203">
        <v>36</v>
      </c>
      <c r="I336" s="363" t="str">
        <f>V297</f>
        <v>CR Reis do Rio</v>
      </c>
      <c r="J336" s="363"/>
      <c r="K336" s="363"/>
      <c r="L336" s="363"/>
      <c r="M336" s="363"/>
      <c r="N336" s="363"/>
      <c r="O336" s="363"/>
      <c r="P336" s="363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63" t="str">
        <f>V301</f>
        <v>La Bestia Negra_Z</v>
      </c>
      <c r="E337" s="363"/>
      <c r="F337" s="203">
        <v>54</v>
      </c>
      <c r="G337" s="25" t="s">
        <v>17</v>
      </c>
      <c r="H337" s="204">
        <v>62</v>
      </c>
      <c r="I337" s="363" t="str">
        <f>V298</f>
        <v>Engenheirense</v>
      </c>
      <c r="J337" s="363"/>
      <c r="K337" s="363"/>
      <c r="L337" s="363"/>
      <c r="M337" s="363"/>
      <c r="N337" s="363"/>
      <c r="O337" s="363"/>
      <c r="P337" s="363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64" t="s">
        <v>262</v>
      </c>
      <c r="E339" s="365"/>
      <c r="F339" s="365"/>
      <c r="G339" s="365"/>
      <c r="H339" s="365"/>
      <c r="I339" s="365"/>
      <c r="J339" s="365"/>
      <c r="K339" s="365"/>
      <c r="L339" s="365"/>
      <c r="M339" s="365"/>
      <c r="N339" s="365"/>
      <c r="O339" s="365"/>
      <c r="P339" s="366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7"/>
      <c r="E340" s="368"/>
      <c r="F340" s="368"/>
      <c r="G340" s="368"/>
      <c r="H340" s="368"/>
      <c r="I340" s="368"/>
      <c r="J340" s="368"/>
      <c r="K340" s="368"/>
      <c r="L340" s="368"/>
      <c r="M340" s="368"/>
      <c r="N340" s="368"/>
      <c r="O340" s="368"/>
      <c r="P340" s="369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63" t="str">
        <f>V304</f>
        <v>MagoLitos F.C</v>
      </c>
      <c r="E342" s="363"/>
      <c r="F342" s="204">
        <v>72</v>
      </c>
      <c r="G342" s="25" t="s">
        <v>17</v>
      </c>
      <c r="H342" s="203">
        <v>45</v>
      </c>
      <c r="I342" s="363" t="str">
        <f>V301</f>
        <v>La Bestia Negra_Z</v>
      </c>
      <c r="J342" s="363"/>
      <c r="K342" s="363"/>
      <c r="L342" s="363"/>
      <c r="M342" s="363"/>
      <c r="N342" s="363"/>
      <c r="O342" s="363"/>
      <c r="P342" s="363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63" t="str">
        <f>V303</f>
        <v>Forever2014</v>
      </c>
      <c r="E343" s="363"/>
      <c r="F343" s="203">
        <v>29</v>
      </c>
      <c r="G343" s="25" t="s">
        <v>17</v>
      </c>
      <c r="H343" s="204">
        <v>36</v>
      </c>
      <c r="I343" s="363" t="str">
        <f>V302</f>
        <v>DIDICAFE FC</v>
      </c>
      <c r="J343" s="363"/>
      <c r="K343" s="363"/>
      <c r="L343" s="363"/>
      <c r="M343" s="363"/>
      <c r="N343" s="363"/>
      <c r="O343" s="363"/>
      <c r="P343" s="363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63" t="str">
        <f>V300</f>
        <v>VascoPaulo F.C.</v>
      </c>
      <c r="E344" s="363"/>
      <c r="F344" s="203">
        <v>37</v>
      </c>
      <c r="G344" s="25" t="s">
        <v>17</v>
      </c>
      <c r="H344" s="204">
        <v>40</v>
      </c>
      <c r="I344" s="363" t="str">
        <f>V297</f>
        <v>CR Reis do Rio</v>
      </c>
      <c r="J344" s="363"/>
      <c r="K344" s="363"/>
      <c r="L344" s="363"/>
      <c r="M344" s="363"/>
      <c r="N344" s="363"/>
      <c r="O344" s="363"/>
      <c r="P344" s="363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63" t="str">
        <f>V299</f>
        <v>Vascaero FC</v>
      </c>
      <c r="E345" s="363"/>
      <c r="F345" s="203">
        <v>38</v>
      </c>
      <c r="G345" s="25" t="s">
        <v>17</v>
      </c>
      <c r="H345" s="204">
        <v>45</v>
      </c>
      <c r="I345" s="363" t="str">
        <f>V298</f>
        <v>Engenheirense</v>
      </c>
      <c r="J345" s="363"/>
      <c r="K345" s="363"/>
      <c r="L345" s="363"/>
      <c r="M345" s="363"/>
      <c r="N345" s="363"/>
      <c r="O345" s="363"/>
      <c r="P345" s="363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64" t="s">
        <v>263</v>
      </c>
      <c r="E347" s="365"/>
      <c r="F347" s="365"/>
      <c r="G347" s="365"/>
      <c r="H347" s="365"/>
      <c r="I347" s="365"/>
      <c r="J347" s="365"/>
      <c r="K347" s="365"/>
      <c r="L347" s="365"/>
      <c r="M347" s="365"/>
      <c r="N347" s="365"/>
      <c r="O347" s="365"/>
      <c r="P347" s="366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7"/>
      <c r="E348" s="368"/>
      <c r="F348" s="368"/>
      <c r="G348" s="368"/>
      <c r="H348" s="368"/>
      <c r="I348" s="368"/>
      <c r="J348" s="368"/>
      <c r="K348" s="368"/>
      <c r="L348" s="368"/>
      <c r="M348" s="368"/>
      <c r="N348" s="368"/>
      <c r="O348" s="368"/>
      <c r="P348" s="369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63" t="str">
        <f>V304</f>
        <v>MagoLitos F.C</v>
      </c>
      <c r="E350" s="363"/>
      <c r="F350" s="203">
        <v>58</v>
      </c>
      <c r="G350" s="41" t="s">
        <v>17</v>
      </c>
      <c r="H350" s="204">
        <v>71</v>
      </c>
      <c r="I350" s="363" t="str">
        <f>V302</f>
        <v>DIDICAFE FC</v>
      </c>
      <c r="J350" s="363"/>
      <c r="K350" s="363"/>
      <c r="L350" s="363"/>
      <c r="M350" s="363"/>
      <c r="N350" s="363"/>
      <c r="O350" s="363"/>
      <c r="P350" s="363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63" t="str">
        <f>V303</f>
        <v>Forever2014</v>
      </c>
      <c r="E351" s="363"/>
      <c r="F351" s="204">
        <v>63</v>
      </c>
      <c r="G351" s="41" t="s">
        <v>17</v>
      </c>
      <c r="H351" s="203">
        <v>52</v>
      </c>
      <c r="I351" s="363" t="str">
        <f>V301</f>
        <v>La Bestia Negra_Z</v>
      </c>
      <c r="J351" s="363"/>
      <c r="K351" s="363"/>
      <c r="L351" s="363"/>
      <c r="M351" s="363"/>
      <c r="N351" s="363"/>
      <c r="O351" s="363"/>
      <c r="P351" s="363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63" t="str">
        <f>V300</f>
        <v>VascoPaulo F.C.</v>
      </c>
      <c r="E352" s="363"/>
      <c r="F352" s="203">
        <v>32</v>
      </c>
      <c r="G352" s="41" t="s">
        <v>17</v>
      </c>
      <c r="H352" s="204">
        <v>65</v>
      </c>
      <c r="I352" s="363" t="str">
        <f>V298</f>
        <v>Engenheirense</v>
      </c>
      <c r="J352" s="363"/>
      <c r="K352" s="363"/>
      <c r="L352" s="363"/>
      <c r="M352" s="363"/>
      <c r="N352" s="363"/>
      <c r="O352" s="363"/>
      <c r="P352" s="363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63" t="str">
        <f>V299</f>
        <v>Vascaero FC</v>
      </c>
      <c r="E353" s="363"/>
      <c r="F353" s="203">
        <v>45</v>
      </c>
      <c r="G353" s="41" t="s">
        <v>17</v>
      </c>
      <c r="H353" s="204">
        <v>51</v>
      </c>
      <c r="I353" s="363" t="str">
        <f>V297</f>
        <v>CR Reis do Rio</v>
      </c>
      <c r="J353" s="363"/>
      <c r="K353" s="363"/>
      <c r="L353" s="363"/>
      <c r="M353" s="363"/>
      <c r="N353" s="363"/>
      <c r="O353" s="363"/>
      <c r="P353" s="363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64" t="s">
        <v>264</v>
      </c>
      <c r="E355" s="365"/>
      <c r="F355" s="365"/>
      <c r="G355" s="365"/>
      <c r="H355" s="365"/>
      <c r="I355" s="365"/>
      <c r="J355" s="365"/>
      <c r="K355" s="365"/>
      <c r="L355" s="365"/>
      <c r="M355" s="365"/>
      <c r="N355" s="365"/>
      <c r="O355" s="365"/>
      <c r="P355" s="366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7"/>
      <c r="E356" s="368"/>
      <c r="F356" s="368"/>
      <c r="G356" s="368"/>
      <c r="H356" s="368"/>
      <c r="I356" s="368"/>
      <c r="J356" s="368"/>
      <c r="K356" s="368"/>
      <c r="L356" s="368"/>
      <c r="M356" s="368"/>
      <c r="N356" s="368"/>
      <c r="O356" s="368"/>
      <c r="P356" s="369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63" t="str">
        <f>V304</f>
        <v>MagoLitos F.C</v>
      </c>
      <c r="E358" s="363"/>
      <c r="F358" s="204">
        <v>65</v>
      </c>
      <c r="G358" s="25" t="s">
        <v>17</v>
      </c>
      <c r="H358" s="203">
        <v>57</v>
      </c>
      <c r="I358" s="363" t="str">
        <f>V303</f>
        <v>Forever2014</v>
      </c>
      <c r="J358" s="363"/>
      <c r="K358" s="363"/>
      <c r="L358" s="363"/>
      <c r="M358" s="363"/>
      <c r="N358" s="363"/>
      <c r="O358" s="363"/>
      <c r="P358" s="363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63" t="str">
        <f>V302</f>
        <v>DIDICAFE FC</v>
      </c>
      <c r="E359" s="363"/>
      <c r="F359" s="204">
        <v>50</v>
      </c>
      <c r="G359" s="25" t="s">
        <v>17</v>
      </c>
      <c r="H359" s="203">
        <v>48</v>
      </c>
      <c r="I359" s="363" t="str">
        <f>V301</f>
        <v>La Bestia Negra_Z</v>
      </c>
      <c r="J359" s="363"/>
      <c r="K359" s="363"/>
      <c r="L359" s="363"/>
      <c r="M359" s="363"/>
      <c r="N359" s="363"/>
      <c r="O359" s="363"/>
      <c r="P359" s="363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63" t="str">
        <f>V300</f>
        <v>VascoPaulo F.C.</v>
      </c>
      <c r="E360" s="363"/>
      <c r="F360" s="204">
        <v>53</v>
      </c>
      <c r="G360" s="25" t="s">
        <v>17</v>
      </c>
      <c r="H360" s="203">
        <v>31</v>
      </c>
      <c r="I360" s="363" t="str">
        <f>V299</f>
        <v>Vascaero FC</v>
      </c>
      <c r="J360" s="363"/>
      <c r="K360" s="363"/>
      <c r="L360" s="363"/>
      <c r="M360" s="363"/>
      <c r="N360" s="363"/>
      <c r="O360" s="363"/>
      <c r="P360" s="363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63" t="str">
        <f>V298</f>
        <v>Engenheirense</v>
      </c>
      <c r="E361" s="363"/>
      <c r="F361" s="204">
        <v>51</v>
      </c>
      <c r="G361" s="25" t="s">
        <v>17</v>
      </c>
      <c r="H361" s="203">
        <v>37</v>
      </c>
      <c r="I361" s="363" t="str">
        <f>V297</f>
        <v>CR Reis do Rio</v>
      </c>
      <c r="J361" s="363"/>
      <c r="K361" s="363"/>
      <c r="L361" s="363"/>
      <c r="M361" s="363"/>
      <c r="N361" s="363"/>
      <c r="O361" s="363"/>
      <c r="P361" s="363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90" t="s">
        <v>255</v>
      </c>
      <c r="E363" s="390"/>
      <c r="F363" s="390"/>
      <c r="G363" s="390"/>
      <c r="H363" s="390"/>
      <c r="I363" s="390"/>
      <c r="J363" s="390"/>
      <c r="K363" s="390"/>
      <c r="L363" s="390"/>
      <c r="M363" s="39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90"/>
      <c r="E364" s="390"/>
      <c r="F364" s="390"/>
      <c r="G364" s="390"/>
      <c r="H364" s="390"/>
      <c r="I364" s="390"/>
      <c r="J364" s="390"/>
      <c r="K364" s="390"/>
      <c r="L364" s="390"/>
      <c r="M364" s="39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91" t="s">
        <v>12</v>
      </c>
      <c r="G365" s="391"/>
      <c r="H365" s="312" t="s">
        <v>309</v>
      </c>
      <c r="I365" s="312"/>
      <c r="J365" s="312" t="s">
        <v>310</v>
      </c>
      <c r="K365" s="312"/>
      <c r="L365" s="391" t="s">
        <v>174</v>
      </c>
      <c r="M365" s="39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85">
        <f>VLOOKUP(AC366,$U$365:$AB$373,3)</f>
        <v>16</v>
      </c>
      <c r="G366" s="385"/>
      <c r="H366" s="386">
        <f>VLOOKUP(AC366,$U$365:$AB$373,4)</f>
        <v>389</v>
      </c>
      <c r="I366" s="386"/>
      <c r="J366" s="386">
        <f>VLOOKUP(AC366,$U$365:$AB$373,5)</f>
        <v>262</v>
      </c>
      <c r="K366" s="386"/>
      <c r="L366" s="386">
        <f>VLOOKUP(AC366,$U$365:$AB$373,6)</f>
        <v>127</v>
      </c>
      <c r="M366" s="392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85">
        <f t="shared" ref="F367:F373" si="46">VLOOKUP(AC367,$U$365:$AB$373,3)</f>
        <v>14</v>
      </c>
      <c r="G367" s="385"/>
      <c r="H367" s="386">
        <f t="shared" ref="H367:H373" si="47">VLOOKUP(AC367,$U$365:$AB$373,4)</f>
        <v>362</v>
      </c>
      <c r="I367" s="386"/>
      <c r="J367" s="386">
        <f t="shared" ref="J367:J373" si="48">VLOOKUP(AC367,$U$365:$AB$373,5)</f>
        <v>278</v>
      </c>
      <c r="K367" s="386"/>
      <c r="L367" s="386">
        <f t="shared" ref="L367:L373" si="49">VLOOKUP(AC367,$U$365:$AB$373,6)</f>
        <v>84</v>
      </c>
      <c r="M367" s="392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5">
        <f t="shared" si="46"/>
        <v>13</v>
      </c>
      <c r="G368" s="385"/>
      <c r="H368" s="386">
        <f t="shared" si="47"/>
        <v>390</v>
      </c>
      <c r="I368" s="386"/>
      <c r="J368" s="386">
        <f t="shared" si="48"/>
        <v>320</v>
      </c>
      <c r="K368" s="386"/>
      <c r="L368" s="386">
        <f t="shared" si="49"/>
        <v>70</v>
      </c>
      <c r="M368" s="392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85">
        <f t="shared" si="46"/>
        <v>12</v>
      </c>
      <c r="G369" s="385"/>
      <c r="H369" s="386">
        <f t="shared" si="47"/>
        <v>348</v>
      </c>
      <c r="I369" s="386"/>
      <c r="J369" s="386">
        <f t="shared" si="48"/>
        <v>300</v>
      </c>
      <c r="K369" s="386"/>
      <c r="L369" s="386">
        <f t="shared" si="49"/>
        <v>48</v>
      </c>
      <c r="M369" s="392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49">
        <f t="shared" si="46"/>
        <v>9</v>
      </c>
      <c r="G370" s="349"/>
      <c r="H370" s="350">
        <f t="shared" si="47"/>
        <v>387</v>
      </c>
      <c r="I370" s="350"/>
      <c r="J370" s="350">
        <f t="shared" si="48"/>
        <v>328</v>
      </c>
      <c r="K370" s="350"/>
      <c r="L370" s="350">
        <f t="shared" si="49"/>
        <v>59</v>
      </c>
      <c r="M370" s="393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49">
        <f t="shared" si="46"/>
        <v>9</v>
      </c>
      <c r="G371" s="349"/>
      <c r="H371" s="350">
        <f t="shared" si="47"/>
        <v>278</v>
      </c>
      <c r="I371" s="350"/>
      <c r="J371" s="350">
        <f t="shared" si="48"/>
        <v>352</v>
      </c>
      <c r="K371" s="350"/>
      <c r="L371" s="350">
        <f t="shared" si="49"/>
        <v>-74</v>
      </c>
      <c r="M371" s="393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9">
        <f t="shared" si="46"/>
        <v>2</v>
      </c>
      <c r="G372" s="349"/>
      <c r="H372" s="350">
        <f t="shared" si="47"/>
        <v>194</v>
      </c>
      <c r="I372" s="350"/>
      <c r="J372" s="350">
        <f t="shared" si="48"/>
        <v>345</v>
      </c>
      <c r="K372" s="350"/>
      <c r="L372" s="350">
        <f t="shared" si="49"/>
        <v>-151</v>
      </c>
      <c r="M372" s="393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9">
        <f t="shared" si="46"/>
        <v>0</v>
      </c>
      <c r="G373" s="349"/>
      <c r="H373" s="350">
        <f t="shared" si="47"/>
        <v>195</v>
      </c>
      <c r="I373" s="350"/>
      <c r="J373" s="350">
        <f t="shared" si="48"/>
        <v>310</v>
      </c>
      <c r="K373" s="350"/>
      <c r="L373" s="350">
        <f t="shared" si="49"/>
        <v>-115</v>
      </c>
      <c r="M373" s="393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5" t="s">
        <v>258</v>
      </c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8"/>
      <c r="E377" s="359"/>
      <c r="F377" s="359"/>
      <c r="G377" s="359"/>
      <c r="H377" s="359"/>
      <c r="I377" s="359"/>
      <c r="J377" s="359"/>
      <c r="K377" s="359"/>
      <c r="L377" s="359"/>
      <c r="M377" s="359"/>
      <c r="N377" s="359"/>
      <c r="O377" s="359"/>
      <c r="P377" s="36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3" t="str">
        <f>V373</f>
        <v>PIERCE34-CRUEL FC</v>
      </c>
      <c r="E379" s="363"/>
      <c r="F379" s="204">
        <v>41</v>
      </c>
      <c r="G379" s="41" t="s">
        <v>17</v>
      </c>
      <c r="H379" s="203">
        <v>25</v>
      </c>
      <c r="I379" s="363" t="str">
        <f>V369</f>
        <v>BLR F. C.</v>
      </c>
      <c r="J379" s="363"/>
      <c r="K379" s="363"/>
      <c r="L379" s="363"/>
      <c r="M379" s="363"/>
      <c r="N379" s="363"/>
      <c r="O379" s="363"/>
      <c r="P379" s="363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3" t="str">
        <f>V372</f>
        <v>Alags SC</v>
      </c>
      <c r="E380" s="363"/>
      <c r="F380" s="204">
        <v>62</v>
      </c>
      <c r="G380" s="41" t="s">
        <v>17</v>
      </c>
      <c r="H380" s="203">
        <v>50</v>
      </c>
      <c r="I380" s="363" t="str">
        <f>V368</f>
        <v>Jero FC</v>
      </c>
      <c r="J380" s="363"/>
      <c r="K380" s="363"/>
      <c r="L380" s="363"/>
      <c r="M380" s="363"/>
      <c r="N380" s="363"/>
      <c r="O380" s="363"/>
      <c r="P380" s="363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3" t="str">
        <f>V371</f>
        <v>Só Merdinha FC</v>
      </c>
      <c r="E381" s="363"/>
      <c r="F381" s="203">
        <v>39</v>
      </c>
      <c r="G381" s="41" t="s">
        <v>17</v>
      </c>
      <c r="H381" s="204">
        <v>46</v>
      </c>
      <c r="I381" s="363" t="str">
        <f>V367</f>
        <v>GUZMAN F.C.</v>
      </c>
      <c r="J381" s="363"/>
      <c r="K381" s="363"/>
      <c r="L381" s="363"/>
      <c r="M381" s="363"/>
      <c r="N381" s="363"/>
      <c r="O381" s="363"/>
      <c r="P381" s="363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3" t="str">
        <f>V370</f>
        <v>Lenda Mágica</v>
      </c>
      <c r="E382" s="363"/>
      <c r="F382" s="204">
        <v>42</v>
      </c>
      <c r="G382" s="41" t="s">
        <v>17</v>
      </c>
      <c r="H382" s="203">
        <v>33</v>
      </c>
      <c r="I382" s="363" t="str">
        <f>V366</f>
        <v>Moneta Zero FC</v>
      </c>
      <c r="J382" s="363"/>
      <c r="K382" s="363"/>
      <c r="L382" s="363"/>
      <c r="M382" s="363"/>
      <c r="N382" s="363"/>
      <c r="O382" s="363"/>
      <c r="P382" s="363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4" t="s">
        <v>259</v>
      </c>
      <c r="E384" s="365"/>
      <c r="F384" s="365"/>
      <c r="G384" s="365"/>
      <c r="H384" s="365"/>
      <c r="I384" s="365"/>
      <c r="J384" s="365"/>
      <c r="K384" s="365"/>
      <c r="L384" s="365"/>
      <c r="M384" s="365"/>
      <c r="N384" s="365"/>
      <c r="O384" s="365"/>
      <c r="P384" s="36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7"/>
      <c r="E385" s="368"/>
      <c r="F385" s="368"/>
      <c r="G385" s="368"/>
      <c r="H385" s="368"/>
      <c r="I385" s="368"/>
      <c r="J385" s="368"/>
      <c r="K385" s="368"/>
      <c r="L385" s="368"/>
      <c r="M385" s="368"/>
      <c r="N385" s="368"/>
      <c r="O385" s="368"/>
      <c r="P385" s="36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3" t="str">
        <f>V373</f>
        <v>PIERCE34-CRUEL FC</v>
      </c>
      <c r="E387" s="363"/>
      <c r="F387" s="203">
        <v>40</v>
      </c>
      <c r="G387" s="41" t="s">
        <v>17</v>
      </c>
      <c r="H387" s="204">
        <v>57</v>
      </c>
      <c r="I387" s="363" t="str">
        <f>V366</f>
        <v>Moneta Zero FC</v>
      </c>
      <c r="J387" s="363"/>
      <c r="K387" s="363"/>
      <c r="L387" s="363"/>
      <c r="M387" s="363"/>
      <c r="N387" s="363"/>
      <c r="O387" s="363"/>
      <c r="P387" s="363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3" t="str">
        <f>V372</f>
        <v>Alags SC</v>
      </c>
      <c r="E388" s="363"/>
      <c r="F388" s="203">
        <v>44</v>
      </c>
      <c r="G388" s="41" t="s">
        <v>17</v>
      </c>
      <c r="H388" s="204">
        <v>48</v>
      </c>
      <c r="I388" s="363" t="str">
        <f>V367</f>
        <v>GUZMAN F.C.</v>
      </c>
      <c r="J388" s="363"/>
      <c r="K388" s="363"/>
      <c r="L388" s="363"/>
      <c r="M388" s="363"/>
      <c r="N388" s="363"/>
      <c r="O388" s="363"/>
      <c r="P388" s="363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3" t="str">
        <f>V371</f>
        <v>Só Merdinha FC</v>
      </c>
      <c r="E389" s="363"/>
      <c r="F389" s="203">
        <v>29</v>
      </c>
      <c r="G389" s="41" t="s">
        <v>17</v>
      </c>
      <c r="H389" s="204">
        <v>30</v>
      </c>
      <c r="I389" s="363" t="str">
        <f>V368</f>
        <v>Jero FC</v>
      </c>
      <c r="J389" s="363"/>
      <c r="K389" s="363"/>
      <c r="L389" s="363"/>
      <c r="M389" s="363"/>
      <c r="N389" s="363"/>
      <c r="O389" s="363"/>
      <c r="P389" s="363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3" t="str">
        <f>V370</f>
        <v>Lenda Mágica</v>
      </c>
      <c r="E390" s="363"/>
      <c r="F390" s="204">
        <v>66</v>
      </c>
      <c r="G390" s="41" t="s">
        <v>17</v>
      </c>
      <c r="H390" s="203">
        <v>18</v>
      </c>
      <c r="I390" s="363" t="str">
        <f>V369</f>
        <v>BLR F. C.</v>
      </c>
      <c r="J390" s="363"/>
      <c r="K390" s="363"/>
      <c r="L390" s="363"/>
      <c r="M390" s="363"/>
      <c r="N390" s="363"/>
      <c r="O390" s="363"/>
      <c r="P390" s="363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4" t="s">
        <v>260</v>
      </c>
      <c r="E392" s="365"/>
      <c r="F392" s="365"/>
      <c r="G392" s="365"/>
      <c r="H392" s="365"/>
      <c r="I392" s="365"/>
      <c r="J392" s="365"/>
      <c r="K392" s="365"/>
      <c r="L392" s="365"/>
      <c r="M392" s="365"/>
      <c r="N392" s="365"/>
      <c r="O392" s="365"/>
      <c r="P392" s="36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7"/>
      <c r="E393" s="368"/>
      <c r="F393" s="368"/>
      <c r="G393" s="368"/>
      <c r="H393" s="368"/>
      <c r="I393" s="368"/>
      <c r="J393" s="368"/>
      <c r="K393" s="368"/>
      <c r="L393" s="368"/>
      <c r="M393" s="368"/>
      <c r="N393" s="368"/>
      <c r="O393" s="368"/>
      <c r="P393" s="36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3" t="str">
        <f>V373</f>
        <v>PIERCE34-CRUEL FC</v>
      </c>
      <c r="E395" s="363"/>
      <c r="F395" s="204">
        <v>64</v>
      </c>
      <c r="G395" s="25" t="s">
        <v>17</v>
      </c>
      <c r="H395" s="203">
        <v>40</v>
      </c>
      <c r="I395" s="363" t="str">
        <f>V367</f>
        <v>GUZMAN F.C.</v>
      </c>
      <c r="J395" s="363"/>
      <c r="K395" s="363"/>
      <c r="L395" s="363"/>
      <c r="M395" s="363"/>
      <c r="N395" s="363"/>
      <c r="O395" s="363"/>
      <c r="P395" s="363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3" t="str">
        <f>V372</f>
        <v>Alags SC</v>
      </c>
      <c r="E396" s="363"/>
      <c r="F396" s="203">
        <v>48</v>
      </c>
      <c r="G396" s="25" t="s">
        <v>17</v>
      </c>
      <c r="H396" s="204">
        <v>52</v>
      </c>
      <c r="I396" s="363" t="str">
        <f>V366</f>
        <v>Moneta Zero FC</v>
      </c>
      <c r="J396" s="363"/>
      <c r="K396" s="363"/>
      <c r="L396" s="363"/>
      <c r="M396" s="363"/>
      <c r="N396" s="363"/>
      <c r="O396" s="363"/>
      <c r="P396" s="363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3" t="str">
        <f>V371</f>
        <v>Só Merdinha FC</v>
      </c>
      <c r="E397" s="363"/>
      <c r="F397" s="204">
        <v>35</v>
      </c>
      <c r="G397" s="25" t="s">
        <v>17</v>
      </c>
      <c r="H397" s="203">
        <v>30</v>
      </c>
      <c r="I397" s="363" t="str">
        <f>V369</f>
        <v>BLR F. C.</v>
      </c>
      <c r="J397" s="363"/>
      <c r="K397" s="363"/>
      <c r="L397" s="363"/>
      <c r="M397" s="363"/>
      <c r="N397" s="363"/>
      <c r="O397" s="363"/>
      <c r="P397" s="363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3" t="str">
        <f>V370</f>
        <v>Lenda Mágica</v>
      </c>
      <c r="E398" s="363"/>
      <c r="F398" s="203">
        <v>46</v>
      </c>
      <c r="G398" s="25" t="s">
        <v>17</v>
      </c>
      <c r="H398" s="204">
        <v>78</v>
      </c>
      <c r="I398" s="363" t="str">
        <f>V368</f>
        <v>Jero FC</v>
      </c>
      <c r="J398" s="363"/>
      <c r="K398" s="363"/>
      <c r="L398" s="363"/>
      <c r="M398" s="363"/>
      <c r="N398" s="363"/>
      <c r="O398" s="363"/>
      <c r="P398" s="363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4" t="s">
        <v>261</v>
      </c>
      <c r="E400" s="365"/>
      <c r="F400" s="365"/>
      <c r="G400" s="365"/>
      <c r="H400" s="365"/>
      <c r="I400" s="365"/>
      <c r="J400" s="365"/>
      <c r="K400" s="365"/>
      <c r="L400" s="365"/>
      <c r="M400" s="365"/>
      <c r="N400" s="365"/>
      <c r="O400" s="365"/>
      <c r="P400" s="36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7"/>
      <c r="E401" s="368"/>
      <c r="F401" s="368"/>
      <c r="G401" s="368"/>
      <c r="H401" s="368"/>
      <c r="I401" s="368"/>
      <c r="J401" s="368"/>
      <c r="K401" s="368"/>
      <c r="L401" s="368"/>
      <c r="M401" s="368"/>
      <c r="N401" s="368"/>
      <c r="O401" s="368"/>
      <c r="P401" s="36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63" t="str">
        <f>V373</f>
        <v>PIERCE34-CRUEL FC</v>
      </c>
      <c r="E403" s="363"/>
      <c r="F403" s="203">
        <v>61</v>
      </c>
      <c r="G403" s="25" t="s">
        <v>17</v>
      </c>
      <c r="H403" s="204">
        <v>64</v>
      </c>
      <c r="I403" s="363" t="str">
        <f>V368</f>
        <v>Jero FC</v>
      </c>
      <c r="J403" s="363"/>
      <c r="K403" s="363"/>
      <c r="L403" s="363"/>
      <c r="M403" s="363"/>
      <c r="N403" s="363"/>
      <c r="O403" s="363"/>
      <c r="P403" s="363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63" t="str">
        <f>V372</f>
        <v>Alags SC</v>
      </c>
      <c r="E404" s="363"/>
      <c r="F404" s="204">
        <v>81</v>
      </c>
      <c r="G404" s="25" t="s">
        <v>17</v>
      </c>
      <c r="H404" s="203">
        <v>34</v>
      </c>
      <c r="I404" s="363" t="str">
        <f>V369</f>
        <v>BLR F. C.</v>
      </c>
      <c r="J404" s="363"/>
      <c r="K404" s="363"/>
      <c r="L404" s="363"/>
      <c r="M404" s="363"/>
      <c r="N404" s="363"/>
      <c r="O404" s="363"/>
      <c r="P404" s="363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63" t="str">
        <f>V371</f>
        <v>Só Merdinha FC</v>
      </c>
      <c r="E405" s="363"/>
      <c r="F405" s="203">
        <v>30</v>
      </c>
      <c r="G405" s="25" t="s">
        <v>17</v>
      </c>
      <c r="H405" s="204">
        <v>89</v>
      </c>
      <c r="I405" s="363" t="str">
        <f>V366</f>
        <v>Moneta Zero FC</v>
      </c>
      <c r="J405" s="363"/>
      <c r="K405" s="363"/>
      <c r="L405" s="363"/>
      <c r="M405" s="363"/>
      <c r="N405" s="363"/>
      <c r="O405" s="363"/>
      <c r="P405" s="363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63" t="str">
        <f>V370</f>
        <v>Lenda Mágica</v>
      </c>
      <c r="E406" s="363"/>
      <c r="F406" s="204">
        <v>90</v>
      </c>
      <c r="G406" s="25" t="s">
        <v>17</v>
      </c>
      <c r="H406" s="203">
        <v>41</v>
      </c>
      <c r="I406" s="363" t="str">
        <f>V367</f>
        <v>GUZMAN F.C.</v>
      </c>
      <c r="J406" s="363"/>
      <c r="K406" s="363"/>
      <c r="L406" s="363"/>
      <c r="M406" s="363"/>
      <c r="N406" s="363"/>
      <c r="O406" s="363"/>
      <c r="P406" s="363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4" t="s">
        <v>262</v>
      </c>
      <c r="E408" s="365"/>
      <c r="F408" s="365"/>
      <c r="G408" s="365"/>
      <c r="H408" s="365"/>
      <c r="I408" s="365"/>
      <c r="J408" s="365"/>
      <c r="K408" s="365"/>
      <c r="L408" s="365"/>
      <c r="M408" s="365"/>
      <c r="N408" s="365"/>
      <c r="O408" s="365"/>
      <c r="P408" s="36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7"/>
      <c r="E409" s="368"/>
      <c r="F409" s="368"/>
      <c r="G409" s="368"/>
      <c r="H409" s="368"/>
      <c r="I409" s="368"/>
      <c r="J409" s="368"/>
      <c r="K409" s="368"/>
      <c r="L409" s="368"/>
      <c r="M409" s="368"/>
      <c r="N409" s="368"/>
      <c r="O409" s="368"/>
      <c r="P409" s="36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63" t="str">
        <f>V373</f>
        <v>PIERCE34-CRUEL FC</v>
      </c>
      <c r="E411" s="363"/>
      <c r="F411" s="203">
        <v>45</v>
      </c>
      <c r="G411" s="41" t="s">
        <v>17</v>
      </c>
      <c r="H411" s="204">
        <v>49</v>
      </c>
      <c r="I411" s="363" t="str">
        <f>V370</f>
        <v>Lenda Mágica</v>
      </c>
      <c r="J411" s="363"/>
      <c r="K411" s="363"/>
      <c r="L411" s="363"/>
      <c r="M411" s="363"/>
      <c r="N411" s="363"/>
      <c r="O411" s="363"/>
      <c r="P411" s="363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63" t="str">
        <f>V372</f>
        <v>Alags SC</v>
      </c>
      <c r="E412" s="363"/>
      <c r="F412" s="204">
        <v>74</v>
      </c>
      <c r="G412" s="41" t="s">
        <v>17</v>
      </c>
      <c r="H412" s="203">
        <v>27</v>
      </c>
      <c r="I412" s="363" t="str">
        <f>V371</f>
        <v>Só Merdinha FC</v>
      </c>
      <c r="J412" s="363"/>
      <c r="K412" s="363"/>
      <c r="L412" s="363"/>
      <c r="M412" s="363"/>
      <c r="N412" s="363"/>
      <c r="O412" s="363"/>
      <c r="P412" s="363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63" t="str">
        <f>V369</f>
        <v>BLR F. C.</v>
      </c>
      <c r="E413" s="363"/>
      <c r="F413" s="203">
        <v>22</v>
      </c>
      <c r="G413" s="41" t="s">
        <v>17</v>
      </c>
      <c r="H413" s="204">
        <v>43</v>
      </c>
      <c r="I413" s="363" t="str">
        <f>V366</f>
        <v>Moneta Zero FC</v>
      </c>
      <c r="J413" s="363"/>
      <c r="K413" s="363"/>
      <c r="L413" s="363"/>
      <c r="M413" s="363"/>
      <c r="N413" s="363"/>
      <c r="O413" s="363"/>
      <c r="P413" s="363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63" t="str">
        <f>V368</f>
        <v>Jero FC</v>
      </c>
      <c r="E414" s="363"/>
      <c r="F414" s="203">
        <v>41</v>
      </c>
      <c r="G414" s="41" t="s">
        <v>17</v>
      </c>
      <c r="H414" s="204">
        <v>42</v>
      </c>
      <c r="I414" s="363" t="str">
        <f>V367</f>
        <v>GUZMAN F.C.</v>
      </c>
      <c r="J414" s="363"/>
      <c r="K414" s="363"/>
      <c r="L414" s="363"/>
      <c r="M414" s="363"/>
      <c r="N414" s="363"/>
      <c r="O414" s="363"/>
      <c r="P414" s="363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4" t="s">
        <v>263</v>
      </c>
      <c r="E416" s="365"/>
      <c r="F416" s="365"/>
      <c r="G416" s="365"/>
      <c r="H416" s="365"/>
      <c r="I416" s="365"/>
      <c r="J416" s="365"/>
      <c r="K416" s="365"/>
      <c r="L416" s="365"/>
      <c r="M416" s="365"/>
      <c r="N416" s="365"/>
      <c r="O416" s="365"/>
      <c r="P416" s="36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7"/>
      <c r="E417" s="368"/>
      <c r="F417" s="368"/>
      <c r="G417" s="368"/>
      <c r="H417" s="368"/>
      <c r="I417" s="368"/>
      <c r="J417" s="368"/>
      <c r="K417" s="368"/>
      <c r="L417" s="368"/>
      <c r="M417" s="368"/>
      <c r="N417" s="368"/>
      <c r="O417" s="368"/>
      <c r="P417" s="36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63" t="str">
        <f>V373</f>
        <v>PIERCE34-CRUEL FC</v>
      </c>
      <c r="E419" s="363"/>
      <c r="F419" s="204">
        <v>39</v>
      </c>
      <c r="G419" s="25" t="s">
        <v>17</v>
      </c>
      <c r="H419" s="203">
        <v>21</v>
      </c>
      <c r="I419" s="363" t="str">
        <f>V371</f>
        <v>Só Merdinha FC</v>
      </c>
      <c r="J419" s="363"/>
      <c r="K419" s="363"/>
      <c r="L419" s="363"/>
      <c r="M419" s="363"/>
      <c r="N419" s="363"/>
      <c r="O419" s="363"/>
      <c r="P419" s="363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63" t="str">
        <f>V372</f>
        <v>Alags SC</v>
      </c>
      <c r="E420" s="363"/>
      <c r="F420" s="203">
        <v>34</v>
      </c>
      <c r="G420" s="25" t="s">
        <v>17</v>
      </c>
      <c r="H420" s="204">
        <v>59</v>
      </c>
      <c r="I420" s="363" t="str">
        <f>V370</f>
        <v>Lenda Mágica</v>
      </c>
      <c r="J420" s="363"/>
      <c r="K420" s="363"/>
      <c r="L420" s="363"/>
      <c r="M420" s="363"/>
      <c r="N420" s="363"/>
      <c r="O420" s="363"/>
      <c r="P420" s="363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63" t="str">
        <f>V369</f>
        <v>BLR F. C.</v>
      </c>
      <c r="E421" s="363"/>
      <c r="F421" s="203">
        <v>20</v>
      </c>
      <c r="G421" s="25" t="s">
        <v>17</v>
      </c>
      <c r="H421" s="204">
        <v>35</v>
      </c>
      <c r="I421" s="363" t="str">
        <f>V367</f>
        <v>GUZMAN F.C.</v>
      </c>
      <c r="J421" s="363"/>
      <c r="K421" s="363"/>
      <c r="L421" s="363"/>
      <c r="M421" s="363"/>
      <c r="N421" s="363"/>
      <c r="O421" s="363"/>
      <c r="P421" s="363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63" t="str">
        <f>V368</f>
        <v>Jero FC</v>
      </c>
      <c r="E422" s="363"/>
      <c r="F422" s="204">
        <v>70</v>
      </c>
      <c r="G422" s="25" t="s">
        <v>17</v>
      </c>
      <c r="H422" s="203">
        <v>34</v>
      </c>
      <c r="I422" s="363" t="str">
        <f>V366</f>
        <v>Moneta Zero FC</v>
      </c>
      <c r="J422" s="363"/>
      <c r="K422" s="363"/>
      <c r="L422" s="363"/>
      <c r="M422" s="363"/>
      <c r="N422" s="363"/>
      <c r="O422" s="363"/>
      <c r="P422" s="363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4" t="s">
        <v>264</v>
      </c>
      <c r="E424" s="365"/>
      <c r="F424" s="365"/>
      <c r="G424" s="365"/>
      <c r="H424" s="365"/>
      <c r="I424" s="365"/>
      <c r="J424" s="365"/>
      <c r="K424" s="365"/>
      <c r="L424" s="365"/>
      <c r="M424" s="365"/>
      <c r="N424" s="365"/>
      <c r="O424" s="365"/>
      <c r="P424" s="36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7"/>
      <c r="E425" s="368"/>
      <c r="F425" s="368"/>
      <c r="G425" s="368"/>
      <c r="H425" s="368"/>
      <c r="I425" s="368"/>
      <c r="J425" s="368"/>
      <c r="K425" s="368"/>
      <c r="L425" s="368"/>
      <c r="M425" s="368"/>
      <c r="N425" s="368"/>
      <c r="O425" s="368"/>
      <c r="P425" s="36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63" t="str">
        <f>V373</f>
        <v>PIERCE34-CRUEL FC</v>
      </c>
      <c r="E427" s="363"/>
      <c r="F427" s="204">
        <v>58</v>
      </c>
      <c r="G427" s="25" t="s">
        <v>17</v>
      </c>
      <c r="H427" s="203">
        <v>44</v>
      </c>
      <c r="I427" s="363" t="str">
        <f>V372</f>
        <v>Alags SC</v>
      </c>
      <c r="J427" s="363"/>
      <c r="K427" s="363"/>
      <c r="L427" s="363"/>
      <c r="M427" s="363"/>
      <c r="N427" s="363"/>
      <c r="O427" s="363"/>
      <c r="P427" s="363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63" t="str">
        <f>V371</f>
        <v>Só Merdinha FC</v>
      </c>
      <c r="E428" s="363"/>
      <c r="F428" s="203">
        <v>13</v>
      </c>
      <c r="G428" s="25" t="s">
        <v>17</v>
      </c>
      <c r="H428" s="204">
        <v>37</v>
      </c>
      <c r="I428" s="363" t="str">
        <f>V370</f>
        <v>Lenda Mágica</v>
      </c>
      <c r="J428" s="363"/>
      <c r="K428" s="363"/>
      <c r="L428" s="363"/>
      <c r="M428" s="363"/>
      <c r="N428" s="363"/>
      <c r="O428" s="363"/>
      <c r="P428" s="363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63" t="str">
        <f>V369</f>
        <v>BLR F. C.</v>
      </c>
      <c r="E429" s="363"/>
      <c r="F429" s="203">
        <v>46</v>
      </c>
      <c r="G429" s="25" t="s">
        <v>17</v>
      </c>
      <c r="H429" s="204">
        <v>57</v>
      </c>
      <c r="I429" s="363" t="str">
        <f>V368</f>
        <v>Jero FC</v>
      </c>
      <c r="J429" s="363"/>
      <c r="K429" s="363"/>
      <c r="L429" s="363"/>
      <c r="M429" s="363"/>
      <c r="N429" s="363"/>
      <c r="O429" s="363"/>
      <c r="P429" s="363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63" t="str">
        <f>V367</f>
        <v>GUZMAN F.C.</v>
      </c>
      <c r="E430" s="363"/>
      <c r="F430" s="203">
        <v>26</v>
      </c>
      <c r="G430" s="25" t="s">
        <v>17</v>
      </c>
      <c r="H430" s="204">
        <v>54</v>
      </c>
      <c r="I430" s="363" t="str">
        <f>V366</f>
        <v>Moneta Zero FC</v>
      </c>
      <c r="J430" s="363"/>
      <c r="K430" s="363"/>
      <c r="L430" s="363"/>
      <c r="M430" s="363"/>
      <c r="N430" s="363"/>
      <c r="O430" s="363"/>
      <c r="P430" s="363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90" t="s">
        <v>256</v>
      </c>
      <c r="E432" s="390"/>
      <c r="F432" s="390"/>
      <c r="G432" s="390"/>
      <c r="H432" s="390"/>
      <c r="I432" s="390"/>
      <c r="J432" s="390"/>
      <c r="K432" s="390"/>
      <c r="L432" s="390"/>
      <c r="M432" s="39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90"/>
      <c r="E433" s="390"/>
      <c r="F433" s="390"/>
      <c r="G433" s="390"/>
      <c r="H433" s="390"/>
      <c r="I433" s="390"/>
      <c r="J433" s="390"/>
      <c r="K433" s="390"/>
      <c r="L433" s="390"/>
      <c r="M433" s="39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91" t="s">
        <v>12</v>
      </c>
      <c r="G434" s="391"/>
      <c r="H434" s="312" t="s">
        <v>309</v>
      </c>
      <c r="I434" s="312"/>
      <c r="J434" s="312" t="s">
        <v>310</v>
      </c>
      <c r="K434" s="312"/>
      <c r="L434" s="391" t="s">
        <v>174</v>
      </c>
      <c r="M434" s="39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85">
        <f>VLOOKUP(AC435,$U$434:$AB$442,3)</f>
        <v>16</v>
      </c>
      <c r="G435" s="385"/>
      <c r="H435" s="386">
        <f>VLOOKUP(AC435,$U$434:$AB$442,4)</f>
        <v>371</v>
      </c>
      <c r="I435" s="386"/>
      <c r="J435" s="386">
        <f>VLOOKUP(AC435,$U$434:$AB$442,5)</f>
        <v>310</v>
      </c>
      <c r="K435" s="386"/>
      <c r="L435" s="386">
        <f>VLOOKUP(AC435,$U$434:$AB$442,6)</f>
        <v>61</v>
      </c>
      <c r="M435" s="392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5">
        <f t="shared" ref="F436:F442" si="55">VLOOKUP(AC436,$U$434:$AB$442,3)</f>
        <v>14</v>
      </c>
      <c r="G436" s="385"/>
      <c r="H436" s="386">
        <f t="shared" ref="H436:H442" si="56">VLOOKUP(AC436,$U$434:$AB$442,4)</f>
        <v>353</v>
      </c>
      <c r="I436" s="386"/>
      <c r="J436" s="386">
        <f t="shared" ref="J436:J442" si="57">VLOOKUP(AC436,$U$434:$AB$442,5)</f>
        <v>286</v>
      </c>
      <c r="K436" s="386"/>
      <c r="L436" s="386">
        <f t="shared" ref="L436:L442" si="58">VLOOKUP(AC436,$U$434:$AB$442,6)</f>
        <v>67</v>
      </c>
      <c r="M436" s="392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85">
        <f t="shared" si="55"/>
        <v>14</v>
      </c>
      <c r="G437" s="385"/>
      <c r="H437" s="386">
        <f t="shared" si="56"/>
        <v>358</v>
      </c>
      <c r="I437" s="386"/>
      <c r="J437" s="386">
        <f t="shared" si="57"/>
        <v>349</v>
      </c>
      <c r="K437" s="386"/>
      <c r="L437" s="386">
        <f t="shared" si="58"/>
        <v>9</v>
      </c>
      <c r="M437" s="392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85">
        <f t="shared" si="55"/>
        <v>11</v>
      </c>
      <c r="G438" s="385"/>
      <c r="H438" s="386">
        <f t="shared" si="56"/>
        <v>332</v>
      </c>
      <c r="I438" s="386"/>
      <c r="J438" s="386">
        <f t="shared" si="57"/>
        <v>300</v>
      </c>
      <c r="K438" s="386"/>
      <c r="L438" s="386">
        <f t="shared" si="58"/>
        <v>32</v>
      </c>
      <c r="M438" s="392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9">
        <f t="shared" si="55"/>
        <v>8</v>
      </c>
      <c r="G439" s="349"/>
      <c r="H439" s="350">
        <f t="shared" si="56"/>
        <v>353</v>
      </c>
      <c r="I439" s="350"/>
      <c r="J439" s="350">
        <f t="shared" si="57"/>
        <v>378</v>
      </c>
      <c r="K439" s="350"/>
      <c r="L439" s="350">
        <f t="shared" si="58"/>
        <v>-25</v>
      </c>
      <c r="M439" s="393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49">
        <f t="shared" si="55"/>
        <v>6</v>
      </c>
      <c r="G440" s="349"/>
      <c r="H440" s="350">
        <f t="shared" si="56"/>
        <v>324</v>
      </c>
      <c r="I440" s="350"/>
      <c r="J440" s="350">
        <f t="shared" si="57"/>
        <v>328</v>
      </c>
      <c r="K440" s="350"/>
      <c r="L440" s="350">
        <f t="shared" si="58"/>
        <v>-4</v>
      </c>
      <c r="M440" s="393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49">
        <f t="shared" si="55"/>
        <v>6</v>
      </c>
      <c r="G441" s="349"/>
      <c r="H441" s="350">
        <f t="shared" si="56"/>
        <v>266</v>
      </c>
      <c r="I441" s="350"/>
      <c r="J441" s="350">
        <f t="shared" si="57"/>
        <v>317</v>
      </c>
      <c r="K441" s="350"/>
      <c r="L441" s="350">
        <f t="shared" si="58"/>
        <v>-51</v>
      </c>
      <c r="M441" s="393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9">
        <f t="shared" si="55"/>
        <v>2</v>
      </c>
      <c r="G442" s="349"/>
      <c r="H442" s="350">
        <f t="shared" si="56"/>
        <v>233</v>
      </c>
      <c r="I442" s="350"/>
      <c r="J442" s="350">
        <f t="shared" si="57"/>
        <v>339</v>
      </c>
      <c r="K442" s="350"/>
      <c r="L442" s="350">
        <f t="shared" si="58"/>
        <v>-106</v>
      </c>
      <c r="M442" s="393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5" t="s">
        <v>258</v>
      </c>
      <c r="E445" s="356"/>
      <c r="F445" s="356"/>
      <c r="G445" s="356"/>
      <c r="H445" s="356"/>
      <c r="I445" s="356"/>
      <c r="J445" s="356"/>
      <c r="K445" s="356"/>
      <c r="L445" s="356"/>
      <c r="M445" s="356"/>
      <c r="N445" s="356"/>
      <c r="O445" s="356"/>
      <c r="P445" s="35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8"/>
      <c r="E446" s="359"/>
      <c r="F446" s="359"/>
      <c r="G446" s="359"/>
      <c r="H446" s="359"/>
      <c r="I446" s="359"/>
      <c r="J446" s="359"/>
      <c r="K446" s="359"/>
      <c r="L446" s="359"/>
      <c r="M446" s="359"/>
      <c r="N446" s="359"/>
      <c r="O446" s="359"/>
      <c r="P446" s="36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3" t="str">
        <f>V442</f>
        <v>Qualker F.C</v>
      </c>
      <c r="E448" s="363"/>
      <c r="F448" s="203">
        <v>31</v>
      </c>
      <c r="G448" s="41" t="s">
        <v>17</v>
      </c>
      <c r="H448" s="204">
        <v>48</v>
      </c>
      <c r="I448" s="363" t="str">
        <f>V438</f>
        <v>Diabos Vermelhos SE</v>
      </c>
      <c r="J448" s="363"/>
      <c r="K448" s="363"/>
      <c r="L448" s="363"/>
      <c r="M448" s="363"/>
      <c r="N448" s="363"/>
      <c r="O448" s="363"/>
      <c r="P448" s="363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3" t="str">
        <f>V441</f>
        <v>BFR Igor Costa</v>
      </c>
      <c r="E449" s="363"/>
      <c r="F449" s="203">
        <v>34</v>
      </c>
      <c r="G449" s="41" t="s">
        <v>17</v>
      </c>
      <c r="H449" s="204">
        <v>45</v>
      </c>
      <c r="I449" s="363" t="str">
        <f>V437</f>
        <v>Celtic fc 2011</v>
      </c>
      <c r="J449" s="363"/>
      <c r="K449" s="363"/>
      <c r="L449" s="363"/>
      <c r="M449" s="363"/>
      <c r="N449" s="363"/>
      <c r="O449" s="363"/>
      <c r="P449" s="363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3" t="str">
        <f>V440</f>
        <v>Brum DAngelo F.C.</v>
      </c>
      <c r="E450" s="363"/>
      <c r="F450" s="203">
        <v>39</v>
      </c>
      <c r="G450" s="41" t="s">
        <v>17</v>
      </c>
      <c r="H450" s="204">
        <v>40</v>
      </c>
      <c r="I450" s="363" t="str">
        <f>V436</f>
        <v>Siri assassino</v>
      </c>
      <c r="J450" s="363"/>
      <c r="K450" s="363"/>
      <c r="L450" s="363"/>
      <c r="M450" s="363"/>
      <c r="N450" s="363"/>
      <c r="O450" s="363"/>
      <c r="P450" s="363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3" t="str">
        <f>V439</f>
        <v>FC Jo@o Pedro</v>
      </c>
      <c r="E451" s="363"/>
      <c r="F451" s="204">
        <v>37</v>
      </c>
      <c r="G451" s="41" t="s">
        <v>17</v>
      </c>
      <c r="H451" s="203">
        <v>30</v>
      </c>
      <c r="I451" s="363" t="str">
        <f>V435</f>
        <v>Tribe of Gypsies</v>
      </c>
      <c r="J451" s="363"/>
      <c r="K451" s="363"/>
      <c r="L451" s="363"/>
      <c r="M451" s="363"/>
      <c r="N451" s="363"/>
      <c r="O451" s="363"/>
      <c r="P451" s="363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4" t="s">
        <v>259</v>
      </c>
      <c r="E453" s="365"/>
      <c r="F453" s="365"/>
      <c r="G453" s="365"/>
      <c r="H453" s="365"/>
      <c r="I453" s="365"/>
      <c r="J453" s="365"/>
      <c r="K453" s="365"/>
      <c r="L453" s="365"/>
      <c r="M453" s="365"/>
      <c r="N453" s="365"/>
      <c r="O453" s="365"/>
      <c r="P453" s="36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7"/>
      <c r="E454" s="368"/>
      <c r="F454" s="368"/>
      <c r="G454" s="368"/>
      <c r="H454" s="368"/>
      <c r="I454" s="368"/>
      <c r="J454" s="368"/>
      <c r="K454" s="368"/>
      <c r="L454" s="368"/>
      <c r="M454" s="368"/>
      <c r="N454" s="368"/>
      <c r="O454" s="368"/>
      <c r="P454" s="36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3" t="str">
        <f>V442</f>
        <v>Qualker F.C</v>
      </c>
      <c r="E456" s="363"/>
      <c r="F456" s="203">
        <v>29</v>
      </c>
      <c r="G456" s="41" t="s">
        <v>17</v>
      </c>
      <c r="H456" s="204">
        <v>43</v>
      </c>
      <c r="I456" s="363" t="str">
        <f>V435</f>
        <v>Tribe of Gypsies</v>
      </c>
      <c r="J456" s="363"/>
      <c r="K456" s="363"/>
      <c r="L456" s="363"/>
      <c r="M456" s="363"/>
      <c r="N456" s="363"/>
      <c r="O456" s="363"/>
      <c r="P456" s="363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3" t="str">
        <f>V441</f>
        <v>BFR Igor Costa</v>
      </c>
      <c r="E457" s="363"/>
      <c r="F457" s="204">
        <v>60</v>
      </c>
      <c r="G457" s="41" t="s">
        <v>17</v>
      </c>
      <c r="H457" s="203">
        <v>32</v>
      </c>
      <c r="I457" s="363" t="str">
        <f>V436</f>
        <v>Siri assassino</v>
      </c>
      <c r="J457" s="363"/>
      <c r="K457" s="363"/>
      <c r="L457" s="363"/>
      <c r="M457" s="363"/>
      <c r="N457" s="363"/>
      <c r="O457" s="363"/>
      <c r="P457" s="363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3" t="str">
        <f>V440</f>
        <v>Brum DAngelo F.C.</v>
      </c>
      <c r="E458" s="363"/>
      <c r="F458" s="204">
        <v>52</v>
      </c>
      <c r="G458" s="41" t="s">
        <v>17</v>
      </c>
      <c r="H458" s="203">
        <v>31</v>
      </c>
      <c r="I458" s="363" t="str">
        <f>V437</f>
        <v>Celtic fc 2011</v>
      </c>
      <c r="J458" s="363"/>
      <c r="K458" s="363"/>
      <c r="L458" s="363"/>
      <c r="M458" s="363"/>
      <c r="N458" s="363"/>
      <c r="O458" s="363"/>
      <c r="P458" s="363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3" t="str">
        <f>V439</f>
        <v>FC Jo@o Pedro</v>
      </c>
      <c r="E459" s="363"/>
      <c r="F459" s="203">
        <v>50</v>
      </c>
      <c r="G459" s="41" t="s">
        <v>17</v>
      </c>
      <c r="H459" s="204">
        <v>67</v>
      </c>
      <c r="I459" s="363" t="str">
        <f>V438</f>
        <v>Diabos Vermelhos SE</v>
      </c>
      <c r="J459" s="363"/>
      <c r="K459" s="363"/>
      <c r="L459" s="363"/>
      <c r="M459" s="363"/>
      <c r="N459" s="363"/>
      <c r="O459" s="363"/>
      <c r="P459" s="363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4" t="s">
        <v>260</v>
      </c>
      <c r="E461" s="365"/>
      <c r="F461" s="365"/>
      <c r="G461" s="365"/>
      <c r="H461" s="365"/>
      <c r="I461" s="365"/>
      <c r="J461" s="365"/>
      <c r="K461" s="365"/>
      <c r="L461" s="365"/>
      <c r="M461" s="365"/>
      <c r="N461" s="365"/>
      <c r="O461" s="365"/>
      <c r="P461" s="36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7"/>
      <c r="E462" s="368"/>
      <c r="F462" s="368"/>
      <c r="G462" s="368"/>
      <c r="H462" s="368"/>
      <c r="I462" s="368"/>
      <c r="J462" s="368"/>
      <c r="K462" s="368"/>
      <c r="L462" s="368"/>
      <c r="M462" s="368"/>
      <c r="N462" s="368"/>
      <c r="O462" s="368"/>
      <c r="P462" s="36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3" t="str">
        <f>V442</f>
        <v>Qualker F.C</v>
      </c>
      <c r="E464" s="363"/>
      <c r="F464" s="204">
        <v>31</v>
      </c>
      <c r="G464" s="41" t="s">
        <v>17</v>
      </c>
      <c r="H464" s="203">
        <v>18</v>
      </c>
      <c r="I464" s="363" t="str">
        <f>V436</f>
        <v>Siri assassino</v>
      </c>
      <c r="J464" s="363"/>
      <c r="K464" s="363"/>
      <c r="L464" s="363"/>
      <c r="M464" s="363"/>
      <c r="N464" s="363"/>
      <c r="O464" s="363"/>
      <c r="P464" s="363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3" t="str">
        <f>V441</f>
        <v>BFR Igor Costa</v>
      </c>
      <c r="E465" s="363"/>
      <c r="F465" s="204">
        <v>57</v>
      </c>
      <c r="G465" s="41" t="s">
        <v>17</v>
      </c>
      <c r="H465" s="203">
        <v>36</v>
      </c>
      <c r="I465" s="363" t="str">
        <f>V435</f>
        <v>Tribe of Gypsies</v>
      </c>
      <c r="J465" s="363"/>
      <c r="K465" s="363"/>
      <c r="L465" s="363"/>
      <c r="M465" s="363"/>
      <c r="N465" s="363"/>
      <c r="O465" s="363"/>
      <c r="P465" s="363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3" t="str">
        <f>V440</f>
        <v>Brum DAngelo F.C.</v>
      </c>
      <c r="E466" s="363"/>
      <c r="F466" s="203">
        <v>51</v>
      </c>
      <c r="G466" s="41" t="s">
        <v>17</v>
      </c>
      <c r="H466" s="204">
        <v>73</v>
      </c>
      <c r="I466" s="363" t="str">
        <f>V438</f>
        <v>Diabos Vermelhos SE</v>
      </c>
      <c r="J466" s="363"/>
      <c r="K466" s="363"/>
      <c r="L466" s="363"/>
      <c r="M466" s="363"/>
      <c r="N466" s="363"/>
      <c r="O466" s="363"/>
      <c r="P466" s="363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3" t="str">
        <f>V439</f>
        <v>FC Jo@o Pedro</v>
      </c>
      <c r="E467" s="363"/>
      <c r="F467" s="204">
        <v>52</v>
      </c>
      <c r="G467" s="41" t="s">
        <v>17</v>
      </c>
      <c r="H467" s="203">
        <v>51</v>
      </c>
      <c r="I467" s="363" t="str">
        <f>V437</f>
        <v>Celtic fc 2011</v>
      </c>
      <c r="J467" s="363"/>
      <c r="K467" s="363"/>
      <c r="L467" s="363"/>
      <c r="M467" s="363"/>
      <c r="N467" s="363"/>
      <c r="O467" s="363"/>
      <c r="P467" s="363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4" t="s">
        <v>261</v>
      </c>
      <c r="E469" s="365"/>
      <c r="F469" s="365"/>
      <c r="G469" s="365"/>
      <c r="H469" s="365"/>
      <c r="I469" s="365"/>
      <c r="J469" s="365"/>
      <c r="K469" s="365"/>
      <c r="L469" s="365"/>
      <c r="M469" s="365"/>
      <c r="N469" s="365"/>
      <c r="O469" s="365"/>
      <c r="P469" s="36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7"/>
      <c r="E470" s="368"/>
      <c r="F470" s="368"/>
      <c r="G470" s="368"/>
      <c r="H470" s="368"/>
      <c r="I470" s="368"/>
      <c r="J470" s="368"/>
      <c r="K470" s="368"/>
      <c r="L470" s="368"/>
      <c r="M470" s="368"/>
      <c r="N470" s="368"/>
      <c r="O470" s="368"/>
      <c r="P470" s="36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63" t="str">
        <f>V442</f>
        <v>Qualker F.C</v>
      </c>
      <c r="E472" s="363"/>
      <c r="F472" s="203">
        <v>52</v>
      </c>
      <c r="G472" s="41" t="s">
        <v>17</v>
      </c>
      <c r="H472" s="204">
        <v>57</v>
      </c>
      <c r="I472" s="363" t="str">
        <f>V437</f>
        <v>Celtic fc 2011</v>
      </c>
      <c r="J472" s="363"/>
      <c r="K472" s="363"/>
      <c r="L472" s="363"/>
      <c r="M472" s="363"/>
      <c r="N472" s="363"/>
      <c r="O472" s="363"/>
      <c r="P472" s="363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63" t="str">
        <f>V441</f>
        <v>BFR Igor Costa</v>
      </c>
      <c r="E473" s="363"/>
      <c r="F473" s="204">
        <v>58</v>
      </c>
      <c r="G473" s="41" t="s">
        <v>17</v>
      </c>
      <c r="H473" s="203">
        <v>45</v>
      </c>
      <c r="I473" s="363" t="str">
        <f>V438</f>
        <v>Diabos Vermelhos SE</v>
      </c>
      <c r="J473" s="363"/>
      <c r="K473" s="363"/>
      <c r="L473" s="363"/>
      <c r="M473" s="363"/>
      <c r="N473" s="363"/>
      <c r="O473" s="363"/>
      <c r="P473" s="363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63" t="str">
        <f>V440</f>
        <v>Brum DAngelo F.C.</v>
      </c>
      <c r="E474" s="363"/>
      <c r="F474" s="204">
        <v>69</v>
      </c>
      <c r="G474" s="41" t="s">
        <v>17</v>
      </c>
      <c r="H474" s="203">
        <v>37</v>
      </c>
      <c r="I474" s="363" t="str">
        <f>V435</f>
        <v>Tribe of Gypsies</v>
      </c>
      <c r="J474" s="363"/>
      <c r="K474" s="363"/>
      <c r="L474" s="363"/>
      <c r="M474" s="363"/>
      <c r="N474" s="363"/>
      <c r="O474" s="363"/>
      <c r="P474" s="363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63" t="str">
        <f>V439</f>
        <v>FC Jo@o Pedro</v>
      </c>
      <c r="E475" s="363"/>
      <c r="F475" s="204">
        <v>56</v>
      </c>
      <c r="G475" s="41" t="s">
        <v>17</v>
      </c>
      <c r="H475" s="203">
        <v>41</v>
      </c>
      <c r="I475" s="363" t="str">
        <f>V436</f>
        <v>Siri assassino</v>
      </c>
      <c r="J475" s="363"/>
      <c r="K475" s="363"/>
      <c r="L475" s="363"/>
      <c r="M475" s="363"/>
      <c r="N475" s="363"/>
      <c r="O475" s="363"/>
      <c r="P475" s="363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4" t="s">
        <v>262</v>
      </c>
      <c r="E477" s="365"/>
      <c r="F477" s="365"/>
      <c r="G477" s="365"/>
      <c r="H477" s="365"/>
      <c r="I477" s="365"/>
      <c r="J477" s="365"/>
      <c r="K477" s="365"/>
      <c r="L477" s="365"/>
      <c r="M477" s="365"/>
      <c r="N477" s="365"/>
      <c r="O477" s="365"/>
      <c r="P477" s="36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7"/>
      <c r="E478" s="368"/>
      <c r="F478" s="368"/>
      <c r="G478" s="368"/>
      <c r="H478" s="368"/>
      <c r="I478" s="368"/>
      <c r="J478" s="368"/>
      <c r="K478" s="368"/>
      <c r="L478" s="368"/>
      <c r="M478" s="368"/>
      <c r="N478" s="368"/>
      <c r="O478" s="368"/>
      <c r="P478" s="36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63" t="str">
        <f>V442</f>
        <v>Qualker F.C</v>
      </c>
      <c r="E480" s="363"/>
      <c r="F480" s="203">
        <v>54</v>
      </c>
      <c r="G480" s="41" t="s">
        <v>17</v>
      </c>
      <c r="H480" s="204">
        <v>65</v>
      </c>
      <c r="I480" s="363" t="str">
        <f>V439</f>
        <v>FC Jo@o Pedro</v>
      </c>
      <c r="J480" s="363"/>
      <c r="K480" s="363"/>
      <c r="L480" s="363"/>
      <c r="M480" s="363"/>
      <c r="N480" s="363"/>
      <c r="O480" s="363"/>
      <c r="P480" s="363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63" t="str">
        <f>V441</f>
        <v>BFR Igor Costa</v>
      </c>
      <c r="E481" s="363"/>
      <c r="F481" s="203">
        <v>50</v>
      </c>
      <c r="G481" s="41" t="s">
        <v>17</v>
      </c>
      <c r="H481" s="204">
        <v>51</v>
      </c>
      <c r="I481" s="363" t="str">
        <f>V440</f>
        <v>Brum DAngelo F.C.</v>
      </c>
      <c r="J481" s="363"/>
      <c r="K481" s="363"/>
      <c r="L481" s="363"/>
      <c r="M481" s="363"/>
      <c r="N481" s="363"/>
      <c r="O481" s="363"/>
      <c r="P481" s="363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63" t="str">
        <f>V438</f>
        <v>Diabos Vermelhos SE</v>
      </c>
      <c r="E482" s="363"/>
      <c r="F482" s="204">
        <v>56</v>
      </c>
      <c r="G482" s="41" t="s">
        <v>17</v>
      </c>
      <c r="H482" s="203">
        <v>35</v>
      </c>
      <c r="I482" s="363" t="str">
        <f>V435</f>
        <v>Tribe of Gypsies</v>
      </c>
      <c r="J482" s="363"/>
      <c r="K482" s="363"/>
      <c r="L482" s="363"/>
      <c r="M482" s="363"/>
      <c r="N482" s="363"/>
      <c r="O482" s="363"/>
      <c r="P482" s="363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63" t="str">
        <f>V437</f>
        <v>Celtic fc 2011</v>
      </c>
      <c r="E483" s="363"/>
      <c r="F483" s="204">
        <v>57</v>
      </c>
      <c r="G483" s="41" t="s">
        <v>17</v>
      </c>
      <c r="H483" s="203">
        <v>38</v>
      </c>
      <c r="I483" s="363" t="str">
        <f>V436</f>
        <v>Siri assassino</v>
      </c>
      <c r="J483" s="363"/>
      <c r="K483" s="363"/>
      <c r="L483" s="363"/>
      <c r="M483" s="363"/>
      <c r="N483" s="363"/>
      <c r="O483" s="363"/>
      <c r="P483" s="363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4" t="s">
        <v>263</v>
      </c>
      <c r="E485" s="365"/>
      <c r="F485" s="365"/>
      <c r="G485" s="365"/>
      <c r="H485" s="365"/>
      <c r="I485" s="365"/>
      <c r="J485" s="365"/>
      <c r="K485" s="365"/>
      <c r="L485" s="365"/>
      <c r="M485" s="365"/>
      <c r="N485" s="365"/>
      <c r="O485" s="365"/>
      <c r="P485" s="36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7"/>
      <c r="E486" s="368"/>
      <c r="F486" s="368"/>
      <c r="G486" s="368"/>
      <c r="H486" s="368"/>
      <c r="I486" s="368"/>
      <c r="J486" s="368"/>
      <c r="K486" s="368"/>
      <c r="L486" s="368"/>
      <c r="M486" s="368"/>
      <c r="N486" s="368"/>
      <c r="O486" s="368"/>
      <c r="P486" s="36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63" t="str">
        <f>V442</f>
        <v>Qualker F.C</v>
      </c>
      <c r="E488" s="363"/>
      <c r="F488" s="204">
        <v>85</v>
      </c>
      <c r="G488" s="41" t="s">
        <v>17</v>
      </c>
      <c r="H488" s="203">
        <v>54</v>
      </c>
      <c r="I488" s="363" t="str">
        <f>V440</f>
        <v>Brum DAngelo F.C.</v>
      </c>
      <c r="J488" s="363"/>
      <c r="K488" s="363"/>
      <c r="L488" s="363"/>
      <c r="M488" s="363"/>
      <c r="N488" s="363"/>
      <c r="O488" s="363"/>
      <c r="P488" s="363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63" t="str">
        <f>V441</f>
        <v>BFR Igor Costa</v>
      </c>
      <c r="E489" s="363"/>
      <c r="F489" s="203">
        <v>30</v>
      </c>
      <c r="G489" s="41" t="s">
        <v>17</v>
      </c>
      <c r="H489" s="204">
        <v>49</v>
      </c>
      <c r="I489" s="363" t="str">
        <f>V439</f>
        <v>FC Jo@o Pedro</v>
      </c>
      <c r="J489" s="363"/>
      <c r="K489" s="363"/>
      <c r="L489" s="363"/>
      <c r="M489" s="363"/>
      <c r="N489" s="363"/>
      <c r="O489" s="363"/>
      <c r="P489" s="363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63" t="str">
        <f>V438</f>
        <v>Diabos Vermelhos SE</v>
      </c>
      <c r="E490" s="363"/>
      <c r="F490" s="204">
        <v>51</v>
      </c>
      <c r="G490" s="41" t="s">
        <v>17</v>
      </c>
      <c r="H490" s="203">
        <v>48</v>
      </c>
      <c r="I490" s="363" t="str">
        <f>V436</f>
        <v>Siri assassino</v>
      </c>
      <c r="J490" s="363"/>
      <c r="K490" s="363"/>
      <c r="L490" s="363"/>
      <c r="M490" s="363"/>
      <c r="N490" s="363"/>
      <c r="O490" s="363"/>
      <c r="P490" s="363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63" t="str">
        <f>V437</f>
        <v>Celtic fc 2011</v>
      </c>
      <c r="E491" s="363"/>
      <c r="F491" s="204">
        <v>53</v>
      </c>
      <c r="G491" s="41" t="s">
        <v>17</v>
      </c>
      <c r="H491" s="203">
        <v>40</v>
      </c>
      <c r="I491" s="363" t="str">
        <f>V435</f>
        <v>Tribe of Gypsies</v>
      </c>
      <c r="J491" s="363"/>
      <c r="K491" s="363"/>
      <c r="L491" s="363"/>
      <c r="M491" s="363"/>
      <c r="N491" s="363"/>
      <c r="O491" s="363"/>
      <c r="P491" s="363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4" t="s">
        <v>264</v>
      </c>
      <c r="E493" s="365"/>
      <c r="F493" s="365"/>
      <c r="G493" s="365"/>
      <c r="H493" s="365"/>
      <c r="I493" s="365"/>
      <c r="J493" s="365"/>
      <c r="K493" s="365"/>
      <c r="L493" s="365"/>
      <c r="M493" s="365"/>
      <c r="N493" s="365"/>
      <c r="O493" s="365"/>
      <c r="P493" s="36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7"/>
      <c r="E494" s="368"/>
      <c r="F494" s="368"/>
      <c r="G494" s="368"/>
      <c r="H494" s="368"/>
      <c r="I494" s="368"/>
      <c r="J494" s="368"/>
      <c r="K494" s="368"/>
      <c r="L494" s="368"/>
      <c r="M494" s="368"/>
      <c r="N494" s="368"/>
      <c r="O494" s="368"/>
      <c r="P494" s="36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63" t="str">
        <f>V442</f>
        <v>Qualker F.C</v>
      </c>
      <c r="E496" s="363"/>
      <c r="F496" s="203">
        <v>42</v>
      </c>
      <c r="G496" s="25" t="s">
        <v>17</v>
      </c>
      <c r="H496" s="204">
        <v>43</v>
      </c>
      <c r="I496" s="363" t="str">
        <f>V441</f>
        <v>BFR Igor Costa</v>
      </c>
      <c r="J496" s="363"/>
      <c r="K496" s="363"/>
      <c r="L496" s="363"/>
      <c r="M496" s="363"/>
      <c r="N496" s="363"/>
      <c r="O496" s="363"/>
      <c r="P496" s="363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63" t="str">
        <f>V440</f>
        <v>Brum DAngelo F.C.</v>
      </c>
      <c r="E497" s="363"/>
      <c r="F497" s="203">
        <v>37</v>
      </c>
      <c r="G497" s="25" t="s">
        <v>17</v>
      </c>
      <c r="H497" s="204">
        <v>62</v>
      </c>
      <c r="I497" s="363" t="str">
        <f>V439</f>
        <v>FC Jo@o Pedro</v>
      </c>
      <c r="J497" s="363"/>
      <c r="K497" s="363"/>
      <c r="L497" s="363"/>
      <c r="M497" s="363"/>
      <c r="N497" s="363"/>
      <c r="O497" s="363"/>
      <c r="P497" s="363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63" t="str">
        <f>V438</f>
        <v>Diabos Vermelhos SE</v>
      </c>
      <c r="E498" s="363"/>
      <c r="F498" s="203">
        <v>18</v>
      </c>
      <c r="G498" s="25" t="s">
        <v>17</v>
      </c>
      <c r="H498" s="204">
        <v>59</v>
      </c>
      <c r="I498" s="363" t="str">
        <f>V437</f>
        <v>Celtic fc 2011</v>
      </c>
      <c r="J498" s="363"/>
      <c r="K498" s="363"/>
      <c r="L498" s="363"/>
      <c r="M498" s="363"/>
      <c r="N498" s="363"/>
      <c r="O498" s="363"/>
      <c r="P498" s="363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63" t="str">
        <f>V436</f>
        <v>Siri assassino</v>
      </c>
      <c r="E499" s="363"/>
      <c r="F499" s="203">
        <v>16</v>
      </c>
      <c r="G499" s="25" t="s">
        <v>17</v>
      </c>
      <c r="H499" s="204">
        <v>45</v>
      </c>
      <c r="I499" s="363" t="str">
        <f>V435</f>
        <v>Tribe of Gypsies</v>
      </c>
      <c r="J499" s="363"/>
      <c r="K499" s="363"/>
      <c r="L499" s="363"/>
      <c r="M499" s="363"/>
      <c r="N499" s="363"/>
      <c r="O499" s="363"/>
      <c r="P499" s="363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90" t="s">
        <v>257</v>
      </c>
      <c r="E501" s="390"/>
      <c r="F501" s="390"/>
      <c r="G501" s="390"/>
      <c r="H501" s="390"/>
      <c r="I501" s="390"/>
      <c r="J501" s="390"/>
      <c r="K501" s="390"/>
      <c r="L501" s="390"/>
      <c r="M501" s="39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90"/>
      <c r="E502" s="390"/>
      <c r="F502" s="390"/>
      <c r="G502" s="390"/>
      <c r="H502" s="390"/>
      <c r="I502" s="390"/>
      <c r="J502" s="390"/>
      <c r="K502" s="390"/>
      <c r="L502" s="390"/>
      <c r="M502" s="39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91" t="s">
        <v>12</v>
      </c>
      <c r="G503" s="391"/>
      <c r="H503" s="312" t="s">
        <v>309</v>
      </c>
      <c r="I503" s="312"/>
      <c r="J503" s="312" t="s">
        <v>310</v>
      </c>
      <c r="K503" s="312"/>
      <c r="L503" s="391" t="s">
        <v>174</v>
      </c>
      <c r="M503" s="39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85">
        <f>VLOOKUP(AC504,$U$503:$AB$511,3)</f>
        <v>14</v>
      </c>
      <c r="G504" s="385"/>
      <c r="H504" s="386">
        <f>VLOOKUP(AC504,$U$503:$AB$511,4)</f>
        <v>318</v>
      </c>
      <c r="I504" s="386"/>
      <c r="J504" s="386">
        <f>VLOOKUP(AC504,$U$503:$AB$511,5)</f>
        <v>273</v>
      </c>
      <c r="K504" s="386"/>
      <c r="L504" s="386">
        <f>VLOOKUP(AC504,$U$503:$AB$511,6)</f>
        <v>45</v>
      </c>
      <c r="M504" s="392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85">
        <f t="shared" ref="F505:F511" si="64">VLOOKUP(AC505,$U$503:$AB$511,3)</f>
        <v>12</v>
      </c>
      <c r="G505" s="385"/>
      <c r="H505" s="386">
        <f t="shared" ref="H505:H511" si="65">VLOOKUP(AC505,$U$503:$AB$511,4)</f>
        <v>345</v>
      </c>
      <c r="I505" s="386"/>
      <c r="J505" s="386">
        <f t="shared" ref="J505:J511" si="66">VLOOKUP(AC505,$U$503:$AB$511,5)</f>
        <v>320</v>
      </c>
      <c r="K505" s="386"/>
      <c r="L505" s="386">
        <f t="shared" ref="L505:L511" si="67">VLOOKUP(AC505,$U$503:$AB$511,6)</f>
        <v>25</v>
      </c>
      <c r="M505" s="392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5">
        <f t="shared" si="64"/>
        <v>11</v>
      </c>
      <c r="G506" s="385"/>
      <c r="H506" s="386">
        <f t="shared" si="65"/>
        <v>373</v>
      </c>
      <c r="I506" s="386"/>
      <c r="J506" s="386">
        <f t="shared" si="66"/>
        <v>299</v>
      </c>
      <c r="K506" s="386"/>
      <c r="L506" s="386">
        <f t="shared" si="67"/>
        <v>74</v>
      </c>
      <c r="M506" s="392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85">
        <f t="shared" si="64"/>
        <v>10</v>
      </c>
      <c r="G507" s="385"/>
      <c r="H507" s="386">
        <f t="shared" si="65"/>
        <v>345</v>
      </c>
      <c r="I507" s="386"/>
      <c r="J507" s="386">
        <f t="shared" si="66"/>
        <v>314</v>
      </c>
      <c r="K507" s="386"/>
      <c r="L507" s="386">
        <f t="shared" si="67"/>
        <v>31</v>
      </c>
      <c r="M507" s="392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9">
        <f t="shared" si="64"/>
        <v>10</v>
      </c>
      <c r="G508" s="349"/>
      <c r="H508" s="350">
        <f t="shared" si="65"/>
        <v>331</v>
      </c>
      <c r="I508" s="350"/>
      <c r="J508" s="350">
        <f t="shared" si="66"/>
        <v>332</v>
      </c>
      <c r="K508" s="350"/>
      <c r="L508" s="350">
        <f t="shared" si="67"/>
        <v>-1</v>
      </c>
      <c r="M508" s="393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49">
        <f t="shared" si="64"/>
        <v>5</v>
      </c>
      <c r="G509" s="349"/>
      <c r="H509" s="350">
        <f t="shared" si="65"/>
        <v>264</v>
      </c>
      <c r="I509" s="350"/>
      <c r="J509" s="350">
        <f t="shared" si="66"/>
        <v>367</v>
      </c>
      <c r="K509" s="350"/>
      <c r="L509" s="350">
        <f t="shared" si="67"/>
        <v>-103</v>
      </c>
      <c r="M509" s="393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49">
        <f t="shared" si="64"/>
        <v>4</v>
      </c>
      <c r="G510" s="349"/>
      <c r="H510" s="350">
        <f t="shared" si="65"/>
        <v>306</v>
      </c>
      <c r="I510" s="350"/>
      <c r="J510" s="350">
        <f t="shared" si="66"/>
        <v>339</v>
      </c>
      <c r="K510" s="350"/>
      <c r="L510" s="350">
        <f t="shared" si="67"/>
        <v>-33</v>
      </c>
      <c r="M510" s="393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49">
        <f t="shared" si="64"/>
        <v>4</v>
      </c>
      <c r="G511" s="349"/>
      <c r="H511" s="350">
        <f t="shared" si="65"/>
        <v>268</v>
      </c>
      <c r="I511" s="350"/>
      <c r="J511" s="350">
        <f t="shared" si="66"/>
        <v>340</v>
      </c>
      <c r="K511" s="350"/>
      <c r="L511" s="350">
        <f t="shared" si="67"/>
        <v>-72</v>
      </c>
      <c r="M511" s="393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5" t="s">
        <v>258</v>
      </c>
      <c r="E514" s="356"/>
      <c r="F514" s="356"/>
      <c r="G514" s="356"/>
      <c r="H514" s="356"/>
      <c r="I514" s="356"/>
      <c r="J514" s="356"/>
      <c r="K514" s="356"/>
      <c r="L514" s="356"/>
      <c r="M514" s="356"/>
      <c r="N514" s="356"/>
      <c r="O514" s="356"/>
      <c r="P514" s="35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8"/>
      <c r="E515" s="359"/>
      <c r="F515" s="359"/>
      <c r="G515" s="359"/>
      <c r="H515" s="359"/>
      <c r="I515" s="359"/>
      <c r="J515" s="359"/>
      <c r="K515" s="359"/>
      <c r="L515" s="359"/>
      <c r="M515" s="359"/>
      <c r="N515" s="359"/>
      <c r="O515" s="359"/>
      <c r="P515" s="36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3" t="str">
        <f>V511</f>
        <v>hugofluzao</v>
      </c>
      <c r="E517" s="363"/>
      <c r="F517" s="203">
        <v>27</v>
      </c>
      <c r="G517" s="25" t="s">
        <v>17</v>
      </c>
      <c r="H517" s="204">
        <v>40</v>
      </c>
      <c r="I517" s="363" t="str">
        <f>V507</f>
        <v>Shahade F.C</v>
      </c>
      <c r="J517" s="363"/>
      <c r="K517" s="363"/>
      <c r="L517" s="363"/>
      <c r="M517" s="363"/>
      <c r="N517" s="363"/>
      <c r="O517" s="363"/>
      <c r="P517" s="363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3" t="str">
        <f>V510</f>
        <v>TU Du Du Du PÁ F.C</v>
      </c>
      <c r="E518" s="363"/>
      <c r="F518" s="204">
        <v>32</v>
      </c>
      <c r="G518" s="25" t="s">
        <v>17</v>
      </c>
      <c r="H518" s="203">
        <v>23</v>
      </c>
      <c r="I518" s="363" t="str">
        <f>V506</f>
        <v>Grajaú F.C.</v>
      </c>
      <c r="J518" s="363"/>
      <c r="K518" s="363"/>
      <c r="L518" s="363"/>
      <c r="M518" s="363"/>
      <c r="N518" s="363"/>
      <c r="O518" s="363"/>
      <c r="P518" s="363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3" t="str">
        <f>V509</f>
        <v>Glaa.VascodaaGamaa</v>
      </c>
      <c r="E519" s="363"/>
      <c r="F519" s="204">
        <v>36</v>
      </c>
      <c r="G519" s="25" t="s">
        <v>17</v>
      </c>
      <c r="H519" s="203">
        <v>29</v>
      </c>
      <c r="I519" s="363" t="str">
        <f>V505</f>
        <v>PraFrenteFluzao FC</v>
      </c>
      <c r="J519" s="363"/>
      <c r="K519" s="363"/>
      <c r="L519" s="363"/>
      <c r="M519" s="363"/>
      <c r="N519" s="363"/>
      <c r="O519" s="363"/>
      <c r="P519" s="363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3" t="str">
        <f>V508</f>
        <v>Mr Kbça FC</v>
      </c>
      <c r="E520" s="363"/>
      <c r="F520" s="204">
        <v>47</v>
      </c>
      <c r="G520" s="25" t="s">
        <v>17</v>
      </c>
      <c r="H520" s="203">
        <v>44</v>
      </c>
      <c r="I520" s="363" t="str">
        <f>V504</f>
        <v>Real Machine CF</v>
      </c>
      <c r="J520" s="363"/>
      <c r="K520" s="363"/>
      <c r="L520" s="363"/>
      <c r="M520" s="363"/>
      <c r="N520" s="363"/>
      <c r="O520" s="363"/>
      <c r="P520" s="363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4" t="s">
        <v>259</v>
      </c>
      <c r="E522" s="365"/>
      <c r="F522" s="365"/>
      <c r="G522" s="365"/>
      <c r="H522" s="365"/>
      <c r="I522" s="365"/>
      <c r="J522" s="365"/>
      <c r="K522" s="365"/>
      <c r="L522" s="365"/>
      <c r="M522" s="365"/>
      <c r="N522" s="365"/>
      <c r="O522" s="365"/>
      <c r="P522" s="36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7"/>
      <c r="E523" s="368"/>
      <c r="F523" s="368"/>
      <c r="G523" s="368"/>
      <c r="H523" s="368"/>
      <c r="I523" s="368"/>
      <c r="J523" s="368"/>
      <c r="K523" s="368"/>
      <c r="L523" s="368"/>
      <c r="M523" s="368"/>
      <c r="N523" s="368"/>
      <c r="O523" s="368"/>
      <c r="P523" s="36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3" t="str">
        <f>V511</f>
        <v>hugofluzao</v>
      </c>
      <c r="E525" s="363"/>
      <c r="F525" s="204">
        <v>39</v>
      </c>
      <c r="G525" s="41" t="s">
        <v>17</v>
      </c>
      <c r="H525" s="203">
        <v>31</v>
      </c>
      <c r="I525" s="363" t="str">
        <f>V504</f>
        <v>Real Machine CF</v>
      </c>
      <c r="J525" s="363"/>
      <c r="K525" s="363"/>
      <c r="L525" s="363"/>
      <c r="M525" s="363"/>
      <c r="N525" s="363"/>
      <c r="O525" s="363"/>
      <c r="P525" s="363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3" t="str">
        <f>V510</f>
        <v>TU Du Du Du PÁ F.C</v>
      </c>
      <c r="E526" s="363"/>
      <c r="F526" s="203">
        <v>53</v>
      </c>
      <c r="G526" s="41" t="s">
        <v>17</v>
      </c>
      <c r="H526" s="204">
        <v>61</v>
      </c>
      <c r="I526" s="363" t="str">
        <f>V505</f>
        <v>PraFrenteFluzao FC</v>
      </c>
      <c r="J526" s="363"/>
      <c r="K526" s="363"/>
      <c r="L526" s="363"/>
      <c r="M526" s="363"/>
      <c r="N526" s="363"/>
      <c r="O526" s="363"/>
      <c r="P526" s="363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3" t="str">
        <f>V509</f>
        <v>Glaa.VascodaaGamaa</v>
      </c>
      <c r="E527" s="363"/>
      <c r="F527" s="203">
        <v>36</v>
      </c>
      <c r="G527" s="41" t="s">
        <v>17</v>
      </c>
      <c r="H527" s="204">
        <v>50</v>
      </c>
      <c r="I527" s="363" t="str">
        <f>V506</f>
        <v>Grajaú F.C.</v>
      </c>
      <c r="J527" s="363"/>
      <c r="K527" s="363"/>
      <c r="L527" s="363"/>
      <c r="M527" s="363"/>
      <c r="N527" s="363"/>
      <c r="O527" s="363"/>
      <c r="P527" s="363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3" t="str">
        <f>V508</f>
        <v>Mr Kbça FC</v>
      </c>
      <c r="E528" s="363"/>
      <c r="F528" s="203">
        <v>36</v>
      </c>
      <c r="G528" s="41" t="s">
        <v>17</v>
      </c>
      <c r="H528" s="204">
        <v>70</v>
      </c>
      <c r="I528" s="363" t="str">
        <f>V507</f>
        <v>Shahade F.C</v>
      </c>
      <c r="J528" s="363"/>
      <c r="K528" s="363"/>
      <c r="L528" s="363"/>
      <c r="M528" s="363"/>
      <c r="N528" s="363"/>
      <c r="O528" s="363"/>
      <c r="P528" s="363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4" t="s">
        <v>260</v>
      </c>
      <c r="E530" s="365"/>
      <c r="F530" s="365"/>
      <c r="G530" s="365"/>
      <c r="H530" s="365"/>
      <c r="I530" s="365"/>
      <c r="J530" s="365"/>
      <c r="K530" s="365"/>
      <c r="L530" s="365"/>
      <c r="M530" s="365"/>
      <c r="N530" s="365"/>
      <c r="O530" s="365"/>
      <c r="P530" s="36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7"/>
      <c r="E531" s="368"/>
      <c r="F531" s="368"/>
      <c r="G531" s="368"/>
      <c r="H531" s="368"/>
      <c r="I531" s="368"/>
      <c r="J531" s="368"/>
      <c r="K531" s="368"/>
      <c r="L531" s="368"/>
      <c r="M531" s="368"/>
      <c r="N531" s="368"/>
      <c r="O531" s="368"/>
      <c r="P531" s="36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3" t="str">
        <f>V511</f>
        <v>hugofluzao</v>
      </c>
      <c r="E533" s="363"/>
      <c r="F533" s="204">
        <v>53</v>
      </c>
      <c r="G533" s="41" t="s">
        <v>17</v>
      </c>
      <c r="H533" s="203">
        <v>37</v>
      </c>
      <c r="I533" s="363" t="str">
        <f>V505</f>
        <v>PraFrenteFluzao FC</v>
      </c>
      <c r="J533" s="363"/>
      <c r="K533" s="363"/>
      <c r="L533" s="363"/>
      <c r="M533" s="363"/>
      <c r="N533" s="363"/>
      <c r="O533" s="363"/>
      <c r="P533" s="363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3" t="str">
        <f>V510</f>
        <v>TU Du Du Du PÁ F.C</v>
      </c>
      <c r="E534" s="363"/>
      <c r="F534" s="203">
        <v>32</v>
      </c>
      <c r="G534" s="41" t="s">
        <v>17</v>
      </c>
      <c r="H534" s="204">
        <v>47</v>
      </c>
      <c r="I534" s="363" t="str">
        <f>V504</f>
        <v>Real Machine CF</v>
      </c>
      <c r="J534" s="363"/>
      <c r="K534" s="363"/>
      <c r="L534" s="363"/>
      <c r="M534" s="363"/>
      <c r="N534" s="363"/>
      <c r="O534" s="363"/>
      <c r="P534" s="363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3" t="str">
        <f>V509</f>
        <v>Glaa.VascodaaGamaa</v>
      </c>
      <c r="E535" s="363"/>
      <c r="F535" s="203">
        <v>44</v>
      </c>
      <c r="G535" s="41" t="s">
        <v>17</v>
      </c>
      <c r="H535" s="204">
        <v>63</v>
      </c>
      <c r="I535" s="363" t="str">
        <f>V507</f>
        <v>Shahade F.C</v>
      </c>
      <c r="J535" s="363"/>
      <c r="K535" s="363"/>
      <c r="L535" s="363"/>
      <c r="M535" s="363"/>
      <c r="N535" s="363"/>
      <c r="O535" s="363"/>
      <c r="P535" s="363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3" t="str">
        <f>V508</f>
        <v>Mr Kbça FC</v>
      </c>
      <c r="E536" s="363"/>
      <c r="F536" s="203">
        <v>17</v>
      </c>
      <c r="G536" s="41" t="s">
        <v>17</v>
      </c>
      <c r="H536" s="204">
        <v>38</v>
      </c>
      <c r="I536" s="363" t="str">
        <f>V506</f>
        <v>Grajaú F.C.</v>
      </c>
      <c r="J536" s="363"/>
      <c r="K536" s="363"/>
      <c r="L536" s="363"/>
      <c r="M536" s="363"/>
      <c r="N536" s="363"/>
      <c r="O536" s="363"/>
      <c r="P536" s="363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4" t="s">
        <v>261</v>
      </c>
      <c r="E538" s="365"/>
      <c r="F538" s="365"/>
      <c r="G538" s="365"/>
      <c r="H538" s="365"/>
      <c r="I538" s="365"/>
      <c r="J538" s="365"/>
      <c r="K538" s="365"/>
      <c r="L538" s="365"/>
      <c r="M538" s="365"/>
      <c r="N538" s="365"/>
      <c r="O538" s="365"/>
      <c r="P538" s="36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7"/>
      <c r="E539" s="368"/>
      <c r="F539" s="368"/>
      <c r="G539" s="368"/>
      <c r="H539" s="368"/>
      <c r="I539" s="368"/>
      <c r="J539" s="368"/>
      <c r="K539" s="368"/>
      <c r="L539" s="368"/>
      <c r="M539" s="368"/>
      <c r="N539" s="368"/>
      <c r="O539" s="368"/>
      <c r="P539" s="36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63" t="str">
        <f>V511</f>
        <v>hugofluzao</v>
      </c>
      <c r="E541" s="363"/>
      <c r="F541" s="204">
        <v>67</v>
      </c>
      <c r="G541" s="41" t="s">
        <v>17</v>
      </c>
      <c r="H541" s="203">
        <v>41</v>
      </c>
      <c r="I541" s="363" t="str">
        <f>V506</f>
        <v>Grajaú F.C.</v>
      </c>
      <c r="J541" s="363"/>
      <c r="K541" s="363"/>
      <c r="L541" s="363"/>
      <c r="M541" s="363"/>
      <c r="N541" s="363"/>
      <c r="O541" s="363"/>
      <c r="P541" s="363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63" t="str">
        <f>V510</f>
        <v>TU Du Du Du PÁ F.C</v>
      </c>
      <c r="E542" s="363"/>
      <c r="F542" s="204">
        <v>49</v>
      </c>
      <c r="G542" s="41" t="s">
        <v>17</v>
      </c>
      <c r="H542" s="203">
        <v>45</v>
      </c>
      <c r="I542" s="363" t="str">
        <f>V507</f>
        <v>Shahade F.C</v>
      </c>
      <c r="J542" s="363"/>
      <c r="K542" s="363"/>
      <c r="L542" s="363"/>
      <c r="M542" s="363"/>
      <c r="N542" s="363"/>
      <c r="O542" s="363"/>
      <c r="P542" s="363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63" t="str">
        <f>V509</f>
        <v>Glaa.VascodaaGamaa</v>
      </c>
      <c r="E543" s="363"/>
      <c r="F543" s="204">
        <v>78</v>
      </c>
      <c r="G543" s="41" t="s">
        <v>17</v>
      </c>
      <c r="H543" s="203">
        <v>37</v>
      </c>
      <c r="I543" s="363" t="str">
        <f>V504</f>
        <v>Real Machine CF</v>
      </c>
      <c r="J543" s="363"/>
      <c r="K543" s="363"/>
      <c r="L543" s="363"/>
      <c r="M543" s="363"/>
      <c r="N543" s="363"/>
      <c r="O543" s="363"/>
      <c r="P543" s="363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63" t="str">
        <f>V508</f>
        <v>Mr Kbça FC</v>
      </c>
      <c r="E544" s="363"/>
      <c r="F544" s="204">
        <v>63</v>
      </c>
      <c r="G544" s="41" t="s">
        <v>17</v>
      </c>
      <c r="H544" s="203">
        <v>52</v>
      </c>
      <c r="I544" s="363" t="str">
        <f>V505</f>
        <v>PraFrenteFluzao FC</v>
      </c>
      <c r="J544" s="363"/>
      <c r="K544" s="363"/>
      <c r="L544" s="363"/>
      <c r="M544" s="363"/>
      <c r="N544" s="363"/>
      <c r="O544" s="363"/>
      <c r="P544" s="363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4" t="s">
        <v>262</v>
      </c>
      <c r="E546" s="365"/>
      <c r="F546" s="365"/>
      <c r="G546" s="365"/>
      <c r="H546" s="365"/>
      <c r="I546" s="365"/>
      <c r="J546" s="365"/>
      <c r="K546" s="365"/>
      <c r="L546" s="365"/>
      <c r="M546" s="365"/>
      <c r="N546" s="365"/>
      <c r="O546" s="365"/>
      <c r="P546" s="36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7"/>
      <c r="E547" s="368"/>
      <c r="F547" s="368"/>
      <c r="G547" s="368"/>
      <c r="H547" s="368"/>
      <c r="I547" s="368"/>
      <c r="J547" s="368"/>
      <c r="K547" s="368"/>
      <c r="L547" s="368"/>
      <c r="M547" s="368"/>
      <c r="N547" s="368"/>
      <c r="O547" s="368"/>
      <c r="P547" s="36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63" t="str">
        <f>V511</f>
        <v>hugofluzao</v>
      </c>
      <c r="E549" s="363"/>
      <c r="F549" s="204">
        <v>84</v>
      </c>
      <c r="G549" s="41" t="s">
        <v>17</v>
      </c>
      <c r="H549" s="203">
        <v>24</v>
      </c>
      <c r="I549" s="363" t="str">
        <f>V508</f>
        <v>Mr Kbça FC</v>
      </c>
      <c r="J549" s="363"/>
      <c r="K549" s="363"/>
      <c r="L549" s="363"/>
      <c r="M549" s="363"/>
      <c r="N549" s="363"/>
      <c r="O549" s="363"/>
      <c r="P549" s="363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63" t="str">
        <f>V510</f>
        <v>TU Du Du Du PÁ F.C</v>
      </c>
      <c r="E550" s="363"/>
      <c r="F550" s="204">
        <v>56</v>
      </c>
      <c r="G550" s="41" t="s">
        <v>17</v>
      </c>
      <c r="H550" s="203">
        <v>55</v>
      </c>
      <c r="I550" s="363" t="str">
        <f>V509</f>
        <v>Glaa.VascodaaGamaa</v>
      </c>
      <c r="J550" s="363"/>
      <c r="K550" s="363"/>
      <c r="L550" s="363"/>
      <c r="M550" s="363"/>
      <c r="N550" s="363"/>
      <c r="O550" s="363"/>
      <c r="P550" s="363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63" t="str">
        <f>V507</f>
        <v>Shahade F.C</v>
      </c>
      <c r="E551" s="363"/>
      <c r="F551" s="204">
        <v>55</v>
      </c>
      <c r="G551" s="41" t="s">
        <v>17</v>
      </c>
      <c r="H551" s="203">
        <v>29</v>
      </c>
      <c r="I551" s="363" t="str">
        <f>V504</f>
        <v>Real Machine CF</v>
      </c>
      <c r="J551" s="363"/>
      <c r="K551" s="363"/>
      <c r="L551" s="363"/>
      <c r="M551" s="363"/>
      <c r="N551" s="363"/>
      <c r="O551" s="363"/>
      <c r="P551" s="363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63" t="str">
        <f>V506</f>
        <v>Grajaú F.C.</v>
      </c>
      <c r="E552" s="363"/>
      <c r="F552" s="204">
        <v>57</v>
      </c>
      <c r="G552" s="41" t="s">
        <v>17</v>
      </c>
      <c r="H552" s="203">
        <v>46</v>
      </c>
      <c r="I552" s="363" t="str">
        <f>V505</f>
        <v>PraFrenteFluzao FC</v>
      </c>
      <c r="J552" s="363"/>
      <c r="K552" s="363"/>
      <c r="L552" s="363"/>
      <c r="M552" s="363"/>
      <c r="N552" s="363"/>
      <c r="O552" s="363"/>
      <c r="P552" s="363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4" t="s">
        <v>263</v>
      </c>
      <c r="E554" s="365"/>
      <c r="F554" s="365"/>
      <c r="G554" s="365"/>
      <c r="H554" s="365"/>
      <c r="I554" s="365"/>
      <c r="J554" s="365"/>
      <c r="K554" s="365"/>
      <c r="L554" s="365"/>
      <c r="M554" s="365"/>
      <c r="N554" s="365"/>
      <c r="O554" s="365"/>
      <c r="P554" s="36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7"/>
      <c r="E555" s="368"/>
      <c r="F555" s="368"/>
      <c r="G555" s="368"/>
      <c r="H555" s="368"/>
      <c r="I555" s="368"/>
      <c r="J555" s="368"/>
      <c r="K555" s="368"/>
      <c r="L555" s="368"/>
      <c r="M555" s="368"/>
      <c r="N555" s="368"/>
      <c r="O555" s="368"/>
      <c r="P555" s="36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63" t="str">
        <f>V511</f>
        <v>hugofluzao</v>
      </c>
      <c r="E557" s="363"/>
      <c r="F557" s="203">
        <v>42</v>
      </c>
      <c r="G557" s="41" t="s">
        <v>17</v>
      </c>
      <c r="H557" s="204">
        <v>58</v>
      </c>
      <c r="I557" s="363" t="str">
        <f>V509</f>
        <v>Glaa.VascodaaGamaa</v>
      </c>
      <c r="J557" s="363"/>
      <c r="K557" s="363"/>
      <c r="L557" s="363"/>
      <c r="M557" s="363"/>
      <c r="N557" s="363"/>
      <c r="O557" s="363"/>
      <c r="P557" s="363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63" t="str">
        <f>V510</f>
        <v>TU Du Du Du PÁ F.C</v>
      </c>
      <c r="E558" s="363"/>
      <c r="F558" s="204">
        <v>41</v>
      </c>
      <c r="G558" s="41" t="s">
        <v>17</v>
      </c>
      <c r="H558" s="203">
        <v>40</v>
      </c>
      <c r="I558" s="363" t="str">
        <f>V508</f>
        <v>Mr Kbça FC</v>
      </c>
      <c r="J558" s="363"/>
      <c r="K558" s="363"/>
      <c r="L558" s="363"/>
      <c r="M558" s="363"/>
      <c r="N558" s="363"/>
      <c r="O558" s="363"/>
      <c r="P558" s="363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63" t="str">
        <f>V507</f>
        <v>Shahade F.C</v>
      </c>
      <c r="E559" s="363"/>
      <c r="F559" s="203">
        <v>34</v>
      </c>
      <c r="G559" s="41" t="s">
        <v>17</v>
      </c>
      <c r="H559" s="204">
        <v>38</v>
      </c>
      <c r="I559" s="363" t="str">
        <f>V505</f>
        <v>PraFrenteFluzao FC</v>
      </c>
      <c r="J559" s="363"/>
      <c r="K559" s="363"/>
      <c r="L559" s="363"/>
      <c r="M559" s="363"/>
      <c r="N559" s="363"/>
      <c r="O559" s="363"/>
      <c r="P559" s="363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63" t="str">
        <f>V506</f>
        <v>Grajaú F.C.</v>
      </c>
      <c r="E560" s="363"/>
      <c r="F560" s="204">
        <v>46</v>
      </c>
      <c r="G560" s="41" t="s">
        <v>17</v>
      </c>
      <c r="H560" s="203">
        <v>37</v>
      </c>
      <c r="I560" s="363" t="str">
        <f>V504</f>
        <v>Real Machine CF</v>
      </c>
      <c r="J560" s="363"/>
      <c r="K560" s="363"/>
      <c r="L560" s="363"/>
      <c r="M560" s="363"/>
      <c r="N560" s="363"/>
      <c r="O560" s="363"/>
      <c r="P560" s="363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4" t="s">
        <v>264</v>
      </c>
      <c r="E562" s="365"/>
      <c r="F562" s="365"/>
      <c r="G562" s="365"/>
      <c r="H562" s="365"/>
      <c r="I562" s="365"/>
      <c r="J562" s="365"/>
      <c r="K562" s="365"/>
      <c r="L562" s="365"/>
      <c r="M562" s="365"/>
      <c r="N562" s="365"/>
      <c r="O562" s="365"/>
      <c r="P562" s="36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7"/>
      <c r="E563" s="368"/>
      <c r="F563" s="368"/>
      <c r="G563" s="368"/>
      <c r="H563" s="368"/>
      <c r="I563" s="368"/>
      <c r="J563" s="368"/>
      <c r="K563" s="368"/>
      <c r="L563" s="368"/>
      <c r="M563" s="368"/>
      <c r="N563" s="368"/>
      <c r="O563" s="368"/>
      <c r="P563" s="36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63" t="str">
        <f>V511</f>
        <v>hugofluzao</v>
      </c>
      <c r="E565" s="363"/>
      <c r="F565" s="203">
        <v>61</v>
      </c>
      <c r="G565" s="41" t="s">
        <v>17</v>
      </c>
      <c r="H565" s="204">
        <v>68</v>
      </c>
      <c r="I565" s="363" t="str">
        <f>V510</f>
        <v>TU Du Du Du PÁ F.C</v>
      </c>
      <c r="J565" s="363"/>
      <c r="K565" s="363"/>
      <c r="L565" s="363"/>
      <c r="M565" s="363"/>
      <c r="N565" s="363"/>
      <c r="O565" s="363"/>
      <c r="P565" s="363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63" t="str">
        <f>V509</f>
        <v>Glaa.VascodaaGamaa</v>
      </c>
      <c r="E566" s="363"/>
      <c r="F566" s="204">
        <v>38</v>
      </c>
      <c r="G566" s="41" t="s">
        <v>17</v>
      </c>
      <c r="H566" s="203">
        <v>37</v>
      </c>
      <c r="I566" s="363" t="str">
        <f>V508</f>
        <v>Mr Kbça FC</v>
      </c>
      <c r="J566" s="363"/>
      <c r="K566" s="363"/>
      <c r="L566" s="363"/>
      <c r="M566" s="363"/>
      <c r="N566" s="363"/>
      <c r="O566" s="363"/>
      <c r="P566" s="363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63" t="str">
        <f>V507</f>
        <v>Shahade F.C</v>
      </c>
      <c r="E567" s="363"/>
      <c r="F567" s="203">
        <v>38</v>
      </c>
      <c r="G567" s="41" t="s">
        <v>17</v>
      </c>
      <c r="H567" s="204">
        <v>63</v>
      </c>
      <c r="I567" s="363" t="str">
        <f>V506</f>
        <v>Grajaú F.C.</v>
      </c>
      <c r="J567" s="363"/>
      <c r="K567" s="363"/>
      <c r="L567" s="363"/>
      <c r="M567" s="363"/>
      <c r="N567" s="363"/>
      <c r="O567" s="363"/>
      <c r="P567" s="363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63" t="str">
        <f>V505</f>
        <v>PraFrenteFluzao FC</v>
      </c>
      <c r="E568" s="363"/>
      <c r="F568" s="203">
        <v>43</v>
      </c>
      <c r="G568" s="41" t="s">
        <v>17</v>
      </c>
      <c r="H568" s="203">
        <v>43</v>
      </c>
      <c r="I568" s="363" t="str">
        <f>V504</f>
        <v>Real Machine CF</v>
      </c>
      <c r="J568" s="363"/>
      <c r="K568" s="363"/>
      <c r="L568" s="363"/>
      <c r="M568" s="363"/>
      <c r="N568" s="363"/>
      <c r="O568" s="363"/>
      <c r="P568" s="363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6" t="s">
        <v>116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2" t="s">
        <v>12</v>
      </c>
      <c r="G19" s="294"/>
      <c r="H19" s="262" t="s">
        <v>309</v>
      </c>
      <c r="I19" s="294"/>
      <c r="J19" s="262" t="s">
        <v>310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</row>
    <row r="20" spans="3:33">
      <c r="D20" s="52" t="s">
        <v>4</v>
      </c>
      <c r="E20" s="68" t="str">
        <f>VLOOKUP(AC20,$U$20:$AB$23,2)</f>
        <v>fervedouro spfc</v>
      </c>
      <c r="F20" s="281">
        <f>VLOOKUP(AC20,$U$20:$AB$23,3)</f>
        <v>14</v>
      </c>
      <c r="G20" s="293"/>
      <c r="H20" s="281">
        <f>VLOOKUP(AC20,$U$20:$AB$23,4)</f>
        <v>297</v>
      </c>
      <c r="I20" s="293"/>
      <c r="J20" s="281">
        <f>VLOOKUP(AC20,$U$20:$AB$23,5)</f>
        <v>210</v>
      </c>
      <c r="K20" s="293"/>
      <c r="L20" s="281">
        <f>VLOOKUP(AC20,$U$20:$AB$23,6)</f>
        <v>87</v>
      </c>
      <c r="M20" s="28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3">
        <f>VLOOKUP(AC21,$U$20:$AB$23,3)</f>
        <v>9</v>
      </c>
      <c r="G21" s="285"/>
      <c r="H21" s="283">
        <f>VLOOKUP(AC21,$U$20:$AB$23,4)</f>
        <v>292</v>
      </c>
      <c r="I21" s="285"/>
      <c r="J21" s="283">
        <f>VLOOKUP(AC21,$U$20:$AB$23,5)</f>
        <v>202</v>
      </c>
      <c r="K21" s="285"/>
      <c r="L21" s="283">
        <f>VLOOKUP(AC21,$U$20:$AB$23,6)</f>
        <v>90</v>
      </c>
      <c r="M21" s="284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99">
        <f>VLOOKUP(AC22,$U$20:$AB$23,3)</f>
        <v>6</v>
      </c>
      <c r="G22" s="300"/>
      <c r="H22" s="299">
        <f>VLOOKUP(AC22,$U$20:$AB$23,4)</f>
        <v>194</v>
      </c>
      <c r="I22" s="300"/>
      <c r="J22" s="299">
        <f>VLOOKUP(AC22,$U$20:$AB$23,5)</f>
        <v>273</v>
      </c>
      <c r="K22" s="300"/>
      <c r="L22" s="299">
        <f>VLOOKUP(AC22,$U$20:$AB$23,6)</f>
        <v>-79</v>
      </c>
      <c r="M22" s="39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99">
        <f>VLOOKUP(AC23,$U$20:$AB$23,3)</f>
        <v>6</v>
      </c>
      <c r="G23" s="300"/>
      <c r="H23" s="299">
        <f>VLOOKUP(AC23,$U$20:$AB$23,4)</f>
        <v>227</v>
      </c>
      <c r="I23" s="300"/>
      <c r="J23" s="299">
        <f>VLOOKUP(AC23,$U$20:$AB$23,5)</f>
        <v>325</v>
      </c>
      <c r="K23" s="300"/>
      <c r="L23" s="299">
        <f>VLOOKUP(AC23,$U$20:$AB$23,6)</f>
        <v>-98</v>
      </c>
      <c r="M23" s="39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5" t="s">
        <v>154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5" t="str">
        <f>V23</f>
        <v>fervedouro spfc</v>
      </c>
      <c r="E28" s="225"/>
      <c r="F28" s="76">
        <v>54</v>
      </c>
      <c r="G28" s="65" t="s">
        <v>17</v>
      </c>
      <c r="H28" s="75">
        <v>28</v>
      </c>
      <c r="I28" s="225" t="str">
        <f>V20</f>
        <v>Aki eh Galo !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5" t="str">
        <f>V22</f>
        <v>Shahade F.C</v>
      </c>
      <c r="E29" s="225"/>
      <c r="F29" s="75">
        <v>19</v>
      </c>
      <c r="G29" s="65" t="s">
        <v>17</v>
      </c>
      <c r="H29" s="76">
        <v>80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6" t="s">
        <v>155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5" t="str">
        <f>V23</f>
        <v>fervedouro spfc</v>
      </c>
      <c r="E34" s="225"/>
      <c r="F34" s="76">
        <v>52</v>
      </c>
      <c r="G34" s="58" t="s">
        <v>17</v>
      </c>
      <c r="H34" s="75">
        <v>26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Shahade F.C</v>
      </c>
      <c r="E35" s="225"/>
      <c r="F35" s="76">
        <v>52</v>
      </c>
      <c r="G35" s="58" t="s">
        <v>17</v>
      </c>
      <c r="H35" s="75">
        <v>16</v>
      </c>
      <c r="I35" s="225" t="str">
        <f>V20</f>
        <v>Aki eh Galo !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156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43</v>
      </c>
      <c r="G40" s="65" t="s">
        <v>17</v>
      </c>
      <c r="H40" s="76">
        <v>60</v>
      </c>
      <c r="I40" s="225" t="str">
        <f>V22</f>
        <v>Shahade F.C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25" t="str">
        <f>V21</f>
        <v>hugofluzao</v>
      </c>
      <c r="E41" s="225"/>
      <c r="F41" s="75">
        <v>36</v>
      </c>
      <c r="G41" s="65" t="s">
        <v>17</v>
      </c>
      <c r="H41" s="76">
        <v>47</v>
      </c>
      <c r="I41" s="225" t="str">
        <f>V20</f>
        <v>Aki eh Galo !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157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25" t="str">
        <f>V23</f>
        <v>fervedouro spfc</v>
      </c>
      <c r="E46" s="225"/>
      <c r="F46" s="76">
        <v>51</v>
      </c>
      <c r="G46" s="58" t="s">
        <v>17</v>
      </c>
      <c r="H46" s="75">
        <v>28</v>
      </c>
      <c r="I46" s="225" t="str">
        <f>V20</f>
        <v>Aki eh Galo !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25" t="str">
        <f>V22</f>
        <v>Shahade F.C</v>
      </c>
      <c r="E47" s="225"/>
      <c r="F47" s="75">
        <v>28</v>
      </c>
      <c r="G47" s="58" t="s">
        <v>17</v>
      </c>
      <c r="H47" s="76">
        <v>70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158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25" t="str">
        <f>V23</f>
        <v>fervedouro spfc</v>
      </c>
      <c r="E52" s="225"/>
      <c r="F52" s="92">
        <v>51</v>
      </c>
      <c r="G52" s="65" t="s">
        <v>17</v>
      </c>
      <c r="H52" s="92">
        <v>28</v>
      </c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25" t="str">
        <f>V22</f>
        <v>Shahade F.C</v>
      </c>
      <c r="E53" s="225"/>
      <c r="F53" s="92">
        <v>28</v>
      </c>
      <c r="G53" s="65" t="s">
        <v>17</v>
      </c>
      <c r="H53" s="92">
        <v>70</v>
      </c>
      <c r="I53" s="225" t="str">
        <f>V20</f>
        <v>Aki eh Galo !</v>
      </c>
      <c r="J53" s="225"/>
      <c r="K53" s="225"/>
      <c r="L53" s="225"/>
      <c r="M53" s="225"/>
      <c r="N53" s="225"/>
      <c r="O53" s="225"/>
      <c r="P53" s="225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6" t="s">
        <v>159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25" t="str">
        <f>V23</f>
        <v>fervedouro spfc</v>
      </c>
      <c r="E58" s="225"/>
      <c r="F58" s="76">
        <v>46</v>
      </c>
      <c r="G58" s="58" t="s">
        <v>17</v>
      </c>
      <c r="H58" s="75">
        <v>40</v>
      </c>
      <c r="I58" s="225" t="str">
        <f>V22</f>
        <v>Shahade F.C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25" t="str">
        <f>V21</f>
        <v>hugofluzao</v>
      </c>
      <c r="E59" s="225"/>
      <c r="F59" s="76">
        <v>52</v>
      </c>
      <c r="G59" s="58" t="s">
        <v>17</v>
      </c>
      <c r="H59" s="75">
        <v>5</v>
      </c>
      <c r="I59" s="225" t="str">
        <f>V20</f>
        <v>Aki eh Galo !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6" t="s">
        <v>117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309</v>
      </c>
      <c r="I63" s="398"/>
      <c r="J63" s="397" t="s">
        <v>310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44">
        <f>VLOOKUP(AC64,$U$63:$AB$67,3)</f>
        <v>13</v>
      </c>
      <c r="G64" s="244"/>
      <c r="H64" s="245">
        <f>VLOOKUP(AC64,$U$63:$AB$67,4)</f>
        <v>337</v>
      </c>
      <c r="I64" s="245"/>
      <c r="J64" s="245">
        <f>VLOOKUP(AC64,$U$63:$AB$67,5)</f>
        <v>256</v>
      </c>
      <c r="K64" s="245"/>
      <c r="L64" s="245">
        <f>VLOOKUP(AC64,$U$63:$AB$67,6)</f>
        <v>81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4">
        <f>VLOOKUP(AC65,$U$63:$AB$67,3)</f>
        <v>9</v>
      </c>
      <c r="G65" s="244"/>
      <c r="H65" s="245">
        <f>VLOOKUP(AC65,$U$63:$AB$67,4)</f>
        <v>290</v>
      </c>
      <c r="I65" s="245"/>
      <c r="J65" s="245">
        <f>VLOOKUP(AC65,$U$63:$AB$67,5)</f>
        <v>254</v>
      </c>
      <c r="K65" s="245"/>
      <c r="L65" s="245">
        <f>VLOOKUP(AC65,$U$63:$AB$67,6)</f>
        <v>36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1">
        <f>VLOOKUP(AC66,$U$63:$AB$67,3)</f>
        <v>9</v>
      </c>
      <c r="G66" s="241"/>
      <c r="H66" s="242">
        <f>VLOOKUP(AC66,$U$63:$AB$67,4)</f>
        <v>235</v>
      </c>
      <c r="I66" s="242"/>
      <c r="J66" s="242">
        <f>VLOOKUP(AC66,$U$63:$AB$67,5)</f>
        <v>255</v>
      </c>
      <c r="K66" s="242"/>
      <c r="L66" s="242">
        <f>VLOOKUP(AC66,$U$63:$AB$67,6)</f>
        <v>-20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1">
        <f>VLOOKUP(AC67,$U$63:$AB$67,3)</f>
        <v>0</v>
      </c>
      <c r="G67" s="241"/>
      <c r="H67" s="242">
        <f>VLOOKUP(AC67,$U$63:$AB$67,4)</f>
        <v>202</v>
      </c>
      <c r="I67" s="242"/>
      <c r="J67" s="242">
        <f>VLOOKUP(AC67,$U$63:$AB$67,5)</f>
        <v>299</v>
      </c>
      <c r="K67" s="242"/>
      <c r="L67" s="242">
        <f>VLOOKUP(AC67,$U$63:$AB$67,6)</f>
        <v>-97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154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5" t="str">
        <f>V67</f>
        <v>Al-Jazira F.c</v>
      </c>
      <c r="E72" s="225"/>
      <c r="F72" s="75">
        <v>43</v>
      </c>
      <c r="G72" s="65" t="s">
        <v>17</v>
      </c>
      <c r="H72" s="76">
        <v>46</v>
      </c>
      <c r="I72" s="225" t="str">
        <f>V64</f>
        <v>André fogão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5" t="str">
        <f>V66</f>
        <v>Celtic fc 2011</v>
      </c>
      <c r="E73" s="225"/>
      <c r="F73" s="76">
        <v>79</v>
      </c>
      <c r="G73" s="65" t="s">
        <v>17</v>
      </c>
      <c r="H73" s="75">
        <v>50</v>
      </c>
      <c r="I73" s="225" t="str">
        <f>V65</f>
        <v>Diabos Vermelhos SE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6" t="s">
        <v>155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5" t="str">
        <f>V67</f>
        <v>Al-Jazira F.c</v>
      </c>
      <c r="E78" s="225"/>
      <c r="F78" s="76">
        <v>47</v>
      </c>
      <c r="G78" s="58" t="s">
        <v>17</v>
      </c>
      <c r="H78" s="75">
        <v>27</v>
      </c>
      <c r="I78" s="225" t="str">
        <f>V65</f>
        <v>Diabos Vermelhos SE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Celtic fc 2011</v>
      </c>
      <c r="E79" s="225"/>
      <c r="F79" s="76">
        <v>50</v>
      </c>
      <c r="G79" s="58" t="s">
        <v>17</v>
      </c>
      <c r="H79" s="75">
        <v>23</v>
      </c>
      <c r="I79" s="225" t="str">
        <f>V64</f>
        <v>André fogão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6" t="s">
        <v>156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Al-Jazira F.c</v>
      </c>
      <c r="E84" s="225"/>
      <c r="F84" s="75">
        <v>54</v>
      </c>
      <c r="G84" s="65" t="s">
        <v>17</v>
      </c>
      <c r="H84" s="76">
        <v>60</v>
      </c>
      <c r="I84" s="225" t="str">
        <f>V66</f>
        <v>Celtic fc 2011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25" t="str">
        <f>V65</f>
        <v>Diabos Vermelhos SE</v>
      </c>
      <c r="E85" s="225"/>
      <c r="F85" s="75">
        <v>24</v>
      </c>
      <c r="G85" s="65" t="s">
        <v>17</v>
      </c>
      <c r="H85" s="76">
        <v>52</v>
      </c>
      <c r="I85" s="225" t="str">
        <f>V64</f>
        <v>André fogão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6" t="s">
        <v>157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Al-Jazira F.c</v>
      </c>
      <c r="E90" s="225"/>
      <c r="F90" s="75">
        <v>39</v>
      </c>
      <c r="G90" s="65" t="s">
        <v>17</v>
      </c>
      <c r="H90" s="76">
        <v>40</v>
      </c>
      <c r="I90" s="225" t="str">
        <f>V64</f>
        <v>André fogão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25" t="str">
        <f>V66</f>
        <v>Celtic fc 2011</v>
      </c>
      <c r="E91" s="225"/>
      <c r="F91" s="76">
        <v>35</v>
      </c>
      <c r="G91" s="65" t="s">
        <v>17</v>
      </c>
      <c r="H91" s="75">
        <v>34</v>
      </c>
      <c r="I91" s="225" t="str">
        <f>V65</f>
        <v>Diabos Vermelhos SE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6" t="s">
        <v>158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25" t="str">
        <f>V67</f>
        <v>Al-Jazira F.c</v>
      </c>
      <c r="E96" s="225"/>
      <c r="F96" s="92">
        <v>45</v>
      </c>
      <c r="G96" s="65" t="s">
        <v>17</v>
      </c>
      <c r="H96" s="92">
        <v>29</v>
      </c>
      <c r="I96" s="225" t="str">
        <f>V65</f>
        <v>Diabos Vermelhos SE</v>
      </c>
      <c r="J96" s="225"/>
      <c r="K96" s="225"/>
      <c r="L96" s="225"/>
      <c r="M96" s="225"/>
      <c r="N96" s="225"/>
      <c r="O96" s="225"/>
      <c r="P96" s="225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25" t="str">
        <f>V66</f>
        <v>Celtic fc 2011</v>
      </c>
      <c r="E97" s="225"/>
      <c r="F97" s="92">
        <v>61</v>
      </c>
      <c r="G97" s="65" t="s">
        <v>17</v>
      </c>
      <c r="H97" s="92">
        <v>33</v>
      </c>
      <c r="I97" s="225" t="str">
        <f>V64</f>
        <v>André fogão</v>
      </c>
      <c r="J97" s="225"/>
      <c r="K97" s="225"/>
      <c r="L97" s="225"/>
      <c r="M97" s="225"/>
      <c r="N97" s="225"/>
      <c r="O97" s="225"/>
      <c r="P97" s="225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159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25" t="str">
        <f>V67</f>
        <v>Al-Jazira F.c</v>
      </c>
      <c r="E102" s="225"/>
      <c r="F102" s="76">
        <v>62</v>
      </c>
      <c r="G102" s="65" t="s">
        <v>17</v>
      </c>
      <c r="H102" s="75">
        <v>52</v>
      </c>
      <c r="I102" s="225" t="str">
        <f>V66</f>
        <v>Celtic fc 2011</v>
      </c>
      <c r="J102" s="225"/>
      <c r="K102" s="225"/>
      <c r="L102" s="225"/>
      <c r="M102" s="225"/>
      <c r="N102" s="225"/>
      <c r="O102" s="225"/>
      <c r="P102" s="225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25" t="str">
        <f>V65</f>
        <v>Diabos Vermelhos SE</v>
      </c>
      <c r="E103" s="225"/>
      <c r="F103" s="75">
        <v>38</v>
      </c>
      <c r="G103" s="65" t="s">
        <v>17</v>
      </c>
      <c r="H103" s="76">
        <v>41</v>
      </c>
      <c r="I103" s="225" t="str">
        <f>V64</f>
        <v>André fogão</v>
      </c>
      <c r="J103" s="225"/>
      <c r="K103" s="225"/>
      <c r="L103" s="225"/>
      <c r="M103" s="225"/>
      <c r="N103" s="225"/>
      <c r="O103" s="225"/>
      <c r="P103" s="225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122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311</v>
      </c>
      <c r="I107" s="398"/>
      <c r="J107" s="397" t="s">
        <v>310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44">
        <f>VLOOKUP(AC108,$U$107:$AB$111,3)</f>
        <v>13</v>
      </c>
      <c r="G108" s="244"/>
      <c r="H108" s="245">
        <f>VLOOKUP(AC108,$U$107:$AB$111,4)</f>
        <v>294</v>
      </c>
      <c r="I108" s="245"/>
      <c r="J108" s="245">
        <f>VLOOKUP(AC108,$U$107:$AB$111,5)</f>
        <v>252</v>
      </c>
      <c r="K108" s="245"/>
      <c r="L108" s="245">
        <f>VLOOKUP(AC108,$U$107:$AB$111,6)</f>
        <v>42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44">
        <f>VLOOKUP(AC109,$U$107:$AB$111,3)</f>
        <v>9</v>
      </c>
      <c r="G109" s="244"/>
      <c r="H109" s="245">
        <f>VLOOKUP(AC109,$U$107:$AB$111,4)</f>
        <v>299</v>
      </c>
      <c r="I109" s="245"/>
      <c r="J109" s="245">
        <f>VLOOKUP(AC109,$U$107:$AB$111,5)</f>
        <v>278</v>
      </c>
      <c r="K109" s="245"/>
      <c r="L109" s="245">
        <f>VLOOKUP(AC109,$U$107:$AB$111,6)</f>
        <v>21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1">
        <f>VLOOKUP(AC110,$U$107:$AB$111,3)</f>
        <v>8</v>
      </c>
      <c r="G110" s="241"/>
      <c r="H110" s="242">
        <f>VLOOKUP(AC110,$U$107:$AB$111,4)</f>
        <v>321</v>
      </c>
      <c r="I110" s="242"/>
      <c r="J110" s="242">
        <f>VLOOKUP(AC110,$U$107:$AB$111,5)</f>
        <v>299</v>
      </c>
      <c r="K110" s="242"/>
      <c r="L110" s="242">
        <f>VLOOKUP(AC110,$U$107:$AB$111,6)</f>
        <v>22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1">
        <f>VLOOKUP(AC111,$U$107:$AB$111,3)</f>
        <v>1</v>
      </c>
      <c r="G111" s="241"/>
      <c r="H111" s="242">
        <f>VLOOKUP(AC111,$U$107:$AB$111,4)</f>
        <v>258</v>
      </c>
      <c r="I111" s="242"/>
      <c r="J111" s="242">
        <f>VLOOKUP(AC111,$U$107:$AB$111,5)</f>
        <v>343</v>
      </c>
      <c r="K111" s="242"/>
      <c r="L111" s="242">
        <f>VLOOKUP(AC111,$U$107:$AB$111,6)</f>
        <v>-85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154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E-FIT</v>
      </c>
      <c r="E116" s="225"/>
      <c r="F116" s="75">
        <v>52</v>
      </c>
      <c r="G116" s="65" t="s">
        <v>17</v>
      </c>
      <c r="H116" s="76">
        <v>76</v>
      </c>
      <c r="I116" s="225" t="str">
        <f>V108</f>
        <v>Levi*s FC 10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5" t="str">
        <f>V110</f>
        <v>Moneta Zero FC</v>
      </c>
      <c r="E117" s="225"/>
      <c r="F117" s="75">
        <v>47</v>
      </c>
      <c r="G117" s="65" t="s">
        <v>17</v>
      </c>
      <c r="H117" s="76">
        <v>50</v>
      </c>
      <c r="I117" s="225" t="str">
        <f>V109</f>
        <v>Jero FC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155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5" t="str">
        <f>V111</f>
        <v>E-FIT</v>
      </c>
      <c r="E122" s="225"/>
      <c r="F122" s="75">
        <v>34</v>
      </c>
      <c r="G122" s="58" t="s">
        <v>17</v>
      </c>
      <c r="H122" s="76">
        <v>37</v>
      </c>
      <c r="I122" s="225" t="str">
        <f>V109</f>
        <v>Jero FC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5" t="str">
        <f>V110</f>
        <v>Moneta Zero FC</v>
      </c>
      <c r="E123" s="225"/>
      <c r="F123" s="75">
        <v>32</v>
      </c>
      <c r="G123" s="58" t="s">
        <v>17</v>
      </c>
      <c r="H123" s="76">
        <v>40</v>
      </c>
      <c r="I123" s="225" t="str">
        <f>V108</f>
        <v>Levi*s FC 10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156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25" t="str">
        <f>V111</f>
        <v>E-FIT</v>
      </c>
      <c r="E128" s="225"/>
      <c r="F128" s="76">
        <v>79</v>
      </c>
      <c r="G128" s="65" t="s">
        <v>17</v>
      </c>
      <c r="H128" s="75">
        <v>74</v>
      </c>
      <c r="I128" s="225" t="str">
        <f>V110</f>
        <v>Moneta Zero 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25" t="str">
        <f>V109</f>
        <v>Jero FC</v>
      </c>
      <c r="E129" s="225"/>
      <c r="F129" s="76">
        <v>53</v>
      </c>
      <c r="G129" s="65" t="s">
        <v>17</v>
      </c>
      <c r="H129" s="75">
        <v>38</v>
      </c>
      <c r="I129" s="225" t="str">
        <f>V108</f>
        <v>Levi*s FC 10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157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25" t="str">
        <f>V111</f>
        <v>E-FIT</v>
      </c>
      <c r="E134" s="225"/>
      <c r="F134" s="76">
        <v>56</v>
      </c>
      <c r="G134" s="65" t="s">
        <v>17</v>
      </c>
      <c r="H134" s="75">
        <v>37</v>
      </c>
      <c r="I134" s="225" t="str">
        <f>V108</f>
        <v>Levi*s FC 10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25" t="str">
        <f>V110</f>
        <v>Moneta Zero FC</v>
      </c>
      <c r="E135" s="225"/>
      <c r="F135" s="75">
        <v>35</v>
      </c>
      <c r="G135" s="65" t="s">
        <v>17</v>
      </c>
      <c r="H135" s="76">
        <v>64</v>
      </c>
      <c r="I135" s="225" t="str">
        <f>V109</f>
        <v>Jero FC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158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25" t="str">
        <f>V111</f>
        <v>E-FIT</v>
      </c>
      <c r="E140" s="225"/>
      <c r="F140" s="92">
        <v>34</v>
      </c>
      <c r="G140" s="65" t="s">
        <v>17</v>
      </c>
      <c r="H140" s="92">
        <v>49</v>
      </c>
      <c r="I140" s="225" t="str">
        <f>V109</f>
        <v>Jero FC</v>
      </c>
      <c r="J140" s="225"/>
      <c r="K140" s="225"/>
      <c r="L140" s="225"/>
      <c r="M140" s="225"/>
      <c r="N140" s="225"/>
      <c r="O140" s="225"/>
      <c r="P140" s="225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25" t="str">
        <f>V110</f>
        <v>Moneta Zero FC</v>
      </c>
      <c r="E141" s="225"/>
      <c r="F141" s="92">
        <v>44</v>
      </c>
      <c r="G141" s="65" t="s">
        <v>17</v>
      </c>
      <c r="H141" s="92">
        <v>44</v>
      </c>
      <c r="I141" s="225" t="str">
        <f>V108</f>
        <v>Levi*s FC 10</v>
      </c>
      <c r="J141" s="225"/>
      <c r="K141" s="225"/>
      <c r="L141" s="225"/>
      <c r="M141" s="225"/>
      <c r="N141" s="225"/>
      <c r="O141" s="225"/>
      <c r="P141" s="225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159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5" t="str">
        <f>V111</f>
        <v>E-FIT</v>
      </c>
      <c r="E146" s="225"/>
      <c r="F146" s="76">
        <v>66</v>
      </c>
      <c r="G146" s="65" t="s">
        <v>17</v>
      </c>
      <c r="H146" s="75">
        <v>26</v>
      </c>
      <c r="I146" s="225" t="str">
        <f>V110</f>
        <v>Moneta Zero FC</v>
      </c>
      <c r="J146" s="225"/>
      <c r="K146" s="225"/>
      <c r="L146" s="225"/>
      <c r="M146" s="225"/>
      <c r="N146" s="225"/>
      <c r="O146" s="225"/>
      <c r="P146" s="22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5" t="str">
        <f>V109</f>
        <v>Jero FC</v>
      </c>
      <c r="E147" s="225"/>
      <c r="F147" s="75">
        <v>41</v>
      </c>
      <c r="G147" s="65" t="s">
        <v>17</v>
      </c>
      <c r="H147" s="76">
        <v>64</v>
      </c>
      <c r="I147" s="225" t="str">
        <f>V108</f>
        <v>Levi*s FC 10</v>
      </c>
      <c r="J147" s="225"/>
      <c r="K147" s="225"/>
      <c r="L147" s="225"/>
      <c r="M147" s="225"/>
      <c r="N147" s="225"/>
      <c r="O147" s="225"/>
      <c r="P147" s="225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123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309</v>
      </c>
      <c r="I151" s="398"/>
      <c r="J151" s="397" t="s">
        <v>310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44">
        <f>VLOOKUP(AC152,$U$151:$AB$155,3)</f>
        <v>12</v>
      </c>
      <c r="G152" s="244"/>
      <c r="H152" s="245">
        <f>VLOOKUP(AC152,$U$151:$AB$155,4)</f>
        <v>345</v>
      </c>
      <c r="I152" s="245"/>
      <c r="J152" s="245">
        <f>VLOOKUP(AC152,$U$151:$AB$155,5)</f>
        <v>325</v>
      </c>
      <c r="K152" s="245"/>
      <c r="L152" s="245">
        <f>VLOOKUP(AC152,$U$151:$AB$155,6)</f>
        <v>20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11</v>
      </c>
      <c r="G153" s="244"/>
      <c r="H153" s="245">
        <f>VLOOKUP(AC153,$U$151:$AB$155,4)</f>
        <v>375</v>
      </c>
      <c r="I153" s="245"/>
      <c r="J153" s="245">
        <f>VLOOKUP(AC153,$U$151:$AB$155,5)</f>
        <v>340</v>
      </c>
      <c r="K153" s="245"/>
      <c r="L153" s="245">
        <f>VLOOKUP(AC153,$U$151:$AB$155,6)</f>
        <v>35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1">
        <f>VLOOKUP(AC154,$U$151:$AB$155,3)</f>
        <v>6</v>
      </c>
      <c r="G154" s="241"/>
      <c r="H154" s="242">
        <f>VLOOKUP(AC154,$U$151:$AB$155,4)</f>
        <v>399</v>
      </c>
      <c r="I154" s="242"/>
      <c r="J154" s="242">
        <f>VLOOKUP(AC154,$U$151:$AB$155,5)</f>
        <v>387</v>
      </c>
      <c r="K154" s="242"/>
      <c r="L154" s="242">
        <f>VLOOKUP(AC154,$U$151:$AB$155,6)</f>
        <v>12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1">
        <f>VLOOKUP(AC155,$U$151:$AB$155,3)</f>
        <v>3</v>
      </c>
      <c r="G155" s="241"/>
      <c r="H155" s="242">
        <f>VLOOKUP(AC155,$U$151:$AB$155,4)</f>
        <v>306</v>
      </c>
      <c r="I155" s="242"/>
      <c r="J155" s="242">
        <f>VLOOKUP(AC155,$U$151:$AB$155,5)</f>
        <v>373</v>
      </c>
      <c r="K155" s="242"/>
      <c r="L155" s="242">
        <f>VLOOKUP(AC155,$U$151:$AB$155,6)</f>
        <v>-67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154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76</v>
      </c>
      <c r="G160" s="65" t="s">
        <v>17</v>
      </c>
      <c r="H160" s="76">
        <v>93</v>
      </c>
      <c r="I160" s="225" t="str">
        <f>V152</f>
        <v>MAGRÃO FUTEBOL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5" t="str">
        <f>V154</f>
        <v>MagoLitos F.C</v>
      </c>
      <c r="E161" s="225"/>
      <c r="F161" s="76">
        <v>97</v>
      </c>
      <c r="G161" s="65" t="s">
        <v>17</v>
      </c>
      <c r="H161" s="75">
        <v>68</v>
      </c>
      <c r="I161" s="225" t="str">
        <f>V153</f>
        <v>Engenheirense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155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5" t="str">
        <f>V155</f>
        <v>EFIPAC</v>
      </c>
      <c r="E166" s="225"/>
      <c r="F166" s="76">
        <v>37</v>
      </c>
      <c r="G166" s="58" t="s">
        <v>17</v>
      </c>
      <c r="H166" s="75">
        <v>25</v>
      </c>
      <c r="I166" s="225" t="str">
        <f>V153</f>
        <v>Engenheirense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5" t="str">
        <f>V154</f>
        <v>MagoLitos F.C</v>
      </c>
      <c r="E167" s="225"/>
      <c r="F167" s="76">
        <v>51</v>
      </c>
      <c r="G167" s="58" t="s">
        <v>17</v>
      </c>
      <c r="H167" s="75">
        <v>40</v>
      </c>
      <c r="I167" s="225" t="str">
        <f>V152</f>
        <v>MAGRÃO FUTEBOL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156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69</v>
      </c>
      <c r="G172" s="65" t="s">
        <v>17</v>
      </c>
      <c r="H172" s="75">
        <v>57</v>
      </c>
      <c r="I172" s="225" t="str">
        <f>V154</f>
        <v>MagoLitos F.C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Engenheirense</v>
      </c>
      <c r="E173" s="225"/>
      <c r="F173" s="75">
        <v>49</v>
      </c>
      <c r="G173" s="65" t="s">
        <v>17</v>
      </c>
      <c r="H173" s="76">
        <v>88</v>
      </c>
      <c r="I173" s="225" t="str">
        <f>V152</f>
        <v>MAGRÃO FUTEBOL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157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25" t="str">
        <f>V155</f>
        <v>EFIPAC</v>
      </c>
      <c r="E178" s="225"/>
      <c r="F178" s="76">
        <v>68</v>
      </c>
      <c r="G178" s="65" t="s">
        <v>17</v>
      </c>
      <c r="H178" s="75">
        <v>64</v>
      </c>
      <c r="I178" s="225" t="str">
        <f>V152</f>
        <v>MAGRÃO FUTEBOL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25" t="str">
        <f>V154</f>
        <v>MagoLitos F.C</v>
      </c>
      <c r="E179" s="225"/>
      <c r="F179" s="76">
        <v>53</v>
      </c>
      <c r="G179" s="65" t="s">
        <v>17</v>
      </c>
      <c r="H179" s="75">
        <v>52</v>
      </c>
      <c r="I179" s="225" t="str">
        <f>V153</f>
        <v>Engenheirense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158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25" t="str">
        <f>V155</f>
        <v>EFIPAC</v>
      </c>
      <c r="E184" s="225"/>
      <c r="F184" s="92">
        <v>49</v>
      </c>
      <c r="G184" s="65" t="s">
        <v>17</v>
      </c>
      <c r="H184" s="92">
        <v>44</v>
      </c>
      <c r="I184" s="225" t="str">
        <f>V153</f>
        <v>Engenheirense</v>
      </c>
      <c r="J184" s="225"/>
      <c r="K184" s="225"/>
      <c r="L184" s="225"/>
      <c r="M184" s="225"/>
      <c r="N184" s="225"/>
      <c r="O184" s="225"/>
      <c r="P184" s="225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25" t="str">
        <f>V154</f>
        <v>MagoLitos F.C</v>
      </c>
      <c r="E185" s="225"/>
      <c r="F185" s="92">
        <v>75</v>
      </c>
      <c r="G185" s="65" t="s">
        <v>17</v>
      </c>
      <c r="H185" s="92">
        <v>65</v>
      </c>
      <c r="I185" s="225" t="str">
        <f>V152</f>
        <v>MAGRÃO FUTEBOL</v>
      </c>
      <c r="J185" s="225"/>
      <c r="K185" s="225"/>
      <c r="L185" s="225"/>
      <c r="M185" s="225"/>
      <c r="N185" s="225"/>
      <c r="O185" s="225"/>
      <c r="P185" s="225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159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5" t="str">
        <f>V155</f>
        <v>EFIPAC</v>
      </c>
      <c r="E190" s="225"/>
      <c r="F190" s="76">
        <v>46</v>
      </c>
      <c r="G190" s="58" t="s">
        <v>17</v>
      </c>
      <c r="H190" s="75">
        <v>42</v>
      </c>
      <c r="I190" s="225" t="str">
        <f>V154</f>
        <v>MagoLitos F.C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25" t="str">
        <f>V153</f>
        <v>Engenheirense</v>
      </c>
      <c r="E191" s="225"/>
      <c r="F191" s="76">
        <v>68</v>
      </c>
      <c r="G191" s="58" t="s">
        <v>17</v>
      </c>
      <c r="H191" s="75">
        <v>49</v>
      </c>
      <c r="I191" s="225" t="str">
        <f>V152</f>
        <v>MAGRÃO FUTEBOL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6" t="s">
        <v>124</v>
      </c>
      <c r="E193" s="287"/>
      <c r="F193" s="287"/>
      <c r="G193" s="287"/>
      <c r="H193" s="287"/>
      <c r="I193" s="287"/>
      <c r="J193" s="287"/>
      <c r="K193" s="287"/>
      <c r="L193" s="287"/>
      <c r="M193" s="288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9"/>
      <c r="E194" s="290"/>
      <c r="F194" s="290"/>
      <c r="G194" s="290"/>
      <c r="H194" s="290"/>
      <c r="I194" s="290"/>
      <c r="J194" s="290"/>
      <c r="K194" s="290"/>
      <c r="L194" s="290"/>
      <c r="M194" s="291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7" t="s">
        <v>12</v>
      </c>
      <c r="G195" s="398"/>
      <c r="H195" s="397" t="s">
        <v>309</v>
      </c>
      <c r="I195" s="398"/>
      <c r="J195" s="397" t="s">
        <v>310</v>
      </c>
      <c r="K195" s="398"/>
      <c r="L195" s="397" t="s">
        <v>174</v>
      </c>
      <c r="M195" s="399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44">
        <f>VLOOKUP(AC196,$U$195:$AB$199,3)</f>
        <v>9</v>
      </c>
      <c r="G196" s="244"/>
      <c r="H196" s="245">
        <f>VLOOKUP(AC196,$U$195:$AB$199,4)</f>
        <v>271</v>
      </c>
      <c r="I196" s="245"/>
      <c r="J196" s="245">
        <f>VLOOKUP(AC196,$U$195:$AB$199,5)</f>
        <v>283</v>
      </c>
      <c r="K196" s="245"/>
      <c r="L196" s="245">
        <f>VLOOKUP(AC196,$U$195:$AB$199,6)</f>
        <v>-12</v>
      </c>
      <c r="M196" s="395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44">
        <f>VLOOKUP(AC197,$U$195:$AB$199,3)</f>
        <v>8</v>
      </c>
      <c r="G197" s="244"/>
      <c r="H197" s="245">
        <f>VLOOKUP(AC197,$U$195:$AB$199,4)</f>
        <v>325</v>
      </c>
      <c r="I197" s="245"/>
      <c r="J197" s="245">
        <f>VLOOKUP(AC197,$U$195:$AB$199,5)</f>
        <v>309</v>
      </c>
      <c r="K197" s="245"/>
      <c r="L197" s="245">
        <f>VLOOKUP(AC197,$U$195:$AB$199,6)</f>
        <v>16</v>
      </c>
      <c r="M197" s="395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1">
        <f>VLOOKUP(AC198,$U$195:$AB$199,3)</f>
        <v>8</v>
      </c>
      <c r="G198" s="241"/>
      <c r="H198" s="242">
        <f>VLOOKUP(AC198,$U$195:$AB$199,4)</f>
        <v>239</v>
      </c>
      <c r="I198" s="242"/>
      <c r="J198" s="242">
        <f>VLOOKUP(AC198,$U$195:$AB$199,5)</f>
        <v>245</v>
      </c>
      <c r="K198" s="242"/>
      <c r="L198" s="242">
        <f>VLOOKUP(AC198,$U$195:$AB$199,6)</f>
        <v>-6</v>
      </c>
      <c r="M198" s="396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1">
        <f>VLOOKUP(AC199,$U$195:$AB$199,3)</f>
        <v>6</v>
      </c>
      <c r="G199" s="241"/>
      <c r="H199" s="242">
        <f>VLOOKUP(AC199,$U$195:$AB$199,4)</f>
        <v>273</v>
      </c>
      <c r="I199" s="242"/>
      <c r="J199" s="242">
        <f>VLOOKUP(AC199,$U$195:$AB$199,5)</f>
        <v>271</v>
      </c>
      <c r="K199" s="242"/>
      <c r="L199" s="242">
        <f>VLOOKUP(AC199,$U$195:$AB$199,6)</f>
        <v>2</v>
      </c>
      <c r="M199" s="396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5" t="s">
        <v>154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5" t="str">
        <f>V199</f>
        <v>DIDICAFE FC</v>
      </c>
      <c r="E204" s="225"/>
      <c r="F204" s="75">
        <v>44</v>
      </c>
      <c r="G204" s="65" t="s">
        <v>17</v>
      </c>
      <c r="H204" s="76">
        <v>84</v>
      </c>
      <c r="I204" s="225" t="str">
        <f>V196</f>
        <v>VascoPaulo F.C.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5" t="str">
        <f>V198</f>
        <v>team Z</v>
      </c>
      <c r="E205" s="225"/>
      <c r="F205" s="75">
        <v>71</v>
      </c>
      <c r="G205" s="65" t="s">
        <v>17</v>
      </c>
      <c r="H205" s="76">
        <v>87</v>
      </c>
      <c r="I205" s="225" t="str">
        <f>V197</f>
        <v>Belloshow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6" t="s">
        <v>155</v>
      </c>
      <c r="E207" s="227"/>
      <c r="F207" s="227"/>
      <c r="G207" s="227"/>
      <c r="H207" s="227"/>
      <c r="I207" s="227"/>
      <c r="J207" s="227"/>
      <c r="K207" s="227"/>
      <c r="L207" s="227"/>
      <c r="M207" s="227"/>
      <c r="N207" s="227"/>
      <c r="O207" s="227"/>
      <c r="P207" s="228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9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1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5" t="str">
        <f>V199</f>
        <v>DIDICAFE FC</v>
      </c>
      <c r="E210" s="225"/>
      <c r="F210" s="76">
        <v>60</v>
      </c>
      <c r="G210" s="58" t="s">
        <v>17</v>
      </c>
      <c r="H210" s="75">
        <v>53</v>
      </c>
      <c r="I210" s="225" t="str">
        <f>V197</f>
        <v>Belloshow</v>
      </c>
      <c r="J210" s="225"/>
      <c r="K210" s="225"/>
      <c r="L210" s="225"/>
      <c r="M210" s="225"/>
      <c r="N210" s="225"/>
      <c r="O210" s="225"/>
      <c r="P210" s="225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5" t="str">
        <f>V198</f>
        <v>team Z</v>
      </c>
      <c r="E211" s="225"/>
      <c r="F211" s="76">
        <v>31</v>
      </c>
      <c r="G211" s="58" t="s">
        <v>17</v>
      </c>
      <c r="H211" s="75">
        <v>16</v>
      </c>
      <c r="I211" s="225" t="str">
        <f>V196</f>
        <v>VascoPaulo F.C.</v>
      </c>
      <c r="J211" s="225"/>
      <c r="K211" s="225"/>
      <c r="L211" s="225"/>
      <c r="M211" s="225"/>
      <c r="N211" s="225"/>
      <c r="O211" s="225"/>
      <c r="P211" s="225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6" t="s">
        <v>156</v>
      </c>
      <c r="E213" s="227"/>
      <c r="F213" s="227"/>
      <c r="G213" s="227"/>
      <c r="H213" s="227"/>
      <c r="I213" s="227"/>
      <c r="J213" s="227"/>
      <c r="K213" s="227"/>
      <c r="L213" s="227"/>
      <c r="M213" s="227"/>
      <c r="N213" s="227"/>
      <c r="O213" s="227"/>
      <c r="P213" s="228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9"/>
      <c r="E214" s="230"/>
      <c r="F214" s="230"/>
      <c r="G214" s="230"/>
      <c r="H214" s="230"/>
      <c r="I214" s="230"/>
      <c r="J214" s="230"/>
      <c r="K214" s="230"/>
      <c r="L214" s="230"/>
      <c r="M214" s="230"/>
      <c r="N214" s="230"/>
      <c r="O214" s="230"/>
      <c r="P214" s="231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25" t="str">
        <f>V199</f>
        <v>DIDICAFE FC</v>
      </c>
      <c r="E216" s="225"/>
      <c r="F216" s="76">
        <v>35</v>
      </c>
      <c r="G216" s="65" t="s">
        <v>17</v>
      </c>
      <c r="H216" s="75">
        <v>16</v>
      </c>
      <c r="I216" s="225" t="str">
        <f>V198</f>
        <v>team Z</v>
      </c>
      <c r="J216" s="225"/>
      <c r="K216" s="225"/>
      <c r="L216" s="225"/>
      <c r="M216" s="225"/>
      <c r="N216" s="225"/>
      <c r="O216" s="225"/>
      <c r="P216" s="225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25" t="str">
        <f>V197</f>
        <v>Belloshow</v>
      </c>
      <c r="E217" s="225"/>
      <c r="F217" s="76">
        <v>41</v>
      </c>
      <c r="G217" s="65" t="s">
        <v>17</v>
      </c>
      <c r="H217" s="75">
        <v>37</v>
      </c>
      <c r="I217" s="225" t="str">
        <f>V196</f>
        <v>VascoPaulo F.C.</v>
      </c>
      <c r="J217" s="225"/>
      <c r="K217" s="225"/>
      <c r="L217" s="225"/>
      <c r="M217" s="225"/>
      <c r="N217" s="225"/>
      <c r="O217" s="225"/>
      <c r="P217" s="225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6" t="s">
        <v>157</v>
      </c>
      <c r="E219" s="227"/>
      <c r="F219" s="227"/>
      <c r="G219" s="227"/>
      <c r="H219" s="227"/>
      <c r="I219" s="227"/>
      <c r="J219" s="227"/>
      <c r="K219" s="227"/>
      <c r="L219" s="227"/>
      <c r="M219" s="227"/>
      <c r="N219" s="227"/>
      <c r="O219" s="227"/>
      <c r="P219" s="228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9"/>
      <c r="E220" s="230"/>
      <c r="F220" s="230"/>
      <c r="G220" s="230"/>
      <c r="H220" s="230"/>
      <c r="I220" s="230"/>
      <c r="J220" s="230"/>
      <c r="K220" s="230"/>
      <c r="L220" s="230"/>
      <c r="M220" s="230"/>
      <c r="N220" s="230"/>
      <c r="O220" s="230"/>
      <c r="P220" s="231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25" t="str">
        <f>V199</f>
        <v>DIDICAFE FC</v>
      </c>
      <c r="E222" s="225"/>
      <c r="F222" s="75">
        <v>35</v>
      </c>
      <c r="G222" s="65" t="s">
        <v>17</v>
      </c>
      <c r="H222" s="76">
        <v>47</v>
      </c>
      <c r="I222" s="225" t="str">
        <f>V196</f>
        <v>VascoPaulo F.C.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25" t="str">
        <f>V198</f>
        <v>team Z</v>
      </c>
      <c r="E223" s="225"/>
      <c r="F223" s="76">
        <v>34</v>
      </c>
      <c r="G223" s="65" t="s">
        <v>17</v>
      </c>
      <c r="H223" s="75">
        <v>28</v>
      </c>
      <c r="I223" s="225" t="str">
        <f>V197</f>
        <v>Belloshow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6" t="s">
        <v>158</v>
      </c>
      <c r="E225" s="227"/>
      <c r="F225" s="227"/>
      <c r="G225" s="227"/>
      <c r="H225" s="227"/>
      <c r="I225" s="227"/>
      <c r="J225" s="227"/>
      <c r="K225" s="227"/>
      <c r="L225" s="227"/>
      <c r="M225" s="227"/>
      <c r="N225" s="227"/>
      <c r="O225" s="227"/>
      <c r="P225" s="228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0"/>
      <c r="N226" s="230"/>
      <c r="O226" s="230"/>
      <c r="P226" s="231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25" t="str">
        <f>V199</f>
        <v>DIDICAFE FC</v>
      </c>
      <c r="E228" s="225"/>
      <c r="F228" s="92">
        <v>65</v>
      </c>
      <c r="G228" s="65" t="s">
        <v>17</v>
      </c>
      <c r="H228" s="92">
        <v>60</v>
      </c>
      <c r="I228" s="225" t="str">
        <f>V197</f>
        <v>Belloshow</v>
      </c>
      <c r="J228" s="225"/>
      <c r="K228" s="225"/>
      <c r="L228" s="225"/>
      <c r="M228" s="225"/>
      <c r="N228" s="225"/>
      <c r="O228" s="225"/>
      <c r="P228" s="225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25" t="str">
        <f>V198</f>
        <v>team Z</v>
      </c>
      <c r="E229" s="225"/>
      <c r="F229" s="92">
        <v>64</v>
      </c>
      <c r="G229" s="65" t="s">
        <v>17</v>
      </c>
      <c r="H229" s="92">
        <v>47</v>
      </c>
      <c r="I229" s="225" t="str">
        <f>V196</f>
        <v>VascoPaulo F.C.</v>
      </c>
      <c r="J229" s="225"/>
      <c r="K229" s="225"/>
      <c r="L229" s="225"/>
      <c r="M229" s="225"/>
      <c r="N229" s="225"/>
      <c r="O229" s="225"/>
      <c r="P229" s="225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6" t="s">
        <v>159</v>
      </c>
      <c r="E231" s="227"/>
      <c r="F231" s="227"/>
      <c r="G231" s="227"/>
      <c r="H231" s="227"/>
      <c r="I231" s="227"/>
      <c r="J231" s="227"/>
      <c r="K231" s="227"/>
      <c r="L231" s="227"/>
      <c r="M231" s="227"/>
      <c r="N231" s="227"/>
      <c r="O231" s="227"/>
      <c r="P231" s="228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9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1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25" t="str">
        <f>V199</f>
        <v>DIDICAFE FC</v>
      </c>
      <c r="E234" s="225"/>
      <c r="F234" s="76">
        <v>32</v>
      </c>
      <c r="G234" s="65" t="s">
        <v>17</v>
      </c>
      <c r="H234" s="75">
        <v>23</v>
      </c>
      <c r="I234" s="225" t="str">
        <f>V198</f>
        <v>team Z</v>
      </c>
      <c r="J234" s="225"/>
      <c r="K234" s="225"/>
      <c r="L234" s="225"/>
      <c r="M234" s="225"/>
      <c r="N234" s="225"/>
      <c r="O234" s="225"/>
      <c r="P234" s="225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25" t="str">
        <f>V197</f>
        <v>Belloshow</v>
      </c>
      <c r="E235" s="225"/>
      <c r="F235" s="76">
        <v>56</v>
      </c>
      <c r="G235" s="65" t="s">
        <v>17</v>
      </c>
      <c r="H235" s="75">
        <v>42</v>
      </c>
      <c r="I235" s="225" t="str">
        <f>V196</f>
        <v>VascoPaulo F.C.</v>
      </c>
      <c r="J235" s="225"/>
      <c r="K235" s="225"/>
      <c r="L235" s="225"/>
      <c r="M235" s="225"/>
      <c r="N235" s="225"/>
      <c r="O235" s="225"/>
      <c r="P235" s="225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6" t="s">
        <v>125</v>
      </c>
      <c r="E237" s="287"/>
      <c r="F237" s="287"/>
      <c r="G237" s="287"/>
      <c r="H237" s="287"/>
      <c r="I237" s="287"/>
      <c r="J237" s="287"/>
      <c r="K237" s="287"/>
      <c r="L237" s="287"/>
      <c r="M237" s="288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9"/>
      <c r="E238" s="290"/>
      <c r="F238" s="290"/>
      <c r="G238" s="290"/>
      <c r="H238" s="290"/>
      <c r="I238" s="290"/>
      <c r="J238" s="290"/>
      <c r="K238" s="290"/>
      <c r="L238" s="290"/>
      <c r="M238" s="291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7" t="s">
        <v>12</v>
      </c>
      <c r="G239" s="398"/>
      <c r="H239" s="397" t="s">
        <v>172</v>
      </c>
      <c r="I239" s="398"/>
      <c r="J239" s="397" t="s">
        <v>173</v>
      </c>
      <c r="K239" s="398"/>
      <c r="L239" s="397" t="s">
        <v>174</v>
      </c>
      <c r="M239" s="399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44">
        <f>VLOOKUP(AC240,$U$239:$AB$243,3)</f>
        <v>12</v>
      </c>
      <c r="G240" s="244"/>
      <c r="H240" s="245">
        <f>VLOOKUP(AC240,$U$239:$AB$243,4)</f>
        <v>324</v>
      </c>
      <c r="I240" s="245"/>
      <c r="J240" s="245">
        <f>VLOOKUP(AC240,$U$239:$AB$243,5)</f>
        <v>234</v>
      </c>
      <c r="K240" s="245"/>
      <c r="L240" s="245">
        <f>VLOOKUP(AC240,$U$239:$AB$243,6)</f>
        <v>90</v>
      </c>
      <c r="M240" s="395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44">
        <f>VLOOKUP(AC241,$U$239:$AB$243,3)</f>
        <v>12</v>
      </c>
      <c r="G241" s="244"/>
      <c r="H241" s="245">
        <f>VLOOKUP(AC241,$U$239:$AB$243,4)</f>
        <v>326</v>
      </c>
      <c r="I241" s="245"/>
      <c r="J241" s="245">
        <f>VLOOKUP(AC241,$U$239:$AB$243,5)</f>
        <v>263</v>
      </c>
      <c r="K241" s="245"/>
      <c r="L241" s="245">
        <f>VLOOKUP(AC241,$U$239:$AB$243,6)</f>
        <v>63</v>
      </c>
      <c r="M241" s="395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1">
        <f>VLOOKUP(AC242,$U$239:$AB$243,3)</f>
        <v>6</v>
      </c>
      <c r="G242" s="241"/>
      <c r="H242" s="242">
        <f>VLOOKUP(AC242,$U$239:$AB$243,4)</f>
        <v>240</v>
      </c>
      <c r="I242" s="242"/>
      <c r="J242" s="242">
        <f>VLOOKUP(AC242,$U$239:$AB$243,5)</f>
        <v>315</v>
      </c>
      <c r="K242" s="242"/>
      <c r="L242" s="242">
        <f>VLOOKUP(AC242,$U$239:$AB$243,6)</f>
        <v>-75</v>
      </c>
      <c r="M242" s="396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1">
        <f>VLOOKUP(AC243,$U$239:$AB$243,3)</f>
        <v>5</v>
      </c>
      <c r="G243" s="241"/>
      <c r="H243" s="242">
        <f>VLOOKUP(AC243,$U$239:$AB$243,4)</f>
        <v>262</v>
      </c>
      <c r="I243" s="242"/>
      <c r="J243" s="242">
        <f>VLOOKUP(AC243,$U$239:$AB$243,5)</f>
        <v>340</v>
      </c>
      <c r="K243" s="242"/>
      <c r="L243" s="242">
        <f>VLOOKUP(AC243,$U$239:$AB$243,6)</f>
        <v>-78</v>
      </c>
      <c r="M243" s="396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5" t="s">
        <v>154</v>
      </c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8"/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5" t="str">
        <f>V243</f>
        <v>Lenda Mágica</v>
      </c>
      <c r="E248" s="225"/>
      <c r="F248" s="76">
        <v>66</v>
      </c>
      <c r="G248" s="65" t="s">
        <v>17</v>
      </c>
      <c r="H248" s="75">
        <v>22</v>
      </c>
      <c r="I248" s="225" t="str">
        <f>V240</f>
        <v>PIERCE34-CRUEL FC</v>
      </c>
      <c r="J248" s="225"/>
      <c r="K248" s="225"/>
      <c r="L248" s="225"/>
      <c r="M248" s="225"/>
      <c r="N248" s="225"/>
      <c r="O248" s="225"/>
      <c r="P248" s="225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5" t="str">
        <f>V242</f>
        <v>VivaCR.FC</v>
      </c>
      <c r="E249" s="225"/>
      <c r="F249" s="76">
        <v>63</v>
      </c>
      <c r="G249" s="65" t="s">
        <v>17</v>
      </c>
      <c r="H249" s="75">
        <v>34</v>
      </c>
      <c r="I249" s="225" t="str">
        <f>V241</f>
        <v>CR FLASHOW 11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6" t="s">
        <v>155</v>
      </c>
      <c r="E251" s="227"/>
      <c r="F251" s="227"/>
      <c r="G251" s="227"/>
      <c r="H251" s="227"/>
      <c r="I251" s="227"/>
      <c r="J251" s="227"/>
      <c r="K251" s="227"/>
      <c r="L251" s="227"/>
      <c r="M251" s="227"/>
      <c r="N251" s="227"/>
      <c r="O251" s="227"/>
      <c r="P251" s="22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9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5" t="str">
        <f>V243</f>
        <v>Lenda Mágica</v>
      </c>
      <c r="E254" s="225"/>
      <c r="F254" s="76">
        <v>53</v>
      </c>
      <c r="G254" s="58" t="s">
        <v>17</v>
      </c>
      <c r="H254" s="75">
        <v>40</v>
      </c>
      <c r="I254" s="225" t="str">
        <f>V241</f>
        <v>CR FLASHOW 11</v>
      </c>
      <c r="J254" s="225"/>
      <c r="K254" s="225"/>
      <c r="L254" s="225"/>
      <c r="M254" s="225"/>
      <c r="N254" s="225"/>
      <c r="O254" s="225"/>
      <c r="P254" s="225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5" t="str">
        <f>V242</f>
        <v>VivaCR.FC</v>
      </c>
      <c r="E255" s="225"/>
      <c r="F255" s="76">
        <v>46</v>
      </c>
      <c r="G255" s="58" t="s">
        <v>17</v>
      </c>
      <c r="H255" s="75">
        <v>33</v>
      </c>
      <c r="I255" s="225" t="str">
        <f>V240</f>
        <v>PIERCE34-CRUEL FC</v>
      </c>
      <c r="J255" s="225"/>
      <c r="K255" s="225"/>
      <c r="L255" s="225"/>
      <c r="M255" s="225"/>
      <c r="N255" s="225"/>
      <c r="O255" s="225"/>
      <c r="P255" s="225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6" t="s">
        <v>156</v>
      </c>
      <c r="E257" s="227"/>
      <c r="F257" s="227"/>
      <c r="G257" s="227"/>
      <c r="H257" s="227"/>
      <c r="I257" s="227"/>
      <c r="J257" s="227"/>
      <c r="K257" s="227"/>
      <c r="L257" s="227"/>
      <c r="M257" s="227"/>
      <c r="N257" s="227"/>
      <c r="O257" s="227"/>
      <c r="P257" s="22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9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25" t="str">
        <f>V243</f>
        <v>Lenda Mágica</v>
      </c>
      <c r="E260" s="225"/>
      <c r="F260" s="76">
        <v>58</v>
      </c>
      <c r="G260" s="65" t="s">
        <v>17</v>
      </c>
      <c r="H260" s="75">
        <v>43</v>
      </c>
      <c r="I260" s="225" t="str">
        <f>V242</f>
        <v>VivaCR.FC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25" t="str">
        <f>V241</f>
        <v>CR FLASHOW 11</v>
      </c>
      <c r="E261" s="225"/>
      <c r="F261" s="75">
        <v>49</v>
      </c>
      <c r="G261" s="65" t="s">
        <v>17</v>
      </c>
      <c r="H261" s="76">
        <v>64</v>
      </c>
      <c r="I261" s="225" t="str">
        <f>V240</f>
        <v>PIERCE34-CRUEL FC</v>
      </c>
      <c r="J261" s="225"/>
      <c r="K261" s="225"/>
      <c r="L261" s="225"/>
      <c r="M261" s="225"/>
      <c r="N261" s="225"/>
      <c r="O261" s="225"/>
      <c r="P261" s="225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6" t="s">
        <v>157</v>
      </c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9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1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25" t="str">
        <f>V243</f>
        <v>Lenda Mágica</v>
      </c>
      <c r="E266" s="225"/>
      <c r="F266" s="76">
        <v>58</v>
      </c>
      <c r="G266" s="65" t="s">
        <v>17</v>
      </c>
      <c r="H266" s="75">
        <v>26</v>
      </c>
      <c r="I266" s="225" t="str">
        <f>V240</f>
        <v>PIERCE34-CRUEL 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25" t="str">
        <f>V242</f>
        <v>VivaCR.FC</v>
      </c>
      <c r="E267" s="225"/>
      <c r="F267" s="76">
        <v>65</v>
      </c>
      <c r="G267" s="65" t="s">
        <v>17</v>
      </c>
      <c r="H267" s="75">
        <v>18</v>
      </c>
      <c r="I267" s="225" t="str">
        <f>V241</f>
        <v>CR FLASHOW 11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6" t="s">
        <v>158</v>
      </c>
      <c r="E269" s="227"/>
      <c r="F269" s="227"/>
      <c r="G269" s="227"/>
      <c r="H269" s="227"/>
      <c r="I269" s="227"/>
      <c r="J269" s="227"/>
      <c r="K269" s="227"/>
      <c r="L269" s="227"/>
      <c r="M269" s="227"/>
      <c r="N269" s="227"/>
      <c r="O269" s="227"/>
      <c r="P269" s="228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9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25" t="str">
        <f>V243</f>
        <v>Lenda Mágica</v>
      </c>
      <c r="E272" s="225"/>
      <c r="F272" s="92">
        <v>40</v>
      </c>
      <c r="G272" s="65" t="s">
        <v>17</v>
      </c>
      <c r="H272" s="92">
        <v>64</v>
      </c>
      <c r="I272" s="225" t="str">
        <f>V241</f>
        <v>CR FLASHOW 11</v>
      </c>
      <c r="J272" s="225"/>
      <c r="K272" s="225"/>
      <c r="L272" s="225"/>
      <c r="M272" s="225"/>
      <c r="N272" s="225"/>
      <c r="O272" s="225"/>
      <c r="P272" s="225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25" t="str">
        <f>V242</f>
        <v>VivaCR.FC</v>
      </c>
      <c r="E273" s="225"/>
      <c r="F273" s="92">
        <v>39</v>
      </c>
      <c r="G273" s="65" t="s">
        <v>17</v>
      </c>
      <c r="H273" s="92">
        <v>40</v>
      </c>
      <c r="I273" s="225" t="str">
        <f>V240</f>
        <v>PIERCE34-CRUEL FC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6" t="s">
        <v>159</v>
      </c>
      <c r="E275" s="227"/>
      <c r="F275" s="227"/>
      <c r="G275" s="227"/>
      <c r="H275" s="227"/>
      <c r="I275" s="227"/>
      <c r="J275" s="227"/>
      <c r="K275" s="227"/>
      <c r="L275" s="227"/>
      <c r="M275" s="227"/>
      <c r="N275" s="227"/>
      <c r="O275" s="227"/>
      <c r="P275" s="22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9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25" t="str">
        <f>V243</f>
        <v>Lenda Mágica</v>
      </c>
      <c r="E278" s="225"/>
      <c r="F278" s="75">
        <v>51</v>
      </c>
      <c r="G278" s="58" t="s">
        <v>17</v>
      </c>
      <c r="H278" s="76">
        <v>68</v>
      </c>
      <c r="I278" s="225" t="str">
        <f>V242</f>
        <v>VivaCR.FC</v>
      </c>
      <c r="J278" s="225"/>
      <c r="K278" s="225"/>
      <c r="L278" s="225"/>
      <c r="M278" s="225"/>
      <c r="N278" s="225"/>
      <c r="O278" s="225"/>
      <c r="P278" s="225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25" t="str">
        <f>V241</f>
        <v>CR FLASHOW 11</v>
      </c>
      <c r="E279" s="225"/>
      <c r="F279" s="76">
        <v>57</v>
      </c>
      <c r="G279" s="58" t="s">
        <v>17</v>
      </c>
      <c r="H279" s="75">
        <v>55</v>
      </c>
      <c r="I279" s="225" t="str">
        <f>V240</f>
        <v>PIERCE34-CRUEL FC</v>
      </c>
      <c r="J279" s="225"/>
      <c r="K279" s="225"/>
      <c r="L279" s="225"/>
      <c r="M279" s="225"/>
      <c r="N279" s="225"/>
      <c r="O279" s="225"/>
      <c r="P279" s="225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6" t="s">
        <v>126</v>
      </c>
      <c r="E281" s="287"/>
      <c r="F281" s="287"/>
      <c r="G281" s="287"/>
      <c r="H281" s="287"/>
      <c r="I281" s="287"/>
      <c r="J281" s="287"/>
      <c r="K281" s="287"/>
      <c r="L281" s="287"/>
      <c r="M281" s="288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9"/>
      <c r="E282" s="290"/>
      <c r="F282" s="290"/>
      <c r="G282" s="290"/>
      <c r="H282" s="290"/>
      <c r="I282" s="290"/>
      <c r="J282" s="290"/>
      <c r="K282" s="290"/>
      <c r="L282" s="290"/>
      <c r="M282" s="291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7" t="s">
        <v>12</v>
      </c>
      <c r="G283" s="398"/>
      <c r="H283" s="397" t="s">
        <v>309</v>
      </c>
      <c r="I283" s="398"/>
      <c r="J283" s="397" t="s">
        <v>310</v>
      </c>
      <c r="K283" s="398"/>
      <c r="L283" s="397" t="s">
        <v>174</v>
      </c>
      <c r="M283" s="399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44">
        <f>VLOOKUP(AC284,$U$283:$AB$287,3)</f>
        <v>12</v>
      </c>
      <c r="G284" s="244"/>
      <c r="H284" s="245">
        <f>VLOOKUP(AC284,$U$283:$AB$287,4)</f>
        <v>346</v>
      </c>
      <c r="I284" s="245"/>
      <c r="J284" s="245">
        <f>VLOOKUP(AC284,$U$283:$AB$287,5)</f>
        <v>322</v>
      </c>
      <c r="K284" s="245"/>
      <c r="L284" s="245">
        <f>VLOOKUP(AC284,$U$283:$AB$287,6)</f>
        <v>24</v>
      </c>
      <c r="M284" s="395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44">
        <f>VLOOKUP(AC285,$U$283:$AB$287,3)</f>
        <v>11</v>
      </c>
      <c r="G285" s="244"/>
      <c r="H285" s="245">
        <f>VLOOKUP(AC285,$U$283:$AB$287,4)</f>
        <v>307</v>
      </c>
      <c r="I285" s="245"/>
      <c r="J285" s="245">
        <f>VLOOKUP(AC285,$U$283:$AB$287,5)</f>
        <v>261</v>
      </c>
      <c r="K285" s="245"/>
      <c r="L285" s="245">
        <f>VLOOKUP(AC285,$U$283:$AB$287,6)</f>
        <v>46</v>
      </c>
      <c r="M285" s="395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1">
        <f>VLOOKUP(AC286,$U$283:$AB$287,3)</f>
        <v>5</v>
      </c>
      <c r="G286" s="241"/>
      <c r="H286" s="242">
        <f>VLOOKUP(AC286,$U$283:$AB$287,4)</f>
        <v>319</v>
      </c>
      <c r="I286" s="242"/>
      <c r="J286" s="242">
        <f>VLOOKUP(AC286,$U$283:$AB$287,5)</f>
        <v>342</v>
      </c>
      <c r="K286" s="242"/>
      <c r="L286" s="242">
        <f>VLOOKUP(AC286,$U$283:$AB$287,6)</f>
        <v>-23</v>
      </c>
      <c r="M286" s="396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1">
        <f>VLOOKUP(AC287,$U$283:$AB$287,3)</f>
        <v>3</v>
      </c>
      <c r="G287" s="241"/>
      <c r="H287" s="242">
        <f>VLOOKUP(AC287,$U$283:$AB$287,4)</f>
        <v>291</v>
      </c>
      <c r="I287" s="242"/>
      <c r="J287" s="242">
        <f>VLOOKUP(AC287,$U$283:$AB$287,5)</f>
        <v>338</v>
      </c>
      <c r="K287" s="242"/>
      <c r="L287" s="242">
        <f>VLOOKUP(AC287,$U$283:$AB$287,6)</f>
        <v>-47</v>
      </c>
      <c r="M287" s="396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5" t="s">
        <v>154</v>
      </c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8"/>
      <c r="E290" s="239"/>
      <c r="F290" s="239"/>
      <c r="G290" s="239"/>
      <c r="H290" s="239"/>
      <c r="I290" s="239"/>
      <c r="J290" s="239"/>
      <c r="K290" s="239"/>
      <c r="L290" s="239"/>
      <c r="M290" s="239"/>
      <c r="N290" s="239"/>
      <c r="O290" s="239"/>
      <c r="P290" s="24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5" t="str">
        <f>V287</f>
        <v>FC Jo@o Pedro</v>
      </c>
      <c r="E292" s="225"/>
      <c r="F292" s="75">
        <v>48</v>
      </c>
      <c r="G292" s="65" t="s">
        <v>17</v>
      </c>
      <c r="H292" s="76">
        <v>53</v>
      </c>
      <c r="I292" s="225" t="str">
        <f>V284</f>
        <v>BFR Igor Costa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5" t="str">
        <f>V286</f>
        <v>Fiote Team</v>
      </c>
      <c r="E293" s="225"/>
      <c r="F293" s="76">
        <v>57</v>
      </c>
      <c r="G293" s="65" t="s">
        <v>17</v>
      </c>
      <c r="H293" s="75">
        <v>44</v>
      </c>
      <c r="I293" s="225" t="str">
        <f>V285</f>
        <v>Mentex F.C.</v>
      </c>
      <c r="J293" s="225"/>
      <c r="K293" s="225"/>
      <c r="L293" s="225"/>
      <c r="M293" s="225"/>
      <c r="N293" s="225"/>
      <c r="O293" s="225"/>
      <c r="P293" s="225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26" t="s">
        <v>155</v>
      </c>
      <c r="E295" s="227"/>
      <c r="F295" s="227"/>
      <c r="G295" s="227"/>
      <c r="H295" s="227"/>
      <c r="I295" s="227"/>
      <c r="J295" s="227"/>
      <c r="K295" s="227"/>
      <c r="L295" s="227"/>
      <c r="M295" s="227"/>
      <c r="N295" s="227"/>
      <c r="O295" s="227"/>
      <c r="P295" s="228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29"/>
      <c r="E296" s="230"/>
      <c r="F296" s="230"/>
      <c r="G296" s="230"/>
      <c r="H296" s="230"/>
      <c r="I296" s="230"/>
      <c r="J296" s="230"/>
      <c r="K296" s="230"/>
      <c r="L296" s="230"/>
      <c r="M296" s="230"/>
      <c r="N296" s="230"/>
      <c r="O296" s="230"/>
      <c r="P296" s="231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5" t="str">
        <f>V287</f>
        <v>FC Jo@o Pedro</v>
      </c>
      <c r="E298" s="225"/>
      <c r="F298" s="75">
        <v>45</v>
      </c>
      <c r="G298" s="65" t="s">
        <v>17</v>
      </c>
      <c r="H298" s="76">
        <v>49</v>
      </c>
      <c r="I298" s="225" t="str">
        <f>V285</f>
        <v>Mentex F.C.</v>
      </c>
      <c r="J298" s="225"/>
      <c r="K298" s="225"/>
      <c r="L298" s="225"/>
      <c r="M298" s="225"/>
      <c r="N298" s="225"/>
      <c r="O298" s="225"/>
      <c r="P298" s="225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5" t="str">
        <f>V286</f>
        <v>Fiote Team</v>
      </c>
      <c r="E299" s="225"/>
      <c r="F299" s="75">
        <v>47</v>
      </c>
      <c r="G299" s="65" t="s">
        <v>17</v>
      </c>
      <c r="H299" s="76">
        <v>51</v>
      </c>
      <c r="I299" s="225" t="str">
        <f>V284</f>
        <v>BFR Igor Costa</v>
      </c>
      <c r="J299" s="225"/>
      <c r="K299" s="225"/>
      <c r="L299" s="225"/>
      <c r="M299" s="225"/>
      <c r="N299" s="225"/>
      <c r="O299" s="225"/>
      <c r="P299" s="225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26" t="s">
        <v>156</v>
      </c>
      <c r="E301" s="227"/>
      <c r="F301" s="227"/>
      <c r="G301" s="227"/>
      <c r="H301" s="227"/>
      <c r="I301" s="227"/>
      <c r="J301" s="227"/>
      <c r="K301" s="227"/>
      <c r="L301" s="227"/>
      <c r="M301" s="227"/>
      <c r="N301" s="227"/>
      <c r="O301" s="227"/>
      <c r="P301" s="228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29"/>
      <c r="E302" s="230"/>
      <c r="F302" s="230"/>
      <c r="G302" s="230"/>
      <c r="H302" s="230"/>
      <c r="I302" s="230"/>
      <c r="J302" s="230"/>
      <c r="K302" s="230"/>
      <c r="L302" s="230"/>
      <c r="M302" s="230"/>
      <c r="N302" s="230"/>
      <c r="O302" s="230"/>
      <c r="P302" s="231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25" t="str">
        <f>V287</f>
        <v>FC Jo@o Pedro</v>
      </c>
      <c r="E304" s="225"/>
      <c r="F304" s="76">
        <v>63</v>
      </c>
      <c r="G304" s="65" t="s">
        <v>17</v>
      </c>
      <c r="H304" s="75">
        <v>40</v>
      </c>
      <c r="I304" s="225" t="str">
        <f>V286</f>
        <v>Fiote Team</v>
      </c>
      <c r="J304" s="225"/>
      <c r="K304" s="225"/>
      <c r="L304" s="225"/>
      <c r="M304" s="225"/>
      <c r="N304" s="225"/>
      <c r="O304" s="225"/>
      <c r="P304" s="225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25" t="str">
        <f>V285</f>
        <v>Mentex F.C.</v>
      </c>
      <c r="E305" s="225"/>
      <c r="F305" s="75">
        <v>56</v>
      </c>
      <c r="G305" s="65" t="s">
        <v>17</v>
      </c>
      <c r="H305" s="76">
        <v>70</v>
      </c>
      <c r="I305" s="225" t="str">
        <f>V284</f>
        <v>BFR Igor Costa</v>
      </c>
      <c r="J305" s="225"/>
      <c r="K305" s="225"/>
      <c r="L305" s="225"/>
      <c r="M305" s="225"/>
      <c r="N305" s="225"/>
      <c r="O305" s="225"/>
      <c r="P305" s="225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26" t="s">
        <v>157</v>
      </c>
      <c r="E307" s="227"/>
      <c r="F307" s="227"/>
      <c r="G307" s="227"/>
      <c r="H307" s="227"/>
      <c r="I307" s="227"/>
      <c r="J307" s="227"/>
      <c r="K307" s="227"/>
      <c r="L307" s="227"/>
      <c r="M307" s="227"/>
      <c r="N307" s="227"/>
      <c r="O307" s="227"/>
      <c r="P307" s="228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29"/>
      <c r="E308" s="230"/>
      <c r="F308" s="230"/>
      <c r="G308" s="230"/>
      <c r="H308" s="230"/>
      <c r="I308" s="230"/>
      <c r="J308" s="230"/>
      <c r="K308" s="230"/>
      <c r="L308" s="230"/>
      <c r="M308" s="230"/>
      <c r="N308" s="230"/>
      <c r="O308" s="230"/>
      <c r="P308" s="231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25" t="str">
        <f>V287</f>
        <v>FC Jo@o Pedro</v>
      </c>
      <c r="E310" s="225"/>
      <c r="F310" s="76">
        <v>57</v>
      </c>
      <c r="G310" s="65" t="s">
        <v>17</v>
      </c>
      <c r="H310" s="75">
        <v>41</v>
      </c>
      <c r="I310" s="225" t="str">
        <f>V284</f>
        <v>BFR Igor Costa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25" t="str">
        <f>V286</f>
        <v>Fiote Team</v>
      </c>
      <c r="E311" s="225"/>
      <c r="F311" s="75">
        <v>55</v>
      </c>
      <c r="G311" s="65" t="s">
        <v>17</v>
      </c>
      <c r="H311" s="76">
        <v>70</v>
      </c>
      <c r="I311" s="225" t="str">
        <f>V285</f>
        <v>Mentex F.C.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26" t="s">
        <v>158</v>
      </c>
      <c r="E313" s="227"/>
      <c r="F313" s="227"/>
      <c r="G313" s="227"/>
      <c r="H313" s="227"/>
      <c r="I313" s="227"/>
      <c r="J313" s="227"/>
      <c r="K313" s="227"/>
      <c r="L313" s="227"/>
      <c r="M313" s="227"/>
      <c r="N313" s="227"/>
      <c r="O313" s="227"/>
      <c r="P313" s="228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29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1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25" t="str">
        <f>V287</f>
        <v>FC Jo@o Pedro</v>
      </c>
      <c r="E316" s="225"/>
      <c r="F316" s="92">
        <v>53</v>
      </c>
      <c r="G316" s="65" t="s">
        <v>17</v>
      </c>
      <c r="H316" s="92">
        <v>48</v>
      </c>
      <c r="I316" s="225" t="str">
        <f>V285</f>
        <v>Mentex F.C.</v>
      </c>
      <c r="J316" s="225"/>
      <c r="K316" s="225"/>
      <c r="L316" s="225"/>
      <c r="M316" s="225"/>
      <c r="N316" s="225"/>
      <c r="O316" s="225"/>
      <c r="P316" s="225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25" t="str">
        <f>V286</f>
        <v>Fiote Team</v>
      </c>
      <c r="E317" s="225"/>
      <c r="F317" s="92">
        <v>62</v>
      </c>
      <c r="G317" s="65" t="s">
        <v>17</v>
      </c>
      <c r="H317" s="92">
        <v>69</v>
      </c>
      <c r="I317" s="225" t="str">
        <f>V284</f>
        <v>BFR Igor Costa</v>
      </c>
      <c r="J317" s="225"/>
      <c r="K317" s="225"/>
      <c r="L317" s="225"/>
      <c r="M317" s="225"/>
      <c r="N317" s="225"/>
      <c r="O317" s="225"/>
      <c r="P317" s="225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26" t="s">
        <v>159</v>
      </c>
      <c r="E319" s="227"/>
      <c r="F319" s="227"/>
      <c r="G319" s="227"/>
      <c r="H319" s="227"/>
      <c r="I319" s="227"/>
      <c r="J319" s="227"/>
      <c r="K319" s="227"/>
      <c r="L319" s="227"/>
      <c r="M319" s="227"/>
      <c r="N319" s="227"/>
      <c r="O319" s="227"/>
      <c r="P319" s="22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29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25" t="str">
        <f>V287</f>
        <v>FC Jo@o Pedro</v>
      </c>
      <c r="E322" s="225"/>
      <c r="F322" s="76">
        <v>41</v>
      </c>
      <c r="G322" s="65" t="s">
        <v>17</v>
      </c>
      <c r="H322" s="75">
        <v>30</v>
      </c>
      <c r="I322" s="225" t="str">
        <f>V286</f>
        <v>Fiote Team</v>
      </c>
      <c r="J322" s="225"/>
      <c r="K322" s="225"/>
      <c r="L322" s="225"/>
      <c r="M322" s="225"/>
      <c r="N322" s="225"/>
      <c r="O322" s="225"/>
      <c r="P322" s="225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25" t="str">
        <f>V285</f>
        <v>Mentex F.C.</v>
      </c>
      <c r="E323" s="225"/>
      <c r="F323" s="75">
        <v>52</v>
      </c>
      <c r="G323" s="65" t="s">
        <v>17</v>
      </c>
      <c r="H323" s="76">
        <v>62</v>
      </c>
      <c r="I323" s="225" t="str">
        <f>V284</f>
        <v>BFR Igor Costa</v>
      </c>
      <c r="J323" s="225"/>
      <c r="K323" s="225"/>
      <c r="L323" s="225"/>
      <c r="M323" s="225"/>
      <c r="N323" s="225"/>
      <c r="O323" s="225"/>
      <c r="P323" s="225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6" t="s">
        <v>127</v>
      </c>
      <c r="E325" s="287"/>
      <c r="F325" s="287"/>
      <c r="G325" s="287"/>
      <c r="H325" s="287"/>
      <c r="I325" s="287"/>
      <c r="J325" s="287"/>
      <c r="K325" s="287"/>
      <c r="L325" s="287"/>
      <c r="M325" s="288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9"/>
      <c r="E326" s="290"/>
      <c r="F326" s="290"/>
      <c r="G326" s="290"/>
      <c r="H326" s="290"/>
      <c r="I326" s="290"/>
      <c r="J326" s="290"/>
      <c r="K326" s="290"/>
      <c r="L326" s="290"/>
      <c r="M326" s="291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7" t="s">
        <v>12</v>
      </c>
      <c r="G327" s="398"/>
      <c r="H327" s="397" t="s">
        <v>309</v>
      </c>
      <c r="I327" s="398"/>
      <c r="J327" s="397" t="s">
        <v>310</v>
      </c>
      <c r="K327" s="398"/>
      <c r="L327" s="397" t="s">
        <v>174</v>
      </c>
      <c r="M327" s="399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44">
        <f>VLOOKUP(AC328,$U$327:$AB$331,3)</f>
        <v>12</v>
      </c>
      <c r="G328" s="244"/>
      <c r="H328" s="245">
        <f>VLOOKUP(AC328,$U$327:$AB$331,4)</f>
        <v>304</v>
      </c>
      <c r="I328" s="245"/>
      <c r="J328" s="245">
        <f>VLOOKUP(AC328,$U$327:$AB$331,5)</f>
        <v>257</v>
      </c>
      <c r="K328" s="245"/>
      <c r="L328" s="245">
        <f>VLOOKUP(AC328,$U$327:$AB$331,6)</f>
        <v>47</v>
      </c>
      <c r="M328" s="395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44">
        <f>VLOOKUP(AC329,$U$327:$AB$331,3)</f>
        <v>9</v>
      </c>
      <c r="G329" s="244"/>
      <c r="H329" s="245">
        <f>VLOOKUP(AC329,$U$327:$AB$331,4)</f>
        <v>330</v>
      </c>
      <c r="I329" s="245"/>
      <c r="J329" s="245">
        <f>VLOOKUP(AC329,$U$327:$AB$331,5)</f>
        <v>333</v>
      </c>
      <c r="K329" s="245"/>
      <c r="L329" s="245">
        <f>VLOOKUP(AC329,$U$327:$AB$331,6)</f>
        <v>-3</v>
      </c>
      <c r="M329" s="395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1">
        <f>VLOOKUP(AC330,$U$327:$AB$331,3)</f>
        <v>4</v>
      </c>
      <c r="G330" s="241"/>
      <c r="H330" s="242">
        <f>VLOOKUP(AC330,$U$327:$AB$331,4)</f>
        <v>312</v>
      </c>
      <c r="I330" s="242"/>
      <c r="J330" s="242">
        <f>VLOOKUP(AC330,$U$327:$AB$331,5)</f>
        <v>321</v>
      </c>
      <c r="K330" s="242"/>
      <c r="L330" s="242">
        <f>VLOOKUP(AC330,$U$327:$AB$331,6)</f>
        <v>-9</v>
      </c>
      <c r="M330" s="396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1">
        <f>VLOOKUP(AC331,$U$327:$AB$331,3)</f>
        <v>3</v>
      </c>
      <c r="G331" s="241"/>
      <c r="H331" s="242">
        <f>VLOOKUP(AC331,$U$327:$AB$331,4)</f>
        <v>310</v>
      </c>
      <c r="I331" s="242"/>
      <c r="J331" s="242">
        <f>VLOOKUP(AC331,$U$327:$AB$331,5)</f>
        <v>345</v>
      </c>
      <c r="K331" s="242"/>
      <c r="L331" s="242">
        <f>VLOOKUP(AC331,$U$327:$AB$331,6)</f>
        <v>-35</v>
      </c>
      <c r="M331" s="396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5" t="s">
        <v>154</v>
      </c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8"/>
      <c r="E334" s="239"/>
      <c r="F334" s="239"/>
      <c r="G334" s="239"/>
      <c r="H334" s="239"/>
      <c r="I334" s="239"/>
      <c r="J334" s="239"/>
      <c r="K334" s="239"/>
      <c r="L334" s="239"/>
      <c r="M334" s="239"/>
      <c r="N334" s="239"/>
      <c r="O334" s="239"/>
      <c r="P334" s="24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5" t="str">
        <f>V331</f>
        <v>Grajaú F.C.</v>
      </c>
      <c r="E336" s="225"/>
      <c r="F336" s="76">
        <v>67</v>
      </c>
      <c r="G336" s="65" t="s">
        <v>17</v>
      </c>
      <c r="H336" s="75">
        <v>63</v>
      </c>
      <c r="I336" s="225" t="str">
        <f>V328</f>
        <v>Glaa.VascodaaGamaa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5" t="str">
        <f>V330</f>
        <v>PedroCampos F.C</v>
      </c>
      <c r="E337" s="225"/>
      <c r="F337" s="76">
        <v>103</v>
      </c>
      <c r="G337" s="65" t="s">
        <v>17</v>
      </c>
      <c r="H337" s="75">
        <v>94</v>
      </c>
      <c r="I337" s="225" t="str">
        <f>V329</f>
        <v>Barretense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6" t="s">
        <v>155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5" t="str">
        <f>V331</f>
        <v>Grajaú F.C.</v>
      </c>
      <c r="E342" s="225"/>
      <c r="F342" s="76">
        <v>47</v>
      </c>
      <c r="G342" s="58" t="s">
        <v>17</v>
      </c>
      <c r="H342" s="75">
        <v>21</v>
      </c>
      <c r="I342" s="225" t="str">
        <f>V329</f>
        <v>Barretense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5" t="str">
        <f>V330</f>
        <v>PedroCampos F.C</v>
      </c>
      <c r="E343" s="225"/>
      <c r="F343" s="76">
        <v>46</v>
      </c>
      <c r="G343" s="58" t="s">
        <v>17</v>
      </c>
      <c r="H343" s="75">
        <v>38</v>
      </c>
      <c r="I343" s="225" t="str">
        <f>V328</f>
        <v>Glaa.VascodaaGamaa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6" t="s">
        <v>156</v>
      </c>
      <c r="E345" s="227"/>
      <c r="F345" s="227"/>
      <c r="G345" s="227"/>
      <c r="H345" s="227"/>
      <c r="I345" s="227"/>
      <c r="J345" s="227"/>
      <c r="K345" s="227"/>
      <c r="L345" s="227"/>
      <c r="M345" s="227"/>
      <c r="N345" s="227"/>
      <c r="O345" s="227"/>
      <c r="P345" s="228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9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1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25" t="str">
        <f>V331</f>
        <v>Grajaú F.C.</v>
      </c>
      <c r="E348" s="225"/>
      <c r="F348" s="76">
        <v>58</v>
      </c>
      <c r="G348" s="65" t="s">
        <v>17</v>
      </c>
      <c r="H348" s="75">
        <v>34</v>
      </c>
      <c r="I348" s="225" t="str">
        <f>V330</f>
        <v>PedroCampos F.C</v>
      </c>
      <c r="J348" s="225"/>
      <c r="K348" s="225"/>
      <c r="L348" s="225"/>
      <c r="M348" s="225"/>
      <c r="N348" s="225"/>
      <c r="O348" s="225"/>
      <c r="P348" s="225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25" t="str">
        <f>V329</f>
        <v>Barretense F.C.</v>
      </c>
      <c r="E349" s="225"/>
      <c r="F349" s="75">
        <v>53</v>
      </c>
      <c r="G349" s="65" t="s">
        <v>17</v>
      </c>
      <c r="H349" s="76">
        <v>58</v>
      </c>
      <c r="I349" s="225" t="str">
        <f>V328</f>
        <v>Glaa.VascodaaGamaa</v>
      </c>
      <c r="J349" s="225"/>
      <c r="K349" s="225"/>
      <c r="L349" s="225"/>
      <c r="M349" s="225"/>
      <c r="N349" s="225"/>
      <c r="O349" s="225"/>
      <c r="P349" s="225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6" t="s">
        <v>157</v>
      </c>
      <c r="E351" s="227"/>
      <c r="F351" s="227"/>
      <c r="G351" s="227"/>
      <c r="H351" s="227"/>
      <c r="I351" s="227"/>
      <c r="J351" s="227"/>
      <c r="K351" s="227"/>
      <c r="L351" s="227"/>
      <c r="M351" s="227"/>
      <c r="N351" s="227"/>
      <c r="O351" s="227"/>
      <c r="P351" s="228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9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1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25" t="str">
        <f>V331</f>
        <v>Grajaú F.C.</v>
      </c>
      <c r="E354" s="225"/>
      <c r="F354" s="76">
        <v>42</v>
      </c>
      <c r="G354" s="65" t="s">
        <v>17</v>
      </c>
      <c r="H354" s="75">
        <v>38</v>
      </c>
      <c r="I354" s="225" t="str">
        <f>V328</f>
        <v>Glaa.VascodaaGamaa</v>
      </c>
      <c r="J354" s="225"/>
      <c r="K354" s="225"/>
      <c r="L354" s="225"/>
      <c r="M354" s="225"/>
      <c r="N354" s="225"/>
      <c r="O354" s="225"/>
      <c r="P354" s="225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25" t="str">
        <f>V330</f>
        <v>PedroCampos F.C</v>
      </c>
      <c r="E355" s="225"/>
      <c r="F355" s="75">
        <v>32</v>
      </c>
      <c r="G355" s="65" t="s">
        <v>17</v>
      </c>
      <c r="H355" s="76">
        <v>43</v>
      </c>
      <c r="I355" s="225" t="str">
        <f>V329</f>
        <v>Barretense F.C.</v>
      </c>
      <c r="J355" s="225"/>
      <c r="K355" s="225"/>
      <c r="L355" s="225"/>
      <c r="M355" s="225"/>
      <c r="N355" s="225"/>
      <c r="O355" s="225"/>
      <c r="P355" s="225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6" t="s">
        <v>158</v>
      </c>
      <c r="E357" s="227"/>
      <c r="F357" s="227"/>
      <c r="G357" s="227"/>
      <c r="H357" s="227"/>
      <c r="I357" s="227"/>
      <c r="J357" s="227"/>
      <c r="K357" s="227"/>
      <c r="L357" s="227"/>
      <c r="M357" s="227"/>
      <c r="N357" s="227"/>
      <c r="O357" s="227"/>
      <c r="P357" s="228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9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1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25" t="str">
        <f>V331</f>
        <v>Grajaú F.C.</v>
      </c>
      <c r="E360" s="225"/>
      <c r="F360" s="92">
        <v>47</v>
      </c>
      <c r="G360" s="65" t="s">
        <v>17</v>
      </c>
      <c r="H360" s="92">
        <v>44</v>
      </c>
      <c r="I360" s="225" t="str">
        <f>V329</f>
        <v>Barretense F.C.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25" t="str">
        <f>V330</f>
        <v>PedroCampos F.C</v>
      </c>
      <c r="E361" s="225"/>
      <c r="F361" s="92">
        <v>58</v>
      </c>
      <c r="G361" s="65" t="s">
        <v>17</v>
      </c>
      <c r="H361" s="92">
        <v>57</v>
      </c>
      <c r="I361" s="225" t="str">
        <f>V328</f>
        <v>Glaa.VascodaaGamaa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6" t="s">
        <v>159</v>
      </c>
      <c r="E363" s="227"/>
      <c r="F363" s="227"/>
      <c r="G363" s="227"/>
      <c r="H363" s="227"/>
      <c r="I363" s="227"/>
      <c r="J363" s="227"/>
      <c r="K363" s="227"/>
      <c r="L363" s="227"/>
      <c r="M363" s="227"/>
      <c r="N363" s="227"/>
      <c r="O363" s="227"/>
      <c r="P363" s="228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1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25" t="str">
        <f>V331</f>
        <v>Grajaú F.C.</v>
      </c>
      <c r="E366" s="225"/>
      <c r="F366" s="75">
        <v>43</v>
      </c>
      <c r="G366" s="58" t="s">
        <v>17</v>
      </c>
      <c r="H366" s="76">
        <v>57</v>
      </c>
      <c r="I366" s="225" t="str">
        <f>V330</f>
        <v>PedroCampos F.C</v>
      </c>
      <c r="J366" s="225"/>
      <c r="K366" s="225"/>
      <c r="L366" s="225"/>
      <c r="M366" s="225"/>
      <c r="N366" s="225"/>
      <c r="O366" s="225"/>
      <c r="P366" s="225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25" t="str">
        <f>V329</f>
        <v>Barretense F.C.</v>
      </c>
      <c r="E367" s="225"/>
      <c r="F367" s="75">
        <v>55</v>
      </c>
      <c r="G367" s="58" t="s">
        <v>17</v>
      </c>
      <c r="H367" s="76">
        <v>58</v>
      </c>
      <c r="I367" s="225" t="str">
        <f>V328</f>
        <v>Glaa.VascodaaGamaa</v>
      </c>
      <c r="J367" s="225"/>
      <c r="K367" s="225"/>
      <c r="L367" s="225"/>
      <c r="M367" s="225"/>
      <c r="N367" s="225"/>
      <c r="O367" s="225"/>
      <c r="P367" s="225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4" zoomScale="90" zoomScaleNormal="90" zoomScaleSheetLayoutView="100" workbookViewId="0">
      <selection activeCell="V17" sqref="V17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2" t="s">
        <v>12</v>
      </c>
      <c r="G19" s="294"/>
      <c r="H19" s="262" t="s">
        <v>172</v>
      </c>
      <c r="I19" s="294"/>
      <c r="J19" s="262" t="s">
        <v>173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hugofluzao</v>
      </c>
      <c r="F20" s="267">
        <f>VLOOKUP(AC20,$U$20:$AB$23,3)</f>
        <v>11</v>
      </c>
      <c r="G20" s="268"/>
      <c r="H20" s="281">
        <f>VLOOKUP(AC20,$U$20:$AB$23,4)</f>
        <v>307</v>
      </c>
      <c r="I20" s="293"/>
      <c r="J20" s="281">
        <f>VLOOKUP(AC20,$U$20:$AB$23,5)</f>
        <v>234</v>
      </c>
      <c r="K20" s="293"/>
      <c r="L20" s="281">
        <f>VLOOKUP(AC20,$U$20:$AB$23,6)</f>
        <v>73</v>
      </c>
      <c r="M20" s="28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5</v>
      </c>
      <c r="X20" s="70">
        <f>SUM(H28,H35,H41,H46,H53,H59)</f>
        <v>222</v>
      </c>
      <c r="Y20" s="70">
        <f>SUM(F28,F35,F41,F46,F53,F59)</f>
        <v>262</v>
      </c>
      <c r="Z20" s="70">
        <f>X20-Y20</f>
        <v>-40</v>
      </c>
      <c r="AA20" s="70">
        <f>(W20*10^10)+((Z20+5000)*10^6)+(X20*10)+U20</f>
        <v>54960002221</v>
      </c>
      <c r="AB20" s="70">
        <f>LARGE($AA$20:$AA$23,U20)</f>
        <v>115073003072</v>
      </c>
      <c r="AC20" s="72">
        <f>MATCH(AB20,$AA$20:$AA$23,0)</f>
        <v>2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Grajaú F.C.</v>
      </c>
      <c r="F21" s="269">
        <f>VLOOKUP(AC21,$U$20:$AB$23,3)</f>
        <v>11</v>
      </c>
      <c r="G21" s="270"/>
      <c r="H21" s="283">
        <f>VLOOKUP(AC21,$U$20:$AB$23,4)</f>
        <v>293</v>
      </c>
      <c r="I21" s="285"/>
      <c r="J21" s="283">
        <f>VLOOKUP(AC21,$U$20:$AB$23,5)</f>
        <v>233</v>
      </c>
      <c r="K21" s="285"/>
      <c r="L21" s="283">
        <f>VLOOKUP(AC21,$U$20:$AB$23,6)</f>
        <v>60</v>
      </c>
      <c r="M21" s="284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11</v>
      </c>
      <c r="X21" s="70">
        <f>SUM(H29,H34,F41,H47,H52,F59)</f>
        <v>307</v>
      </c>
      <c r="Y21" s="70">
        <f>SUM(F29,F34,H41,F47,F52,H59)</f>
        <v>234</v>
      </c>
      <c r="Z21" s="70">
        <f>X21-Y21</f>
        <v>73</v>
      </c>
      <c r="AA21" s="70">
        <f>(W21*10^10)+((Z21+5000)*10^6)+(X21*10)+U21</f>
        <v>115073003072</v>
      </c>
      <c r="AB21" s="70">
        <f>LARGE($AA$20:$AA$23,U21)</f>
        <v>115060002933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97">
        <f>VLOOKUP(AC22,$U$20:$AB$23,3)</f>
        <v>5</v>
      </c>
      <c r="G22" s="298"/>
      <c r="H22" s="299">
        <f>VLOOKUP(AC22,$U$20:$AB$23,4)</f>
        <v>222</v>
      </c>
      <c r="I22" s="300"/>
      <c r="J22" s="299">
        <f>VLOOKUP(AC22,$U$20:$AB$23,5)</f>
        <v>262</v>
      </c>
      <c r="K22" s="300"/>
      <c r="L22" s="299">
        <f>VLOOKUP(AC22,$U$20:$AB$23,6)</f>
        <v>-40</v>
      </c>
      <c r="M22" s="394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11</v>
      </c>
      <c r="X22" s="70">
        <f>SUM(F29,F35,H40,F47,F53,H58)</f>
        <v>293</v>
      </c>
      <c r="Y22" s="70">
        <f>SUM(H29,H35,F40,H47,H53,F58)</f>
        <v>233</v>
      </c>
      <c r="Z22" s="70">
        <f>X22-Y22</f>
        <v>60</v>
      </c>
      <c r="AA22" s="70">
        <f>(W22*10^10)+((Z22+5000)*10^6)+(X22*10)+U22</f>
        <v>115060002933</v>
      </c>
      <c r="AB22" s="70">
        <f>LARGE($AA$20:$AA$23,U22)</f>
        <v>54960002221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97">
        <f>VLOOKUP(AC23,$U$20:$AB$23,3)</f>
        <v>0</v>
      </c>
      <c r="G23" s="298"/>
      <c r="H23" s="299">
        <f>VLOOKUP(AC23,$U$20:$AB$23,4)</f>
        <v>183</v>
      </c>
      <c r="I23" s="300"/>
      <c r="J23" s="299">
        <f>VLOOKUP(AC23,$U$20:$AB$23,5)</f>
        <v>276</v>
      </c>
      <c r="K23" s="300"/>
      <c r="L23" s="299">
        <f>VLOOKUP(AC23,$U$20:$AB$23,6)</f>
        <v>-93</v>
      </c>
      <c r="M23" s="394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183</v>
      </c>
      <c r="Y23" s="70">
        <f>SUM(H28,H34,H40,H46,H52,H58)</f>
        <v>276</v>
      </c>
      <c r="Z23" s="70">
        <f>X23-Y23</f>
        <v>-93</v>
      </c>
      <c r="AA23" s="70">
        <f>(W23*10^10)+((Z23+5000)*10^6)+(X23*10)+U23</f>
        <v>4907001834</v>
      </c>
      <c r="AB23" s="70">
        <f>LARGE($AA$20:$AA$23,U23)</f>
        <v>4907001834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35" t="s">
        <v>160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25" t="str">
        <f>V23</f>
        <v>fervedouro spfc</v>
      </c>
      <c r="E28" s="225"/>
      <c r="F28" s="75">
        <v>24</v>
      </c>
      <c r="G28" s="58" t="s">
        <v>17</v>
      </c>
      <c r="H28" s="76">
        <v>27</v>
      </c>
      <c r="I28" s="225" t="str">
        <f>V20</f>
        <v>PedroCampos F.C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25" t="str">
        <f>V22</f>
        <v>Grajaú F.C.</v>
      </c>
      <c r="E29" s="225"/>
      <c r="F29" s="75">
        <v>46</v>
      </c>
      <c r="G29" s="58" t="s">
        <v>17</v>
      </c>
      <c r="H29" s="76">
        <v>74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6" t="s">
        <v>161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25" t="str">
        <f>V23</f>
        <v>fervedouro spfc</v>
      </c>
      <c r="E34" s="225"/>
      <c r="F34" s="75">
        <v>41</v>
      </c>
      <c r="G34" s="65" t="s">
        <v>17</v>
      </c>
      <c r="H34" s="76">
        <v>73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Grajaú F.C.</v>
      </c>
      <c r="E35" s="225"/>
      <c r="F35" s="76">
        <v>55</v>
      </c>
      <c r="G35" s="65" t="s">
        <v>17</v>
      </c>
      <c r="H35" s="75">
        <v>27</v>
      </c>
      <c r="I35" s="225" t="str">
        <f>V20</f>
        <v>PedroCampos F.C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162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31</v>
      </c>
      <c r="G40" s="65" t="s">
        <v>17</v>
      </c>
      <c r="H40" s="76">
        <v>54</v>
      </c>
      <c r="I40" s="225" t="str">
        <f>V22</f>
        <v>Grajaú F.C.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25" t="str">
        <f>V21</f>
        <v>hugofluzao</v>
      </c>
      <c r="E41" s="225"/>
      <c r="F41" s="76">
        <v>54</v>
      </c>
      <c r="G41" s="65" t="s">
        <v>17</v>
      </c>
      <c r="H41" s="75">
        <v>51</v>
      </c>
      <c r="I41" s="225" t="str">
        <f>V20</f>
        <v>PedroCampos F.C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163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0</v>
      </c>
      <c r="D46" s="225" t="str">
        <f>V23</f>
        <v>fervedouro spfc</v>
      </c>
      <c r="E46" s="225"/>
      <c r="F46" s="75">
        <v>46</v>
      </c>
      <c r="G46" s="65" t="s">
        <v>17</v>
      </c>
      <c r="H46" s="76">
        <v>67</v>
      </c>
      <c r="I46" s="225" t="str">
        <f>V20</f>
        <v>PedroCampos F.C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3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2</v>
      </c>
      <c r="D47" s="225" t="str">
        <f>V22</f>
        <v>Grajaú F.C.</v>
      </c>
      <c r="E47" s="225"/>
      <c r="F47" s="76">
        <v>55</v>
      </c>
      <c r="G47" s="65" t="s">
        <v>17</v>
      </c>
      <c r="H47" s="75">
        <v>51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0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164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>
        <f>IF(OR(F52="",H52=""),"",IF(F52=H52,1,IF(F52&lt;H52,0,IF(F52-H52&lt;10,2,IF(F52&gt;H52,3,SE)))))</f>
        <v>0</v>
      </c>
      <c r="D52" s="225" t="str">
        <f>V23</f>
        <v>fervedouro spfc</v>
      </c>
      <c r="E52" s="225"/>
      <c r="F52" s="75">
        <v>41</v>
      </c>
      <c r="G52" s="65" t="s">
        <v>17</v>
      </c>
      <c r="H52" s="76">
        <v>55</v>
      </c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>
        <f>IF(OR(H52="",F52=""),"",IF(H52=F52,1,IF(H52&lt;F52,0,IF(H52-F52&lt;10,2,IF(H52&gt;F52,3,SE)))))</f>
        <v>3</v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>
        <f>IF(OR(F53="",H53=""),"",IF(F53=H53,1,IF(F53&lt;H53,0,IF(F53-H53&lt;10,2,IF(F53&gt;H53,3,SE)))))</f>
        <v>3</v>
      </c>
      <c r="D53" s="225" t="str">
        <f>V22</f>
        <v>Grajaú F.C.</v>
      </c>
      <c r="E53" s="225"/>
      <c r="F53" s="76">
        <v>83</v>
      </c>
      <c r="G53" s="65" t="s">
        <v>17</v>
      </c>
      <c r="H53" s="75">
        <v>50</v>
      </c>
      <c r="I53" s="225" t="str">
        <f>V20</f>
        <v>PedroCampos F.C</v>
      </c>
      <c r="J53" s="225"/>
      <c r="K53" s="225"/>
      <c r="L53" s="225"/>
      <c r="M53" s="225"/>
      <c r="N53" s="225"/>
      <c r="O53" s="225"/>
      <c r="P53" s="225"/>
      <c r="Q53" s="45">
        <f>IF(OR(H53="",F53=""),"",IF(H53=F53,1,IF(H53&lt;F53,0,IF(H53-F53&lt;10,2,IF(H53&gt;F53,3,SE)))))</f>
        <v>0</v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6" t="s">
        <v>165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5" t="str">
        <f>V23</f>
        <v>fervedouro spfc</v>
      </c>
      <c r="E58" s="225"/>
      <c r="F58" s="76"/>
      <c r="G58" s="58" t="s">
        <v>17</v>
      </c>
      <c r="H58" s="75"/>
      <c r="I58" s="225" t="str">
        <f>V22</f>
        <v>Grajaú F.C.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5" t="str">
        <f>V21</f>
        <v>hugofluzao</v>
      </c>
      <c r="E59" s="225"/>
      <c r="F59" s="76"/>
      <c r="G59" s="58" t="s">
        <v>17</v>
      </c>
      <c r="H59" s="75"/>
      <c r="I59" s="225" t="str">
        <f>V20</f>
        <v>PedroCampos F.C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6" t="s">
        <v>128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172</v>
      </c>
      <c r="I63" s="398"/>
      <c r="J63" s="397" t="s">
        <v>173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44">
        <f>VLOOKUP(AC64,$U$63:$AB$67,3)</f>
        <v>10</v>
      </c>
      <c r="G64" s="244"/>
      <c r="H64" s="245">
        <f>VLOOKUP(AC64,$U$63:$AB$67,4)</f>
        <v>298</v>
      </c>
      <c r="I64" s="245"/>
      <c r="J64" s="245">
        <f>VLOOKUP(AC64,$U$63:$AB$67,5)</f>
        <v>221</v>
      </c>
      <c r="K64" s="245"/>
      <c r="L64" s="245">
        <f>VLOOKUP(AC64,$U$63:$AB$67,6)</f>
        <v>77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5</v>
      </c>
      <c r="X64" s="45">
        <f>SUM(H72,H79,H85,H90,H97,H103)</f>
        <v>242</v>
      </c>
      <c r="Y64" s="45">
        <f>SUM(F72,F79,F85,F90,F97,F103)</f>
        <v>309</v>
      </c>
      <c r="Z64" s="45">
        <f>X64-Y64</f>
        <v>-67</v>
      </c>
      <c r="AA64" s="45">
        <f>(W64*10^10)+((Z64+5000)*10^6)+(X64*10)+U64</f>
        <v>54933002421</v>
      </c>
      <c r="AB64" s="45">
        <f>LARGE($AA$64:$AA$67,U64)</f>
        <v>105077002983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Celtic fc 2011</v>
      </c>
      <c r="F65" s="244">
        <f>VLOOKUP(AC65,$U$63:$AB$67,3)</f>
        <v>6</v>
      </c>
      <c r="G65" s="244"/>
      <c r="H65" s="245">
        <f>VLOOKUP(AC65,$U$63:$AB$67,4)</f>
        <v>291</v>
      </c>
      <c r="I65" s="245"/>
      <c r="J65" s="245">
        <f>VLOOKUP(AC65,$U$63:$AB$67,5)</f>
        <v>261</v>
      </c>
      <c r="K65" s="245"/>
      <c r="L65" s="245">
        <f>VLOOKUP(AC65,$U$63:$AB$67,6)</f>
        <v>30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6</v>
      </c>
      <c r="X65" s="45">
        <f>SUM(H73,H78,F85,H91,H96,F103)</f>
        <v>224</v>
      </c>
      <c r="Y65" s="45">
        <f>SUM(F73,F78,H85,F91,F96,H103)</f>
        <v>264</v>
      </c>
      <c r="Z65" s="45">
        <f>X65-Y65</f>
        <v>-40</v>
      </c>
      <c r="AA65" s="45">
        <f>(W65*10^10)+((Z65+5000)*10^6)+(X65*10)+U65</f>
        <v>64960002242</v>
      </c>
      <c r="AB65" s="45">
        <f>LARGE($AA$64:$AA$67,U65)</f>
        <v>65030002914</v>
      </c>
      <c r="AC65" s="64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Al-Jazira F.c</v>
      </c>
      <c r="F66" s="241">
        <f>VLOOKUP(AC66,$U$63:$AB$67,3)</f>
        <v>6</v>
      </c>
      <c r="G66" s="241"/>
      <c r="H66" s="242">
        <f>VLOOKUP(AC66,$U$63:$AB$67,4)</f>
        <v>224</v>
      </c>
      <c r="I66" s="242"/>
      <c r="J66" s="242">
        <f>VLOOKUP(AC66,$U$63:$AB$67,5)</f>
        <v>264</v>
      </c>
      <c r="K66" s="242"/>
      <c r="L66" s="242">
        <f>VLOOKUP(AC66,$U$63:$AB$67,6)</f>
        <v>-40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10</v>
      </c>
      <c r="X66" s="45">
        <f>SUM(F73,F79,H84,F91,F97,H102)</f>
        <v>298</v>
      </c>
      <c r="Y66" s="45">
        <f>SUM(H73,H79,F84,H91,H97,F102)</f>
        <v>221</v>
      </c>
      <c r="Z66" s="45">
        <f>X66-Y66</f>
        <v>77</v>
      </c>
      <c r="AA66" s="45">
        <f>(W66*10^10)+((Z66+5000)*10^6)+(X66*10)+U66</f>
        <v>105077002983</v>
      </c>
      <c r="AB66" s="45">
        <f>LARGE($AA$64:$AA$67,U66)</f>
        <v>64960002242</v>
      </c>
      <c r="AC66" s="64">
        <f>MATCH(AB66,$AA$64:$AA$67,0)</f>
        <v>2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1">
        <f>VLOOKUP(AC67,$U$63:$AB$67,3)</f>
        <v>5</v>
      </c>
      <c r="G67" s="241"/>
      <c r="H67" s="242">
        <f>VLOOKUP(AC67,$U$63:$AB$67,4)</f>
        <v>242</v>
      </c>
      <c r="I67" s="242"/>
      <c r="J67" s="242">
        <f>VLOOKUP(AC67,$U$63:$AB$67,5)</f>
        <v>309</v>
      </c>
      <c r="K67" s="242"/>
      <c r="L67" s="242">
        <f>VLOOKUP(AC67,$U$63:$AB$67,6)</f>
        <v>-67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6</v>
      </c>
      <c r="X67" s="45">
        <f>SUM(F72,F78,F84,F90,F96,F102)</f>
        <v>291</v>
      </c>
      <c r="Y67" s="45">
        <f>SUM(H72,H78,H84,H90,H96,H102)</f>
        <v>261</v>
      </c>
      <c r="Z67" s="45">
        <f>X67-Y67</f>
        <v>30</v>
      </c>
      <c r="AA67" s="45">
        <f>(W67*10^10)+((Z67+5000)*10^6)+(X67*10)+U67</f>
        <v>65030002914</v>
      </c>
      <c r="AB67" s="45">
        <f>LARGE($AA$64:$AA$67,U67)</f>
        <v>54933002421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160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25" t="str">
        <f>V67</f>
        <v>Celtic fc 2011</v>
      </c>
      <c r="E72" s="225"/>
      <c r="F72" s="76">
        <v>53</v>
      </c>
      <c r="G72" s="65" t="s">
        <v>17</v>
      </c>
      <c r="H72" s="75">
        <v>33</v>
      </c>
      <c r="I72" s="225" t="str">
        <f>V64</f>
        <v>FC Jo@o Pedro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25" t="str">
        <f>V66</f>
        <v>BFR Igor Costa</v>
      </c>
      <c r="E73" s="225"/>
      <c r="F73" s="76">
        <v>44</v>
      </c>
      <c r="G73" s="65" t="s">
        <v>17</v>
      </c>
      <c r="H73" s="75">
        <v>38</v>
      </c>
      <c r="I73" s="225" t="str">
        <f>V65</f>
        <v>Al-Jazira F.c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6" t="s">
        <v>161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25" t="str">
        <f>V67</f>
        <v>Celtic fc 2011</v>
      </c>
      <c r="E78" s="225"/>
      <c r="F78" s="75">
        <v>56</v>
      </c>
      <c r="G78" s="65" t="s">
        <v>17</v>
      </c>
      <c r="H78" s="76">
        <v>67</v>
      </c>
      <c r="I78" s="225" t="str">
        <f>V65</f>
        <v>Al-Jazira F.c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BFR Igor Costa</v>
      </c>
      <c r="E79" s="225"/>
      <c r="F79" s="76">
        <v>98</v>
      </c>
      <c r="G79" s="65" t="s">
        <v>17</v>
      </c>
      <c r="H79" s="75">
        <v>42</v>
      </c>
      <c r="I79" s="225" t="str">
        <f>V64</f>
        <v>FC Jo@o Pedro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6" t="s">
        <v>162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Celtic fc 2011</v>
      </c>
      <c r="E84" s="225"/>
      <c r="F84" s="75">
        <v>55</v>
      </c>
      <c r="G84" s="65" t="s">
        <v>17</v>
      </c>
      <c r="H84" s="76">
        <v>56</v>
      </c>
      <c r="I84" s="225" t="str">
        <f>V66</f>
        <v>BFR Igor Costa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25" t="str">
        <f>V65</f>
        <v>Al-Jazira F.c</v>
      </c>
      <c r="E85" s="225"/>
      <c r="F85" s="76">
        <v>57</v>
      </c>
      <c r="G85" s="65" t="s">
        <v>17</v>
      </c>
      <c r="H85" s="75">
        <v>38</v>
      </c>
      <c r="I85" s="225" t="str">
        <f>V64</f>
        <v>FC Jo@o Pedro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6" t="s">
        <v>163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Celtic fc 2011</v>
      </c>
      <c r="E90" s="225"/>
      <c r="F90" s="75">
        <v>57</v>
      </c>
      <c r="G90" s="65" t="s">
        <v>17</v>
      </c>
      <c r="H90" s="76">
        <v>61</v>
      </c>
      <c r="I90" s="225" t="str">
        <f>V64</f>
        <v>FC Jo@o Pedro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>
        <f>IF(OR(F91="",H91=""),"",IF(F91=H91,1,IF(F91&lt;H91,0,IF(F91-H91&lt;10,2,IF(F91&gt;H91,3,SE)))))</f>
        <v>3</v>
      </c>
      <c r="D91" s="225" t="str">
        <f>V66</f>
        <v>BFR Igor Costa</v>
      </c>
      <c r="E91" s="225"/>
      <c r="F91" s="76">
        <v>56</v>
      </c>
      <c r="G91" s="65" t="s">
        <v>17</v>
      </c>
      <c r="H91" s="75">
        <v>18</v>
      </c>
      <c r="I91" s="225" t="str">
        <f>V65</f>
        <v>Al-Jazira F.c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6" t="s">
        <v>164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>
        <f>IF(OR(F96="",H96=""),"",IF(F96=H96,1,IF(F96&lt;H96,0,IF(F96-H96&lt;10,2,IF(F96&gt;H96,3,SE)))))</f>
        <v>3</v>
      </c>
      <c r="D96" s="225" t="str">
        <f>V67</f>
        <v>Celtic fc 2011</v>
      </c>
      <c r="E96" s="225"/>
      <c r="F96" s="76">
        <v>70</v>
      </c>
      <c r="G96" s="65" t="s">
        <v>17</v>
      </c>
      <c r="H96" s="75">
        <v>44</v>
      </c>
      <c r="I96" s="225" t="str">
        <f>V65</f>
        <v>Al-Jazira F.c</v>
      </c>
      <c r="J96" s="225"/>
      <c r="K96" s="225"/>
      <c r="L96" s="225"/>
      <c r="M96" s="225"/>
      <c r="N96" s="225"/>
      <c r="O96" s="225"/>
      <c r="P96" s="225"/>
      <c r="Q96" s="45">
        <f>IF(OR(H96="",F96=""),"",IF(H96=F96,1,IF(H96&lt;F96,0,IF(H96-F96&lt;10,2,IF(H96&gt;F96,3,SE)))))</f>
        <v>0</v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>
        <f>IF(OR(F97="",H97=""),"",IF(F97=H97,1,IF(F97&lt;H97,0,IF(F97-H97&lt;10,2,IF(F97&gt;H97,3,SE)))))</f>
        <v>0</v>
      </c>
      <c r="D97" s="225" t="str">
        <f>V66</f>
        <v>BFR Igor Costa</v>
      </c>
      <c r="E97" s="225"/>
      <c r="F97" s="75">
        <v>44</v>
      </c>
      <c r="G97" s="65" t="s">
        <v>17</v>
      </c>
      <c r="H97" s="76">
        <v>68</v>
      </c>
      <c r="I97" s="225" t="str">
        <f>V64</f>
        <v>FC Jo@o Pedro</v>
      </c>
      <c r="J97" s="225"/>
      <c r="K97" s="225"/>
      <c r="L97" s="225"/>
      <c r="M97" s="225"/>
      <c r="N97" s="225"/>
      <c r="O97" s="225"/>
      <c r="P97" s="225"/>
      <c r="Q97" s="45">
        <f>IF(OR(H97="",F97=""),"",IF(H97=F97,1,IF(H97&lt;F97,0,IF(H97-F97&lt;10,2,IF(H97&gt;F97,3,SE)))))</f>
        <v>3</v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165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5" t="str">
        <f>V67</f>
        <v>Celtic fc 2011</v>
      </c>
      <c r="E102" s="225"/>
      <c r="F102" s="76"/>
      <c r="G102" s="58" t="s">
        <v>17</v>
      </c>
      <c r="H102" s="75"/>
      <c r="I102" s="225" t="str">
        <f>V66</f>
        <v>BFR Igor Costa</v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5" t="str">
        <f>V65</f>
        <v>Al-Jazira F.c</v>
      </c>
      <c r="E103" s="225"/>
      <c r="F103" s="76"/>
      <c r="G103" s="58" t="s">
        <v>17</v>
      </c>
      <c r="H103" s="75"/>
      <c r="I103" s="225" t="str">
        <f>V64</f>
        <v>FC Jo@o Pedro</v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131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172</v>
      </c>
      <c r="I107" s="398"/>
      <c r="J107" s="397" t="s">
        <v>173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VivaCR.FC</v>
      </c>
      <c r="F108" s="244">
        <f>VLOOKUP(AC108,$U$107:$AB$111,3)</f>
        <v>11</v>
      </c>
      <c r="G108" s="244"/>
      <c r="H108" s="245">
        <f>VLOOKUP(AC108,$U$107:$AB$111,4)</f>
        <v>320</v>
      </c>
      <c r="I108" s="245"/>
      <c r="J108" s="245">
        <f>VLOOKUP(AC108,$U$107:$AB$111,5)</f>
        <v>244</v>
      </c>
      <c r="K108" s="245"/>
      <c r="L108" s="245">
        <f>VLOOKUP(AC108,$U$107:$AB$111,6)</f>
        <v>76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11</v>
      </c>
      <c r="X108" s="45">
        <f>SUM(H116,H123,H129,H134,H141,H147)</f>
        <v>308</v>
      </c>
      <c r="Y108" s="45">
        <f>SUM(F116,F123,F129,F134,F141,F147)</f>
        <v>266</v>
      </c>
      <c r="Z108" s="45">
        <f>X108-Y108</f>
        <v>42</v>
      </c>
      <c r="AA108" s="45">
        <f>(W108*10^10)+((Z108+5000)*10^6)+(X108*10)+U108</f>
        <v>115042003081</v>
      </c>
      <c r="AB108" s="45">
        <f>LARGE($AA$108:$AA$111,U108)</f>
        <v>115076003203</v>
      </c>
      <c r="AC108" s="64">
        <f>MATCH(AB108,$AA$108:$AA$111,0)</f>
        <v>3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Lenda Mágica</v>
      </c>
      <c r="F109" s="244">
        <f>VLOOKUP(AC109,$U$107:$AB$111,3)</f>
        <v>11</v>
      </c>
      <c r="G109" s="244"/>
      <c r="H109" s="245">
        <f>VLOOKUP(AC109,$U$107:$AB$111,4)</f>
        <v>308</v>
      </c>
      <c r="I109" s="245"/>
      <c r="J109" s="245">
        <f>VLOOKUP(AC109,$U$107:$AB$111,5)</f>
        <v>266</v>
      </c>
      <c r="K109" s="245"/>
      <c r="L109" s="245">
        <f>VLOOKUP(AC109,$U$107:$AB$111,6)</f>
        <v>42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2</v>
      </c>
      <c r="X109" s="45">
        <f>SUM(H117,H122,F129,H135,H140,F147)</f>
        <v>225</v>
      </c>
      <c r="Y109" s="45">
        <f>SUM(F117,F122,H129,F135,F140,H147)</f>
        <v>294</v>
      </c>
      <c r="Z109" s="45">
        <f>X109-Y109</f>
        <v>-69</v>
      </c>
      <c r="AA109" s="45">
        <f>(W109*10^10)+((Z109+5000)*10^6)+(X109*10)+U109</f>
        <v>24931002252</v>
      </c>
      <c r="AB109" s="45">
        <f>LARGE($AA$108:$AA$111,U109)</f>
        <v>115042003081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41">
        <f>VLOOKUP(AC110,$U$107:$AB$111,3)</f>
        <v>3</v>
      </c>
      <c r="G110" s="241"/>
      <c r="H110" s="242">
        <f>VLOOKUP(AC110,$U$107:$AB$111,4)</f>
        <v>265</v>
      </c>
      <c r="I110" s="242"/>
      <c r="J110" s="242">
        <f>VLOOKUP(AC110,$U$107:$AB$111,5)</f>
        <v>314</v>
      </c>
      <c r="K110" s="242"/>
      <c r="L110" s="242">
        <f>VLOOKUP(AC110,$U$107:$AB$111,6)</f>
        <v>-49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11</v>
      </c>
      <c r="X110" s="45">
        <f>SUM(F117,F123,H128,F135,F141,H146)</f>
        <v>320</v>
      </c>
      <c r="Y110" s="45">
        <f>SUM(H117,H123,F128,H135,H141,F146)</f>
        <v>244</v>
      </c>
      <c r="Z110" s="45">
        <f>X110-Y110</f>
        <v>76</v>
      </c>
      <c r="AA110" s="45">
        <f>(W110*10^10)+((Z110+5000)*10^6)+(X110*10)+U110</f>
        <v>115076003203</v>
      </c>
      <c r="AB110" s="45">
        <f>LARGE($AA$108:$AA$111,U110)</f>
        <v>34951002654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1">
        <f>VLOOKUP(AC111,$U$107:$AB$111,3)</f>
        <v>2</v>
      </c>
      <c r="G111" s="241"/>
      <c r="H111" s="242">
        <f>VLOOKUP(AC111,$U$107:$AB$111,4)</f>
        <v>225</v>
      </c>
      <c r="I111" s="242"/>
      <c r="J111" s="242">
        <f>VLOOKUP(AC111,$U$107:$AB$111,5)</f>
        <v>294</v>
      </c>
      <c r="K111" s="242"/>
      <c r="L111" s="242">
        <f>VLOOKUP(AC111,$U$107:$AB$111,6)</f>
        <v>-69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3</v>
      </c>
      <c r="X111" s="45">
        <f>SUM(F116,F122,F128,F134,F140,F146)</f>
        <v>265</v>
      </c>
      <c r="Y111" s="45">
        <f>SUM(H116,H122,H128,H134,H140,H146)</f>
        <v>314</v>
      </c>
      <c r="Z111" s="45">
        <f>X111-Y111</f>
        <v>-49</v>
      </c>
      <c r="AA111" s="45">
        <f>(W111*10^10)+((Z111+5000)*10^6)+(X111*10)+U111</f>
        <v>34951002654</v>
      </c>
      <c r="AB111" s="45">
        <f>LARGE($AA$108:$AA$111,U111)</f>
        <v>24931002252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160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Jero FC</v>
      </c>
      <c r="E116" s="225"/>
      <c r="F116" s="75">
        <v>54</v>
      </c>
      <c r="G116" s="58" t="s">
        <v>17</v>
      </c>
      <c r="H116" s="76">
        <v>57</v>
      </c>
      <c r="I116" s="225" t="str">
        <f>V108</f>
        <v>Lenda Mágica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3</v>
      </c>
      <c r="D117" s="225" t="str">
        <f>V110</f>
        <v>VivaCR.FC</v>
      </c>
      <c r="E117" s="225"/>
      <c r="F117" s="76">
        <v>60</v>
      </c>
      <c r="G117" s="58" t="s">
        <v>17</v>
      </c>
      <c r="H117" s="75">
        <v>20</v>
      </c>
      <c r="I117" s="225" t="str">
        <f>V109</f>
        <v>Levi*s FC 10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161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3</v>
      </c>
      <c r="D122" s="225" t="str">
        <f>V111</f>
        <v>Jero FC</v>
      </c>
      <c r="E122" s="225"/>
      <c r="F122" s="76">
        <v>50</v>
      </c>
      <c r="G122" s="65" t="s">
        <v>17</v>
      </c>
      <c r="H122" s="75">
        <v>40</v>
      </c>
      <c r="I122" s="225" t="str">
        <f>V109</f>
        <v>Levi*s FC 10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3</v>
      </c>
      <c r="D123" s="225" t="str">
        <f>V110</f>
        <v>VivaCR.FC</v>
      </c>
      <c r="E123" s="225"/>
      <c r="F123" s="76">
        <v>87</v>
      </c>
      <c r="G123" s="65" t="s">
        <v>17</v>
      </c>
      <c r="H123" s="75">
        <v>47</v>
      </c>
      <c r="I123" s="225" t="str">
        <f>V108</f>
        <v>Lenda Mágica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162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0</v>
      </c>
      <c r="D128" s="225" t="str">
        <f>V111</f>
        <v>Jero FC</v>
      </c>
      <c r="E128" s="225"/>
      <c r="F128" s="75">
        <v>47</v>
      </c>
      <c r="G128" s="65" t="s">
        <v>17</v>
      </c>
      <c r="H128" s="76">
        <v>69</v>
      </c>
      <c r="I128" s="225" t="str">
        <f>V110</f>
        <v>VivaCR.FC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0</v>
      </c>
      <c r="D129" s="225" t="str">
        <f>V109</f>
        <v>Levi*s FC 10</v>
      </c>
      <c r="E129" s="225"/>
      <c r="F129" s="75">
        <v>38</v>
      </c>
      <c r="G129" s="65" t="s">
        <v>17</v>
      </c>
      <c r="H129" s="76">
        <v>53</v>
      </c>
      <c r="I129" s="225" t="str">
        <f>V108</f>
        <v>Lenda Mágica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163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0</v>
      </c>
      <c r="D134" s="225" t="str">
        <f>V111</f>
        <v>Jero FC</v>
      </c>
      <c r="E134" s="225"/>
      <c r="F134" s="75">
        <v>31</v>
      </c>
      <c r="G134" s="58" t="s">
        <v>17</v>
      </c>
      <c r="H134" s="76">
        <v>64</v>
      </c>
      <c r="I134" s="225" t="str">
        <f>V108</f>
        <v>Lenda Mágica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3</v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2</v>
      </c>
      <c r="D135" s="225" t="str">
        <f>V110</f>
        <v>VivaCR.FC</v>
      </c>
      <c r="E135" s="225"/>
      <c r="F135" s="76">
        <v>48</v>
      </c>
      <c r="G135" s="58" t="s">
        <v>17</v>
      </c>
      <c r="H135" s="75">
        <v>43</v>
      </c>
      <c r="I135" s="225" t="str">
        <f>V109</f>
        <v>Levi*s FC 10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0</v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164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25" t="str">
        <f>V111</f>
        <v>Jero FC</v>
      </c>
      <c r="E140" s="225"/>
      <c r="F140" s="75">
        <v>83</v>
      </c>
      <c r="G140" s="65" t="s">
        <v>17</v>
      </c>
      <c r="H140" s="76">
        <v>84</v>
      </c>
      <c r="I140" s="225" t="str">
        <f>V109</f>
        <v>Levi*s FC 10</v>
      </c>
      <c r="J140" s="225"/>
      <c r="K140" s="225"/>
      <c r="L140" s="225"/>
      <c r="M140" s="225"/>
      <c r="N140" s="225"/>
      <c r="O140" s="225"/>
      <c r="P140" s="225"/>
      <c r="Q140" s="45">
        <f>IF(OR(H140="",F140=""),"",IF(H140=F140,1,IF(H140&lt;F140,0,IF(H140-F140&lt;10,2,IF(H140&gt;F140,3,SE)))))</f>
        <v>2</v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0</v>
      </c>
      <c r="D141" s="225" t="str">
        <f>V110</f>
        <v>VivaCR.FC</v>
      </c>
      <c r="E141" s="225"/>
      <c r="F141" s="75">
        <v>56</v>
      </c>
      <c r="G141" s="65" t="s">
        <v>17</v>
      </c>
      <c r="H141" s="76">
        <v>87</v>
      </c>
      <c r="I141" s="225" t="str">
        <f>V108</f>
        <v>Lenda Mágica</v>
      </c>
      <c r="J141" s="225"/>
      <c r="K141" s="225"/>
      <c r="L141" s="225"/>
      <c r="M141" s="225"/>
      <c r="N141" s="225"/>
      <c r="O141" s="225"/>
      <c r="P141" s="225"/>
      <c r="Q141" s="45">
        <f>IF(OR(H141="",F141=""),"",IF(H141=F141,1,IF(H141&lt;F141,0,IF(H141-F141&lt;10,2,IF(H141&gt;F141,3,SE)))))</f>
        <v>3</v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165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5" t="str">
        <f>V111</f>
        <v>Jero FC</v>
      </c>
      <c r="E146" s="225"/>
      <c r="F146" s="76"/>
      <c r="G146" s="58" t="s">
        <v>17</v>
      </c>
      <c r="H146" s="75"/>
      <c r="I146" s="225" t="str">
        <f>V110</f>
        <v>VivaCR.FC</v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5" t="str">
        <f>V109</f>
        <v>Levi*s FC 10</v>
      </c>
      <c r="E147" s="225"/>
      <c r="F147" s="76"/>
      <c r="G147" s="58" t="s">
        <v>17</v>
      </c>
      <c r="H147" s="75"/>
      <c r="I147" s="225" t="str">
        <f>V108</f>
        <v>Lenda Mágica</v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132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172</v>
      </c>
      <c r="I151" s="398"/>
      <c r="J151" s="397" t="s">
        <v>173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44">
        <f>VLOOKUP(AC152,$U$151:$AB$155,3)</f>
        <v>15</v>
      </c>
      <c r="G152" s="244"/>
      <c r="H152" s="245">
        <f>VLOOKUP(AC152,$U$151:$AB$155,4)</f>
        <v>337</v>
      </c>
      <c r="I152" s="245"/>
      <c r="J152" s="245">
        <f>VLOOKUP(AC152,$U$151:$AB$155,5)</f>
        <v>171</v>
      </c>
      <c r="K152" s="245"/>
      <c r="L152" s="245">
        <f>VLOOKUP(AC152,$U$151:$AB$155,6)</f>
        <v>166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15</v>
      </c>
      <c r="X152" s="45">
        <f>SUM(H160,H167,H173,H178,H185,H191)</f>
        <v>337</v>
      </c>
      <c r="Y152" s="45">
        <f>SUM(F160,F167,F173,F178,F185,F191)</f>
        <v>171</v>
      </c>
      <c r="Z152" s="45">
        <f>X152-Y152</f>
        <v>166</v>
      </c>
      <c r="AA152" s="45">
        <f>(W152*10^10)+((Z152+5000)*10^6)+(X152*10)+U152</f>
        <v>155166003371</v>
      </c>
      <c r="AB152" s="45">
        <f>LARGE($AA$152:$AA$155,U152)</f>
        <v>155166003371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8</v>
      </c>
      <c r="G153" s="244"/>
      <c r="H153" s="245">
        <f>VLOOKUP(AC153,$U$151:$AB$155,4)</f>
        <v>260</v>
      </c>
      <c r="I153" s="245"/>
      <c r="J153" s="245">
        <f>VLOOKUP(AC153,$U$151:$AB$155,5)</f>
        <v>248</v>
      </c>
      <c r="K153" s="245"/>
      <c r="L153" s="245">
        <f>VLOOKUP(AC153,$U$151:$AB$155,6)</f>
        <v>12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8</v>
      </c>
      <c r="X153" s="45">
        <f>SUM(H161,H166,F173,H179,H184,F191)</f>
        <v>260</v>
      </c>
      <c r="Y153" s="45">
        <f>SUM(F161,F166,H173,F179,F184,H191)</f>
        <v>248</v>
      </c>
      <c r="Z153" s="45">
        <f>X153-Y153</f>
        <v>12</v>
      </c>
      <c r="AA153" s="45">
        <f>(W153*10^10)+((Z153+5000)*10^6)+(X153*10)+U153</f>
        <v>85012002602</v>
      </c>
      <c r="AB153" s="45">
        <f>LARGE($AA$152:$AA$155,U153)</f>
        <v>85012002602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1">
        <f>VLOOKUP(AC154,$U$151:$AB$155,3)</f>
        <v>6</v>
      </c>
      <c r="G154" s="241"/>
      <c r="H154" s="242">
        <f>VLOOKUP(AC154,$U$151:$AB$155,4)</f>
        <v>247</v>
      </c>
      <c r="I154" s="242"/>
      <c r="J154" s="242">
        <f>VLOOKUP(AC154,$U$151:$AB$155,5)</f>
        <v>271</v>
      </c>
      <c r="K154" s="242"/>
      <c r="L154" s="242">
        <f>VLOOKUP(AC154,$U$151:$AB$155,6)</f>
        <v>-24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203</v>
      </c>
      <c r="Y154" s="45">
        <f>SUM(H161,H167,F172,H179,H185,F190)</f>
        <v>357</v>
      </c>
      <c r="Z154" s="45">
        <f>X154-Y154</f>
        <v>-154</v>
      </c>
      <c r="AA154" s="45">
        <f>(W154*10^10)+((Z154+5000)*10^6)+(X154*10)+U154</f>
        <v>4846002033</v>
      </c>
      <c r="AB154" s="45">
        <f>LARGE($AA$152:$AA$155,U154)</f>
        <v>64976002474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41">
        <f>VLOOKUP(AC155,$U$151:$AB$155,3)</f>
        <v>0</v>
      </c>
      <c r="G155" s="241"/>
      <c r="H155" s="242">
        <f>VLOOKUP(AC155,$U$151:$AB$155,4)</f>
        <v>203</v>
      </c>
      <c r="I155" s="242"/>
      <c r="J155" s="242">
        <f>VLOOKUP(AC155,$U$151:$AB$155,5)</f>
        <v>357</v>
      </c>
      <c r="K155" s="242"/>
      <c r="L155" s="242">
        <f>VLOOKUP(AC155,$U$151:$AB$155,6)</f>
        <v>-154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6</v>
      </c>
      <c r="X155" s="45">
        <f>SUM(F160,F166,F172,F178,F184,F190)</f>
        <v>247</v>
      </c>
      <c r="Y155" s="45">
        <f>SUM(H160,H166,H172,H178,H184,H190)</f>
        <v>271</v>
      </c>
      <c r="Z155" s="45">
        <f>X155-Y155</f>
        <v>-24</v>
      </c>
      <c r="AA155" s="45">
        <f>(W155*10^10)+((Z155+5000)*10^6)+(X155*10)+U155</f>
        <v>64976002474</v>
      </c>
      <c r="AB155" s="45">
        <f>LARGE($AA$152:$AA$155,U155)</f>
        <v>4846002033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160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41</v>
      </c>
      <c r="G160" s="58" t="s">
        <v>17</v>
      </c>
      <c r="H160" s="76">
        <v>52</v>
      </c>
      <c r="I160" s="225" t="str">
        <f>V152</f>
        <v>Belloshow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0</v>
      </c>
      <c r="D161" s="225" t="str">
        <f>V154</f>
        <v>DIDICAFE FC</v>
      </c>
      <c r="E161" s="225"/>
      <c r="F161" s="75">
        <v>49</v>
      </c>
      <c r="G161" s="58" t="s">
        <v>17</v>
      </c>
      <c r="H161" s="76">
        <v>57</v>
      </c>
      <c r="I161" s="225" t="str">
        <f>V153</f>
        <v>MagoLitos F.C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161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0</v>
      </c>
      <c r="D166" s="225" t="str">
        <f>V155</f>
        <v>EFIPAC</v>
      </c>
      <c r="E166" s="225"/>
      <c r="F166" s="75">
        <v>26</v>
      </c>
      <c r="G166" s="65" t="s">
        <v>17</v>
      </c>
      <c r="H166" s="76">
        <v>62</v>
      </c>
      <c r="I166" s="225" t="str">
        <f>V153</f>
        <v>MagoLitos F.C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0</v>
      </c>
      <c r="D167" s="225" t="str">
        <f>V154</f>
        <v>DIDICAFE FC</v>
      </c>
      <c r="E167" s="225"/>
      <c r="F167" s="75">
        <v>33</v>
      </c>
      <c r="G167" s="65" t="s">
        <v>17</v>
      </c>
      <c r="H167" s="76">
        <v>76</v>
      </c>
      <c r="I167" s="225" t="str">
        <f>V152</f>
        <v>Belloshow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162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81</v>
      </c>
      <c r="G172" s="58" t="s">
        <v>17</v>
      </c>
      <c r="H172" s="75">
        <v>54</v>
      </c>
      <c r="I172" s="225" t="str">
        <f>V154</f>
        <v>DIDICAFE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MagoLitos F.C</v>
      </c>
      <c r="E173" s="225"/>
      <c r="F173" s="75">
        <v>29</v>
      </c>
      <c r="G173" s="58" t="s">
        <v>17</v>
      </c>
      <c r="H173" s="76">
        <v>75</v>
      </c>
      <c r="I173" s="225" t="str">
        <f>V152</f>
        <v>Belloshow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163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0</v>
      </c>
      <c r="D178" s="225" t="str">
        <f>V155</f>
        <v>EFIPAC</v>
      </c>
      <c r="E178" s="225"/>
      <c r="F178" s="75">
        <v>34</v>
      </c>
      <c r="G178" s="65" t="s">
        <v>17</v>
      </c>
      <c r="H178" s="76">
        <v>54</v>
      </c>
      <c r="I178" s="225" t="str">
        <f>V152</f>
        <v>Belloshow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3</v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0</v>
      </c>
      <c r="D179" s="225" t="str">
        <f>V154</f>
        <v>DIDICAFE FC</v>
      </c>
      <c r="E179" s="225"/>
      <c r="F179" s="75">
        <v>33</v>
      </c>
      <c r="G179" s="65" t="s">
        <v>17</v>
      </c>
      <c r="H179" s="76">
        <v>63</v>
      </c>
      <c r="I179" s="225" t="str">
        <f>V153</f>
        <v>MagoLitos F.C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3</v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164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3</v>
      </c>
      <c r="D184" s="225" t="str">
        <f>V155</f>
        <v>EFIPAC</v>
      </c>
      <c r="E184" s="225"/>
      <c r="F184" s="76">
        <v>65</v>
      </c>
      <c r="G184" s="65" t="s">
        <v>17</v>
      </c>
      <c r="H184" s="75">
        <v>49</v>
      </c>
      <c r="I184" s="225" t="str">
        <f>V153</f>
        <v>MagoLitos F.C</v>
      </c>
      <c r="J184" s="225"/>
      <c r="K184" s="225"/>
      <c r="L184" s="225"/>
      <c r="M184" s="225"/>
      <c r="N184" s="225"/>
      <c r="O184" s="225"/>
      <c r="P184" s="225"/>
      <c r="Q184" s="45">
        <f>IF(OR(H184="",F184=""),"",IF(H184=F184,1,IF(H184&lt;F184,0,IF(H184-F184&lt;10,2,IF(H184&gt;F184,3,SE)))))</f>
        <v>0</v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0</v>
      </c>
      <c r="D185" s="225" t="str">
        <f>V154</f>
        <v>DIDICAFE FC</v>
      </c>
      <c r="E185" s="225"/>
      <c r="F185" s="75">
        <v>34</v>
      </c>
      <c r="G185" s="65" t="s">
        <v>17</v>
      </c>
      <c r="H185" s="76">
        <v>80</v>
      </c>
      <c r="I185" s="225" t="str">
        <f>V152</f>
        <v>Belloshow</v>
      </c>
      <c r="J185" s="225"/>
      <c r="K185" s="225"/>
      <c r="L185" s="225"/>
      <c r="M185" s="225"/>
      <c r="N185" s="225"/>
      <c r="O185" s="225"/>
      <c r="P185" s="225"/>
      <c r="Q185" s="45">
        <f>IF(OR(H185="",F185=""),"",IF(H185=F185,1,IF(H185&lt;F185,0,IF(H185-F185&lt;10,2,IF(H185&gt;F185,3,SE)))))</f>
        <v>3</v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165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5" t="str">
        <f>V155</f>
        <v>EFIPAC</v>
      </c>
      <c r="E190" s="225"/>
      <c r="F190" s="75"/>
      <c r="G190" s="58" t="s">
        <v>17</v>
      </c>
      <c r="H190" s="76"/>
      <c r="I190" s="225" t="str">
        <f>V154</f>
        <v>DIDICAFE FC</v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5" t="str">
        <f>V153</f>
        <v>MagoLitos F.C</v>
      </c>
      <c r="E191" s="225"/>
      <c r="F191" s="76"/>
      <c r="G191" s="58" t="s">
        <v>17</v>
      </c>
      <c r="H191" s="75"/>
      <c r="I191" s="225" t="str">
        <f>V152</f>
        <v>Belloshow</v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71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72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73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71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72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73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71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72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73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2"/>
      <c r="D15" s="401" t="str">
        <f>IF(OR('5ª FASE - GRUPOS I a IV'!F59="",'5ª FASE - GRUPOS I a IV'!F59=""),"",'5ª FASE - GRUPOS I a IV'!E20)</f>
        <v/>
      </c>
      <c r="E15" s="402"/>
      <c r="F15" s="402"/>
      <c r="G15" s="402"/>
      <c r="H15" s="402"/>
      <c r="I15" s="402"/>
      <c r="J15" s="402"/>
      <c r="K15" s="405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2"/>
      <c r="Q15" s="402"/>
      <c r="R15" s="402"/>
      <c r="S15" s="402"/>
      <c r="T15" s="402"/>
      <c r="U15" s="402"/>
      <c r="V15" s="402"/>
      <c r="W15" s="405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4"/>
      <c r="D16" s="403"/>
      <c r="E16" s="404"/>
      <c r="F16" s="404"/>
      <c r="G16" s="404"/>
      <c r="H16" s="404"/>
      <c r="I16" s="404"/>
      <c r="J16" s="404"/>
      <c r="K16" s="406"/>
      <c r="L16" s="106"/>
      <c r="M16" s="107" t="s">
        <v>140</v>
      </c>
      <c r="N16" s="108"/>
      <c r="O16" s="403"/>
      <c r="P16" s="404"/>
      <c r="Q16" s="404"/>
      <c r="R16" s="404"/>
      <c r="S16" s="404"/>
      <c r="T16" s="404"/>
      <c r="U16" s="404"/>
      <c r="V16" s="404"/>
      <c r="W16" s="40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2"/>
      <c r="D18" s="401" t="str">
        <f>IF(OR('5ª FASE - GRUPOS I a IV'!F103="",'5ª FASE - GRUPOS I a IV'!F103=""),"",'5ª FASE - GRUPOS I a IV'!E64)</f>
        <v/>
      </c>
      <c r="E18" s="402"/>
      <c r="F18" s="402"/>
      <c r="G18" s="402"/>
      <c r="H18" s="402"/>
      <c r="I18" s="402"/>
      <c r="J18" s="402"/>
      <c r="K18" s="405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2"/>
      <c r="Q18" s="402"/>
      <c r="R18" s="402"/>
      <c r="S18" s="402"/>
      <c r="T18" s="402"/>
      <c r="U18" s="402"/>
      <c r="V18" s="402"/>
      <c r="W18" s="405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4"/>
      <c r="D19" s="403"/>
      <c r="E19" s="404"/>
      <c r="F19" s="404"/>
      <c r="G19" s="404"/>
      <c r="H19" s="404"/>
      <c r="I19" s="404"/>
      <c r="J19" s="404"/>
      <c r="K19" s="406"/>
      <c r="L19" s="114"/>
      <c r="M19" s="107" t="s">
        <v>140</v>
      </c>
      <c r="N19" s="114"/>
      <c r="O19" s="403"/>
      <c r="P19" s="404"/>
      <c r="Q19" s="404"/>
      <c r="R19" s="404"/>
      <c r="S19" s="404"/>
      <c r="T19" s="404"/>
      <c r="U19" s="404"/>
      <c r="V19" s="404"/>
      <c r="W19" s="40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2"/>
      <c r="D21" s="401" t="str">
        <f>IF(OR('5ª FASE - GRUPOS I a IV'!G147="",'5ª FASE - GRUPOS I a IV'!F147=""),"",'5ª FASE - GRUPOS I a IV'!E108)</f>
        <v/>
      </c>
      <c r="E21" s="402"/>
      <c r="F21" s="402"/>
      <c r="G21" s="402"/>
      <c r="H21" s="402"/>
      <c r="I21" s="402"/>
      <c r="J21" s="402"/>
      <c r="K21" s="405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2"/>
      <c r="Q21" s="402"/>
      <c r="R21" s="402"/>
      <c r="S21" s="402"/>
      <c r="T21" s="402"/>
      <c r="U21" s="402"/>
      <c r="V21" s="402"/>
      <c r="W21" s="405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4"/>
      <c r="D22" s="403"/>
      <c r="E22" s="404"/>
      <c r="F22" s="404"/>
      <c r="G22" s="404"/>
      <c r="H22" s="404"/>
      <c r="I22" s="404"/>
      <c r="J22" s="404"/>
      <c r="K22" s="406"/>
      <c r="L22" s="114"/>
      <c r="M22" s="107" t="s">
        <v>140</v>
      </c>
      <c r="N22" s="114"/>
      <c r="O22" s="403"/>
      <c r="P22" s="404"/>
      <c r="Q22" s="404"/>
      <c r="R22" s="404"/>
      <c r="S22" s="404"/>
      <c r="T22" s="404"/>
      <c r="U22" s="404"/>
      <c r="V22" s="404"/>
      <c r="W22" s="40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5"/>
      <c r="D24" s="401" t="str">
        <f>IF(OR('5ª FASE - GRUPOS I a IV'!F191="",'5ª FASE - GRUPOS I a IV'!F191=""),"",'5ª FASE - GRUPOS I a IV'!E152)</f>
        <v/>
      </c>
      <c r="E24" s="402"/>
      <c r="F24" s="402"/>
      <c r="G24" s="402"/>
      <c r="H24" s="402"/>
      <c r="I24" s="402"/>
      <c r="J24" s="402"/>
      <c r="K24" s="405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2"/>
      <c r="Q24" s="402"/>
      <c r="R24" s="402"/>
      <c r="S24" s="402"/>
      <c r="T24" s="402"/>
      <c r="U24" s="402"/>
      <c r="V24" s="402"/>
      <c r="W24" s="405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6"/>
      <c r="D25" s="403"/>
      <c r="E25" s="404"/>
      <c r="F25" s="404"/>
      <c r="G25" s="404"/>
      <c r="H25" s="404"/>
      <c r="I25" s="404"/>
      <c r="J25" s="404"/>
      <c r="K25" s="406"/>
      <c r="L25" s="117"/>
      <c r="M25" s="118" t="s">
        <v>140</v>
      </c>
      <c r="N25" s="119"/>
      <c r="O25" s="403"/>
      <c r="P25" s="404"/>
      <c r="Q25" s="404"/>
      <c r="R25" s="404"/>
      <c r="S25" s="404"/>
      <c r="T25" s="404"/>
      <c r="U25" s="404"/>
      <c r="V25" s="404"/>
      <c r="W25" s="40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73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5"/>
      <c r="D33" s="402" t="str">
        <f>IF(OR(L17="",N17=""),"",IF(L17&gt;N17,D15,O15))</f>
        <v/>
      </c>
      <c r="E33" s="402"/>
      <c r="F33" s="402"/>
      <c r="G33" s="402"/>
      <c r="H33" s="402"/>
      <c r="I33" s="402"/>
      <c r="J33" s="402"/>
      <c r="K33" s="402"/>
      <c r="L33" s="126"/>
      <c r="M33" s="104" t="s">
        <v>140</v>
      </c>
      <c r="N33" s="127"/>
      <c r="O33" s="402" t="str">
        <f>IF(OR(L20="",N20=""),"",IF(L20&gt;N20,D18,O18))</f>
        <v/>
      </c>
      <c r="P33" s="402"/>
      <c r="Q33" s="402"/>
      <c r="R33" s="402"/>
      <c r="S33" s="402"/>
      <c r="T33" s="402"/>
      <c r="U33" s="402"/>
      <c r="V33" s="402"/>
      <c r="W33" s="405"/>
    </row>
    <row r="34" spans="2:23" ht="15.75" thickBot="1">
      <c r="B34" s="403"/>
      <c r="C34" s="406"/>
      <c r="D34" s="404"/>
      <c r="E34" s="404"/>
      <c r="F34" s="404"/>
      <c r="G34" s="404"/>
      <c r="H34" s="404"/>
      <c r="I34" s="404"/>
      <c r="J34" s="404"/>
      <c r="K34" s="404"/>
      <c r="L34" s="128"/>
      <c r="M34" s="129" t="s">
        <v>140</v>
      </c>
      <c r="N34" s="130"/>
      <c r="O34" s="404"/>
      <c r="P34" s="404"/>
      <c r="Q34" s="404"/>
      <c r="R34" s="404"/>
      <c r="S34" s="404"/>
      <c r="T34" s="404"/>
      <c r="U34" s="404"/>
      <c r="V34" s="404"/>
      <c r="W34" s="406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5"/>
      <c r="D36" s="402" t="str">
        <f>IF(OR(L23="",N23=""),"",IF(L23&gt;N23,D21,O21))</f>
        <v/>
      </c>
      <c r="E36" s="402"/>
      <c r="F36" s="402"/>
      <c r="G36" s="402"/>
      <c r="H36" s="402"/>
      <c r="I36" s="402"/>
      <c r="J36" s="402"/>
      <c r="K36" s="405"/>
      <c r="L36" s="103"/>
      <c r="M36" s="104" t="s">
        <v>140</v>
      </c>
      <c r="N36" s="105"/>
      <c r="O36" s="401" t="str">
        <f>IF(OR(L26="",N26=""),"",IF(L26&gt;N26,D24,O24))</f>
        <v/>
      </c>
      <c r="P36" s="402"/>
      <c r="Q36" s="402"/>
      <c r="R36" s="402"/>
      <c r="S36" s="402"/>
      <c r="T36" s="402"/>
      <c r="U36" s="402"/>
      <c r="V36" s="402"/>
      <c r="W36" s="405"/>
    </row>
    <row r="37" spans="2:23" ht="15.75" thickBot="1">
      <c r="B37" s="403"/>
      <c r="C37" s="406"/>
      <c r="D37" s="404"/>
      <c r="E37" s="404"/>
      <c r="F37" s="404"/>
      <c r="G37" s="404"/>
      <c r="H37" s="404"/>
      <c r="I37" s="404"/>
      <c r="J37" s="404"/>
      <c r="K37" s="406"/>
      <c r="L37" s="137"/>
      <c r="M37" s="118" t="s">
        <v>140</v>
      </c>
      <c r="N37" s="138"/>
      <c r="O37" s="403"/>
      <c r="P37" s="404"/>
      <c r="Q37" s="404"/>
      <c r="R37" s="404"/>
      <c r="S37" s="404"/>
      <c r="T37" s="404"/>
      <c r="U37" s="404"/>
      <c r="V37" s="404"/>
      <c r="W37" s="406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71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72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73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5"/>
      <c r="D45" s="402" t="str">
        <f>IF(OR(L35="",N35=""),"",IF(L35&lt;N35,D33,O33))</f>
        <v/>
      </c>
      <c r="E45" s="402"/>
      <c r="F45" s="402"/>
      <c r="G45" s="402"/>
      <c r="H45" s="402"/>
      <c r="I45" s="402"/>
      <c r="J45" s="402"/>
      <c r="K45" s="405"/>
      <c r="L45" s="141"/>
      <c r="M45" s="142" t="s">
        <v>140</v>
      </c>
      <c r="N45" s="143"/>
      <c r="O45" s="401" t="str">
        <f>IF(OR(L38="",N38=""),"",IF(L38&lt;N38,D36,O36))</f>
        <v/>
      </c>
      <c r="P45" s="402"/>
      <c r="Q45" s="402"/>
      <c r="R45" s="402"/>
      <c r="S45" s="402"/>
      <c r="T45" s="402"/>
      <c r="U45" s="402"/>
      <c r="V45" s="402"/>
      <c r="W45" s="405"/>
    </row>
    <row r="46" spans="2:23" ht="15.75" thickBot="1">
      <c r="B46" s="403"/>
      <c r="C46" s="406"/>
      <c r="D46" s="404"/>
      <c r="E46" s="404"/>
      <c r="F46" s="404"/>
      <c r="G46" s="404"/>
      <c r="H46" s="404"/>
      <c r="I46" s="404"/>
      <c r="J46" s="404"/>
      <c r="K46" s="406"/>
      <c r="L46" s="144"/>
      <c r="M46" s="145" t="s">
        <v>140</v>
      </c>
      <c r="N46" s="146"/>
      <c r="O46" s="403"/>
      <c r="P46" s="404"/>
      <c r="Q46" s="404"/>
      <c r="R46" s="404"/>
      <c r="S46" s="404"/>
      <c r="T46" s="404"/>
      <c r="U46" s="404"/>
      <c r="V46" s="404"/>
      <c r="W46" s="406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71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72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73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5"/>
      <c r="D54" s="402" t="str">
        <f>IF(OR(L38="",N38=""),"",IF(L35&gt;N35,D33,O33))</f>
        <v/>
      </c>
      <c r="E54" s="402"/>
      <c r="F54" s="402"/>
      <c r="G54" s="402"/>
      <c r="H54" s="402"/>
      <c r="I54" s="402"/>
      <c r="J54" s="402"/>
      <c r="K54" s="405"/>
      <c r="L54" s="141"/>
      <c r="M54" s="142" t="s">
        <v>140</v>
      </c>
      <c r="N54" s="143"/>
      <c r="O54" s="401" t="str">
        <f>IF(OR(L38="",N38=""),"",IF(L38&gt;N38,D36,O36))</f>
        <v/>
      </c>
      <c r="P54" s="402"/>
      <c r="Q54" s="402"/>
      <c r="R54" s="402"/>
      <c r="S54" s="402"/>
      <c r="T54" s="402"/>
      <c r="U54" s="402"/>
      <c r="V54" s="402"/>
      <c r="W54" s="405"/>
    </row>
    <row r="55" spans="2:23" ht="15.75" thickBot="1">
      <c r="B55" s="403"/>
      <c r="C55" s="406"/>
      <c r="D55" s="404"/>
      <c r="E55" s="404"/>
      <c r="F55" s="404"/>
      <c r="G55" s="404"/>
      <c r="H55" s="404"/>
      <c r="I55" s="404"/>
      <c r="J55" s="404"/>
      <c r="K55" s="406"/>
      <c r="L55" s="144"/>
      <c r="M55" s="145" t="s">
        <v>140</v>
      </c>
      <c r="N55" s="146"/>
      <c r="O55" s="403"/>
      <c r="P55" s="404"/>
      <c r="Q55" s="404"/>
      <c r="R55" s="404"/>
      <c r="S55" s="404"/>
      <c r="T55" s="404"/>
      <c r="U55" s="404"/>
      <c r="V55" s="404"/>
      <c r="W55" s="406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2014-10-28T20:02:07Z</dcterms:modified>
</cp:coreProperties>
</file>