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9570" yWindow="720" windowWidth="9660" windowHeight="736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4519"/>
</workbook>
</file>

<file path=xl/calcChain.xml><?xml version="1.0" encoding="utf-8"?>
<calcChain xmlns="http://schemas.openxmlformats.org/spreadsheetml/2006/main">
  <c r="N56" i="13"/>
  <c r="L56"/>
  <c r="N47"/>
  <c r="L47"/>
  <c r="L38"/>
  <c r="N38"/>
  <c r="N35"/>
  <c r="L35"/>
  <c r="N26"/>
  <c r="L26"/>
  <c r="N23"/>
  <c r="L23"/>
  <c r="N20"/>
  <c r="L20"/>
  <c r="N17"/>
  <c r="L17"/>
  <c r="X229" i="4"/>
  <c r="AB18" i="13"/>
  <c r="O45" l="1"/>
  <c r="D45" s="1"/>
  <c r="O54"/>
  <c r="D54" s="1"/>
  <c r="Q191" i="20" l="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4" l="1"/>
  <c r="W155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155" i="20" l="1"/>
  <c r="AA67"/>
  <c r="AA21"/>
  <c r="AA110"/>
  <c r="AA109"/>
  <c r="AA22"/>
  <c r="AA152"/>
  <c r="Z328" i="5"/>
  <c r="Z330"/>
  <c r="AA108" i="20"/>
  <c r="AA65"/>
  <c r="AA66"/>
  <c r="W330" i="5"/>
  <c r="W328"/>
  <c r="AA64" i="20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5" i="20" l="1"/>
  <c r="AB67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D429" s="1"/>
  <c r="V506" i="4"/>
  <c r="I567" s="1"/>
  <c r="V368"/>
  <c r="D414" s="1"/>
  <c r="V230"/>
  <c r="D284" s="1"/>
  <c r="V93"/>
  <c r="D147" s="1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I404" s="1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D207" s="1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390"/>
  <c r="D429"/>
  <c r="D291"/>
  <c r="D154"/>
  <c r="I122"/>
  <c r="D122" s="1"/>
  <c r="I129"/>
  <c r="D146"/>
  <c r="D413" i="1"/>
  <c r="D139" i="4"/>
  <c r="I123"/>
  <c r="I214"/>
  <c r="I490" i="1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13"/>
  <c r="I206"/>
  <c r="D199"/>
  <c r="D197"/>
  <c r="D191"/>
  <c r="D189"/>
  <c r="D183"/>
  <c r="D181"/>
  <c r="D173"/>
  <c r="I147"/>
  <c r="I144"/>
  <c r="D144" s="1"/>
  <c r="D136"/>
  <c r="D130"/>
  <c r="D128"/>
  <c r="I114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498" i="1"/>
  <c r="I222" i="4"/>
  <c r="I173"/>
  <c r="D215"/>
  <c r="I182"/>
  <c r="I389" i="1"/>
  <c r="I559" i="4"/>
  <c r="D292"/>
  <c r="I250"/>
  <c r="I257"/>
  <c r="I283"/>
  <c r="D155"/>
  <c r="I106"/>
  <c r="I113"/>
  <c r="I131"/>
  <c r="I139"/>
  <c r="I559" i="1"/>
  <c r="I526"/>
  <c r="D568"/>
  <c r="I519"/>
  <c r="I533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56"/>
  <c r="D48"/>
  <c r="D40"/>
  <c r="I558" i="1"/>
  <c r="I551"/>
  <c r="I549"/>
  <c r="I543"/>
  <c r="D535"/>
  <c r="D533"/>
  <c r="D527"/>
  <c r="D525"/>
  <c r="D519"/>
  <c r="D517"/>
  <c r="D488"/>
  <c r="D482"/>
  <c r="D480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1"/>
  <c r="D343"/>
  <c r="I335"/>
  <c r="I327"/>
  <c r="I475" i="1" l="1"/>
  <c r="I450" i="4"/>
  <c r="I105"/>
  <c r="D105" s="1"/>
  <c r="I404" i="1"/>
  <c r="I390"/>
  <c r="I397" i="4"/>
  <c r="D397" s="1"/>
  <c r="I379"/>
  <c r="I473" i="1"/>
  <c r="D490"/>
  <c r="I196" i="4"/>
  <c r="I191"/>
  <c r="I448" i="1"/>
  <c r="I199" i="4"/>
  <c r="I154"/>
  <c r="I128"/>
  <c r="I379" i="1"/>
  <c r="D413" i="4"/>
  <c r="I459" i="1"/>
  <c r="D459" s="1"/>
  <c r="I188" i="4"/>
  <c r="D499"/>
  <c r="I397" i="1"/>
  <c r="D421" i="4"/>
  <c r="I395" i="1"/>
  <c r="D345" i="4"/>
  <c r="I59"/>
  <c r="D59" s="1"/>
  <c r="I242"/>
  <c r="I360" i="1"/>
  <c r="I405"/>
  <c r="I260" i="4"/>
  <c r="D353"/>
  <c r="I32"/>
  <c r="D66"/>
  <c r="I544"/>
  <c r="D82"/>
  <c r="I413" i="1"/>
  <c r="D551"/>
  <c r="L64" i="20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E442" i="19" l="1"/>
  <c r="C152" i="20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117" i="5" l="1"/>
  <c r="D97" i="20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O15" i="13" s="1"/>
  <c r="Z15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O21" i="13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D21" i="13" l="1"/>
  <c r="I28" i="20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O18" i="13" s="1"/>
  <c r="O33" s="1"/>
  <c r="I116" i="20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8" i="13" s="1"/>
  <c r="D103" i="20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15" i="13" s="1"/>
  <c r="D33" s="1"/>
  <c r="D59" i="20"/>
  <c r="I47"/>
  <c r="I34"/>
  <c r="I52"/>
  <c r="I29"/>
  <c r="D41"/>
  <c r="E22"/>
  <c r="AC21" s="1"/>
  <c r="H21" l="1"/>
  <c r="F21" s="1"/>
  <c r="L21"/>
  <c r="J21"/>
  <c r="E21"/>
  <c r="O24" i="13" s="1"/>
  <c r="D24" l="1"/>
  <c r="O36"/>
  <c r="D36" s="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<sst xmlns="http://schemas.openxmlformats.org/spreadsheetml/2006/main" count="2530" uniqueCount="529">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</sst>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0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2" fontId="4" fillId="0" borderId="26" xfId="0" applyNumberFormat="1" applyFont="1" applyBorder="1" applyAlignment="1" applyProtection="1">
      <alignment horizontal="center" vertical="center"/>
      <protection locked="0" hidden="1"/>
    </xf>
    <xf numFmtId="2" fontId="11" fillId="0" borderId="27" xfId="0" applyNumberFormat="1" applyFont="1" applyBorder="1" applyAlignment="1" applyProtection="1">
      <alignment horizontal="center" vertical="center"/>
      <protection locked="0" hidden="1"/>
    </xf>
    <xf numFmtId="2" fontId="4" fillId="0" borderId="24" xfId="0" applyNumberFormat="1" applyFont="1" applyBorder="1" applyAlignment="1" applyProtection="1">
      <alignment horizontal="center" vertical="center"/>
      <protection locked="0" hidden="1"/>
    </xf>
    <xf numFmtId="2" fontId="4" fillId="0" borderId="18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2" fontId="11" fillId="0" borderId="18" xfId="0" applyNumberFormat="1" applyFont="1" applyBorder="1" applyAlignment="1" applyProtection="1">
      <alignment horizontal="center" vertical="center"/>
      <protection locked="0" hidden="1"/>
    </xf>
    <xf numFmtId="2" fontId="4" fillId="0" borderId="32" xfId="0" applyNumberFormat="1" applyFont="1" applyBorder="1" applyAlignment="1" applyProtection="1">
      <alignment horizontal="center" vertical="center"/>
      <protection locked="0" hidden="1"/>
    </xf>
    <xf numFmtId="2" fontId="11" fillId="0" borderId="7" xfId="0" applyNumberFormat="1" applyFont="1" applyBorder="1" applyAlignment="1" applyProtection="1">
      <alignment horizontal="center" vertical="center"/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  <xf numFmtId="2" fontId="4" fillId="0" borderId="33" xfId="0" applyNumberFormat="1" applyFont="1" applyBorder="1" applyAlignment="1" applyProtection="1">
      <alignment horizontal="center" vertical="center"/>
      <protection locked="0" hidden="1"/>
    </xf>
    <xf numFmtId="2" fontId="11" fillId="0" borderId="3" xfId="0" applyNumberFormat="1" applyFont="1" applyBorder="1" applyAlignment="1" applyProtection="1">
      <alignment horizontal="center" vertical="center"/>
      <protection locked="0" hidden="1"/>
    </xf>
    <xf numFmtId="2" fontId="11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30" xfId="0" applyNumberFormat="1" applyFont="1" applyBorder="1" applyAlignment="1" applyProtection="1">
      <alignment horizontal="center" vertical="center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99" t="s">
        <v>16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1"/>
    </row>
    <row r="3" spans="2:16" ht="15" customHeight="1" thickBot="1">
      <c r="B3" s="202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0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05" t="s">
        <v>16</v>
      </c>
      <c r="C2" s="206"/>
      <c r="D2" s="206"/>
      <c r="E2" s="206"/>
      <c r="F2" s="206"/>
      <c r="G2" s="206"/>
      <c r="H2" s="206"/>
      <c r="I2" s="133"/>
      <c r="J2" s="133"/>
      <c r="K2" s="133"/>
      <c r="L2" s="133"/>
    </row>
    <row r="3" spans="2:12" ht="15" customHeight="1">
      <c r="B3" s="207"/>
      <c r="C3" s="208"/>
      <c r="D3" s="208"/>
      <c r="E3" s="208"/>
      <c r="F3" s="208"/>
      <c r="G3" s="208"/>
      <c r="H3" s="208"/>
      <c r="I3" s="133"/>
      <c r="J3" s="133"/>
      <c r="K3" s="133"/>
      <c r="L3" s="133"/>
    </row>
    <row r="4" spans="2:12" ht="15.75" customHeight="1" thickBot="1">
      <c r="B4" s="209"/>
      <c r="C4" s="210"/>
      <c r="D4" s="210"/>
      <c r="E4" s="210"/>
      <c r="F4" s="210"/>
      <c r="G4" s="210"/>
      <c r="H4" s="210"/>
      <c r="I4" s="133"/>
      <c r="J4" s="133"/>
      <c r="K4" s="133"/>
      <c r="L4" s="133"/>
    </row>
    <row r="5" spans="2:12">
      <c r="I5" s="134"/>
    </row>
    <row r="6" spans="2:12" ht="15.75" thickBot="1">
      <c r="I6" s="134"/>
    </row>
    <row r="7" spans="2:12" ht="15" customHeight="1">
      <c r="B7" s="205" t="s">
        <v>23</v>
      </c>
      <c r="C7" s="206"/>
      <c r="D7" s="206"/>
      <c r="E7" s="206"/>
      <c r="F7" s="206"/>
      <c r="G7" s="206"/>
      <c r="H7" s="206"/>
      <c r="I7" s="133"/>
      <c r="J7" s="133"/>
      <c r="K7" s="133"/>
      <c r="L7" s="133"/>
    </row>
    <row r="8" spans="2:12" ht="15" customHeight="1">
      <c r="B8" s="207"/>
      <c r="C8" s="208"/>
      <c r="D8" s="208"/>
      <c r="E8" s="208"/>
      <c r="F8" s="208"/>
      <c r="G8" s="208"/>
      <c r="H8" s="208"/>
      <c r="I8" s="133"/>
      <c r="J8" s="133"/>
      <c r="K8" s="133"/>
      <c r="L8" s="133"/>
    </row>
    <row r="9" spans="2:12" ht="15.75" customHeight="1" thickBot="1">
      <c r="B9" s="209"/>
      <c r="C9" s="210"/>
      <c r="D9" s="210"/>
      <c r="E9" s="210"/>
      <c r="F9" s="210"/>
      <c r="G9" s="210"/>
      <c r="H9" s="210"/>
      <c r="I9" s="133"/>
      <c r="J9" s="133"/>
      <c r="K9" s="133"/>
      <c r="L9" s="133"/>
    </row>
    <row r="12" spans="2:12">
      <c r="B12" s="44" t="s">
        <v>241</v>
      </c>
    </row>
    <row r="13" spans="2:12" ht="15.75" thickBot="1"/>
    <row r="14" spans="2:12" ht="15" customHeight="1">
      <c r="B14" s="211" t="s">
        <v>24</v>
      </c>
      <c r="C14" s="212"/>
      <c r="D14" s="212"/>
      <c r="E14" s="212"/>
      <c r="F14" s="212"/>
      <c r="G14" s="212"/>
      <c r="H14" s="212"/>
      <c r="I14" s="135"/>
      <c r="J14" s="135"/>
      <c r="K14" s="135"/>
    </row>
    <row r="15" spans="2:12" ht="15" customHeight="1" thickBot="1">
      <c r="B15" s="213"/>
      <c r="C15" s="214"/>
      <c r="D15" s="214"/>
      <c r="E15" s="214"/>
      <c r="F15" s="214"/>
      <c r="G15" s="214"/>
      <c r="H15" s="214"/>
      <c r="I15" s="135"/>
      <c r="J15" s="135"/>
      <c r="K15" s="135"/>
    </row>
    <row r="16" spans="2:12" ht="15" customHeight="1">
      <c r="B16" s="135"/>
      <c r="C16" s="135"/>
      <c r="D16" s="135"/>
      <c r="E16" s="135"/>
      <c r="F16" s="135"/>
      <c r="G16" s="135"/>
      <c r="H16" s="135"/>
      <c r="I16" s="135"/>
      <c r="J16" s="135"/>
      <c r="K16" s="135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36" t="s">
        <v>25</v>
      </c>
      <c r="C18" s="137" t="s">
        <v>21</v>
      </c>
      <c r="D18" s="137" t="s">
        <v>180</v>
      </c>
      <c r="E18" s="137" t="s">
        <v>108</v>
      </c>
      <c r="F18" s="137" t="s">
        <v>109</v>
      </c>
      <c r="G18" s="137" t="s">
        <v>110</v>
      </c>
      <c r="H18" s="138" t="s">
        <v>111</v>
      </c>
      <c r="I18" s="45" t="s">
        <v>169</v>
      </c>
      <c r="N18" s="46"/>
      <c r="O18" s="132"/>
      <c r="P18" s="132"/>
      <c r="Q18" s="132"/>
      <c r="R18" s="61"/>
      <c r="S18" s="61"/>
      <c r="T18" s="46"/>
      <c r="U18" s="46"/>
    </row>
    <row r="19" spans="2:21">
      <c r="B19" s="139" t="s">
        <v>4</v>
      </c>
      <c r="C19" s="177" t="s">
        <v>415</v>
      </c>
      <c r="D19" s="178">
        <v>95.8</v>
      </c>
      <c r="E19" s="178">
        <v>77.59</v>
      </c>
      <c r="F19" s="178">
        <v>43.57</v>
      </c>
      <c r="G19" s="178">
        <v>78.7</v>
      </c>
      <c r="H19" s="179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40"/>
      <c r="P19" s="132"/>
      <c r="Q19" s="132"/>
      <c r="R19" s="46"/>
      <c r="S19" s="46"/>
      <c r="T19" s="46"/>
      <c r="U19" s="46"/>
    </row>
    <row r="20" spans="2:21">
      <c r="B20" s="141" t="s">
        <v>5</v>
      </c>
      <c r="C20" s="177" t="s">
        <v>374</v>
      </c>
      <c r="D20" s="178">
        <v>103.48</v>
      </c>
      <c r="E20" s="178">
        <v>75.09</v>
      </c>
      <c r="F20" s="178">
        <v>34.39</v>
      </c>
      <c r="G20" s="178">
        <v>65.209999999999994</v>
      </c>
      <c r="H20" s="180">
        <f t="shared" si="0"/>
        <v>278.16999999999996</v>
      </c>
      <c r="I20" s="70">
        <f t="shared" si="1"/>
        <v>278.16999999999996</v>
      </c>
      <c r="J20" s="70"/>
      <c r="N20" s="46"/>
      <c r="O20" s="140"/>
      <c r="P20" s="132"/>
      <c r="Q20" s="132"/>
      <c r="R20" s="46"/>
      <c r="S20" s="46"/>
      <c r="T20" s="46"/>
      <c r="U20" s="46"/>
    </row>
    <row r="21" spans="2:21">
      <c r="B21" s="139" t="s">
        <v>6</v>
      </c>
      <c r="C21" s="177" t="s">
        <v>402</v>
      </c>
      <c r="D21" s="178">
        <v>66.739999999999995</v>
      </c>
      <c r="E21" s="178">
        <v>91.79</v>
      </c>
      <c r="F21" s="178">
        <v>58.64</v>
      </c>
      <c r="G21" s="178">
        <v>56.31</v>
      </c>
      <c r="H21" s="180">
        <f t="shared" si="0"/>
        <v>273.48</v>
      </c>
      <c r="I21" s="70">
        <f t="shared" si="1"/>
        <v>273.48</v>
      </c>
      <c r="J21" s="70"/>
      <c r="N21" s="46"/>
      <c r="O21" s="140"/>
      <c r="P21" s="132"/>
      <c r="Q21" s="132"/>
      <c r="R21" s="46"/>
      <c r="S21" s="46"/>
      <c r="T21" s="46"/>
      <c r="U21" s="46"/>
    </row>
    <row r="22" spans="2:21">
      <c r="B22" s="141" t="s">
        <v>7</v>
      </c>
      <c r="C22" s="177" t="s">
        <v>329</v>
      </c>
      <c r="D22" s="178">
        <v>109.17</v>
      </c>
      <c r="E22" s="178">
        <v>71.59</v>
      </c>
      <c r="F22" s="178">
        <v>27.75</v>
      </c>
      <c r="G22" s="178">
        <v>64.87</v>
      </c>
      <c r="H22" s="180">
        <f t="shared" si="0"/>
        <v>273.38</v>
      </c>
      <c r="I22" s="70">
        <f t="shared" si="1"/>
        <v>273.38</v>
      </c>
      <c r="J22" s="70"/>
      <c r="N22" s="46"/>
      <c r="O22" s="140"/>
      <c r="P22" s="132"/>
      <c r="Q22" s="132"/>
      <c r="R22" s="46"/>
      <c r="S22" s="46"/>
      <c r="T22" s="46"/>
      <c r="U22" s="46"/>
    </row>
    <row r="23" spans="2:21">
      <c r="B23" s="139" t="s">
        <v>8</v>
      </c>
      <c r="C23" s="177" t="s">
        <v>384</v>
      </c>
      <c r="D23" s="178">
        <v>43.27</v>
      </c>
      <c r="E23" s="178">
        <v>77.89</v>
      </c>
      <c r="F23" s="178">
        <v>55.35</v>
      </c>
      <c r="G23" s="178">
        <v>88.1</v>
      </c>
      <c r="H23" s="180">
        <f t="shared" si="0"/>
        <v>264.61</v>
      </c>
      <c r="I23" s="70">
        <f t="shared" si="1"/>
        <v>264.61</v>
      </c>
      <c r="J23" s="70"/>
      <c r="N23" s="46"/>
      <c r="O23" s="140"/>
      <c r="P23" s="132"/>
      <c r="Q23" s="132"/>
      <c r="R23" s="46"/>
      <c r="S23" s="46"/>
      <c r="T23" s="46"/>
      <c r="U23" s="46"/>
    </row>
    <row r="24" spans="2:21">
      <c r="B24" s="141" t="s">
        <v>9</v>
      </c>
      <c r="C24" s="177" t="s">
        <v>345</v>
      </c>
      <c r="D24" s="178">
        <v>67.77</v>
      </c>
      <c r="E24" s="178">
        <v>99.76</v>
      </c>
      <c r="F24" s="178">
        <v>25.58</v>
      </c>
      <c r="G24" s="178">
        <v>63.51</v>
      </c>
      <c r="H24" s="180">
        <f t="shared" si="0"/>
        <v>256.62</v>
      </c>
      <c r="I24" s="70">
        <f t="shared" si="1"/>
        <v>256.62</v>
      </c>
      <c r="J24" s="70"/>
      <c r="N24" s="46"/>
      <c r="O24" s="140"/>
      <c r="P24" s="132"/>
      <c r="Q24" s="132"/>
      <c r="R24" s="46"/>
      <c r="S24" s="46"/>
      <c r="T24" s="46"/>
      <c r="U24" s="46"/>
    </row>
    <row r="25" spans="2:21">
      <c r="B25" s="139" t="s">
        <v>10</v>
      </c>
      <c r="C25" s="177" t="s">
        <v>408</v>
      </c>
      <c r="D25" s="178">
        <v>59.97</v>
      </c>
      <c r="E25" s="178">
        <v>81.09</v>
      </c>
      <c r="F25" s="178">
        <v>37.75</v>
      </c>
      <c r="G25" s="178">
        <v>76.099999999999994</v>
      </c>
      <c r="H25" s="180">
        <f t="shared" si="0"/>
        <v>254.91</v>
      </c>
      <c r="I25" s="70">
        <f t="shared" si="1"/>
        <v>254.91</v>
      </c>
      <c r="J25" s="70"/>
      <c r="N25" s="46"/>
      <c r="O25" s="140"/>
      <c r="P25" s="132"/>
      <c r="Q25" s="132"/>
      <c r="R25" s="46"/>
      <c r="S25" s="46"/>
      <c r="T25" s="46"/>
      <c r="U25" s="46"/>
    </row>
    <row r="26" spans="2:21">
      <c r="B26" s="141" t="s">
        <v>11</v>
      </c>
      <c r="C26" s="177" t="s">
        <v>448</v>
      </c>
      <c r="D26" s="178">
        <v>90.47</v>
      </c>
      <c r="E26" s="178">
        <v>50.89</v>
      </c>
      <c r="F26" s="178">
        <v>47.55</v>
      </c>
      <c r="G26" s="178">
        <v>55.74</v>
      </c>
      <c r="H26" s="180">
        <f t="shared" si="0"/>
        <v>244.65000000000003</v>
      </c>
      <c r="I26" s="70">
        <f t="shared" si="1"/>
        <v>244.65000000000003</v>
      </c>
      <c r="J26" s="70"/>
      <c r="N26" s="46"/>
      <c r="O26" s="140"/>
      <c r="P26" s="132"/>
      <c r="Q26" s="132"/>
      <c r="R26" s="46"/>
      <c r="S26" s="46"/>
      <c r="T26" s="46"/>
      <c r="U26" s="46"/>
    </row>
    <row r="27" spans="2:21">
      <c r="B27" s="139" t="s">
        <v>26</v>
      </c>
      <c r="C27" s="177" t="s">
        <v>360</v>
      </c>
      <c r="D27" s="178">
        <v>85.6</v>
      </c>
      <c r="E27" s="178">
        <v>80.39</v>
      </c>
      <c r="F27" s="178">
        <v>19.350000000000001</v>
      </c>
      <c r="G27" s="178">
        <v>56.44</v>
      </c>
      <c r="H27" s="180">
        <f t="shared" si="0"/>
        <v>241.78</v>
      </c>
      <c r="I27" s="70">
        <f t="shared" si="1"/>
        <v>241.78</v>
      </c>
      <c r="J27" s="70"/>
      <c r="N27" s="46"/>
      <c r="O27" s="140"/>
      <c r="P27" s="132"/>
      <c r="Q27" s="132"/>
      <c r="R27" s="46"/>
      <c r="S27" s="46"/>
      <c r="T27" s="46"/>
      <c r="U27" s="46"/>
    </row>
    <row r="28" spans="2:21">
      <c r="B28" s="141" t="s">
        <v>27</v>
      </c>
      <c r="C28" s="177" t="s">
        <v>316</v>
      </c>
      <c r="D28" s="178">
        <v>51.97</v>
      </c>
      <c r="E28" s="178">
        <v>90.34</v>
      </c>
      <c r="F28" s="178">
        <v>29.78</v>
      </c>
      <c r="G28" s="178">
        <v>67.91</v>
      </c>
      <c r="H28" s="180">
        <f t="shared" si="0"/>
        <v>240</v>
      </c>
      <c r="I28" s="70">
        <f t="shared" si="1"/>
        <v>240</v>
      </c>
      <c r="J28" s="70"/>
      <c r="N28" s="46"/>
      <c r="O28" s="140"/>
      <c r="P28" s="132"/>
      <c r="Q28" s="132"/>
      <c r="R28" s="46"/>
      <c r="S28" s="46"/>
      <c r="T28" s="46"/>
      <c r="U28" s="46"/>
    </row>
    <row r="29" spans="2:21">
      <c r="B29" s="139" t="s">
        <v>28</v>
      </c>
      <c r="C29" s="177" t="s">
        <v>324</v>
      </c>
      <c r="D29" s="178">
        <v>44.57</v>
      </c>
      <c r="E29" s="178">
        <v>75.95</v>
      </c>
      <c r="F29" s="178">
        <v>57.05</v>
      </c>
      <c r="G29" s="178">
        <v>62.31</v>
      </c>
      <c r="H29" s="180">
        <f t="shared" si="0"/>
        <v>239.88</v>
      </c>
      <c r="I29" s="70">
        <f t="shared" si="1"/>
        <v>239.88</v>
      </c>
      <c r="J29" s="70"/>
      <c r="N29" s="46"/>
      <c r="O29" s="140"/>
      <c r="P29" s="132"/>
      <c r="Q29" s="132"/>
      <c r="R29" s="46"/>
      <c r="S29" s="46"/>
      <c r="T29" s="46"/>
      <c r="U29" s="46"/>
    </row>
    <row r="30" spans="2:21">
      <c r="B30" s="141" t="s">
        <v>29</v>
      </c>
      <c r="C30" s="177" t="s">
        <v>425</v>
      </c>
      <c r="D30" s="178">
        <v>61.89</v>
      </c>
      <c r="E30" s="178">
        <v>76.69</v>
      </c>
      <c r="F30" s="178">
        <v>45.19</v>
      </c>
      <c r="G30" s="178">
        <v>54.25</v>
      </c>
      <c r="H30" s="180">
        <f t="shared" si="0"/>
        <v>238.01999999999998</v>
      </c>
      <c r="I30" s="70">
        <f t="shared" si="1"/>
        <v>238.01999999999998</v>
      </c>
      <c r="J30" s="70"/>
      <c r="N30" s="46"/>
      <c r="O30" s="140"/>
      <c r="P30" s="132"/>
      <c r="Q30" s="132"/>
      <c r="R30" s="46"/>
      <c r="S30" s="46"/>
      <c r="T30" s="46"/>
      <c r="U30" s="46"/>
    </row>
    <row r="31" spans="2:21">
      <c r="B31" s="139" t="s">
        <v>30</v>
      </c>
      <c r="C31" s="177" t="s">
        <v>337</v>
      </c>
      <c r="D31" s="178">
        <v>71.77</v>
      </c>
      <c r="E31" s="178">
        <v>78.87</v>
      </c>
      <c r="F31" s="178">
        <v>30.38</v>
      </c>
      <c r="G31" s="178">
        <v>56.9</v>
      </c>
      <c r="H31" s="180">
        <f t="shared" si="0"/>
        <v>237.92</v>
      </c>
      <c r="I31" s="70">
        <f t="shared" si="1"/>
        <v>237.92</v>
      </c>
      <c r="J31" s="70"/>
      <c r="N31" s="46"/>
      <c r="O31" s="140"/>
      <c r="P31" s="132"/>
      <c r="Q31" s="132"/>
      <c r="R31" s="46"/>
      <c r="S31" s="46"/>
      <c r="T31" s="46"/>
      <c r="U31" s="46"/>
    </row>
    <row r="32" spans="2:21">
      <c r="B32" s="141" t="s">
        <v>31</v>
      </c>
      <c r="C32" s="177" t="s">
        <v>423</v>
      </c>
      <c r="D32" s="178">
        <v>68.459999999999994</v>
      </c>
      <c r="E32" s="178">
        <v>45.56</v>
      </c>
      <c r="F32" s="178">
        <v>48.54</v>
      </c>
      <c r="G32" s="178">
        <v>75.209999999999994</v>
      </c>
      <c r="H32" s="180">
        <f t="shared" si="0"/>
        <v>237.76999999999998</v>
      </c>
      <c r="I32" s="70">
        <f t="shared" si="1"/>
        <v>237.76999999999998</v>
      </c>
      <c r="J32" s="70"/>
      <c r="N32" s="46"/>
      <c r="O32" s="140"/>
      <c r="P32" s="132"/>
      <c r="Q32" s="132"/>
      <c r="R32" s="46"/>
      <c r="S32" s="46"/>
      <c r="T32" s="46"/>
      <c r="U32" s="46"/>
    </row>
    <row r="33" spans="2:21">
      <c r="B33" s="139" t="s">
        <v>32</v>
      </c>
      <c r="C33" s="177" t="s">
        <v>398</v>
      </c>
      <c r="D33" s="178">
        <v>75.77</v>
      </c>
      <c r="E33" s="178">
        <v>62.09</v>
      </c>
      <c r="F33" s="178">
        <v>29.05</v>
      </c>
      <c r="G33" s="178">
        <v>68.61</v>
      </c>
      <c r="H33" s="180">
        <f t="shared" si="0"/>
        <v>235.52000000000004</v>
      </c>
      <c r="I33" s="70">
        <f t="shared" si="1"/>
        <v>235.52000000000004</v>
      </c>
      <c r="J33" s="70"/>
      <c r="N33" s="46"/>
      <c r="O33" s="140"/>
      <c r="P33" s="132"/>
      <c r="Q33" s="132"/>
      <c r="R33" s="46"/>
      <c r="S33" s="46"/>
      <c r="T33" s="46"/>
      <c r="U33" s="46"/>
    </row>
    <row r="34" spans="2:21">
      <c r="B34" s="141" t="s">
        <v>33</v>
      </c>
      <c r="C34" s="177" t="s">
        <v>486</v>
      </c>
      <c r="D34" s="178">
        <v>58.27</v>
      </c>
      <c r="E34" s="178">
        <v>62.09</v>
      </c>
      <c r="F34" s="178">
        <v>57.55</v>
      </c>
      <c r="G34" s="178">
        <v>56.5</v>
      </c>
      <c r="H34" s="180">
        <f t="shared" si="0"/>
        <v>234.41000000000003</v>
      </c>
      <c r="I34" s="70">
        <f t="shared" si="1"/>
        <v>234.41000000000003</v>
      </c>
      <c r="J34" s="70"/>
      <c r="N34" s="46"/>
      <c r="O34" s="140"/>
      <c r="P34" s="132"/>
      <c r="Q34" s="132"/>
      <c r="R34" s="46"/>
      <c r="S34" s="46"/>
      <c r="T34" s="46"/>
      <c r="U34" s="46"/>
    </row>
    <row r="35" spans="2:21">
      <c r="B35" s="139" t="s">
        <v>34</v>
      </c>
      <c r="C35" s="177" t="s">
        <v>463</v>
      </c>
      <c r="D35" s="178">
        <v>97.77</v>
      </c>
      <c r="E35" s="178">
        <v>75.59</v>
      </c>
      <c r="F35" s="178">
        <v>23.44</v>
      </c>
      <c r="G35" s="178">
        <v>36.51</v>
      </c>
      <c r="H35" s="180">
        <f t="shared" si="0"/>
        <v>233.31</v>
      </c>
      <c r="I35" s="70">
        <f t="shared" si="1"/>
        <v>233.31</v>
      </c>
      <c r="J35" s="70"/>
      <c r="N35" s="46"/>
      <c r="O35" s="140"/>
      <c r="P35" s="132"/>
      <c r="Q35" s="132"/>
      <c r="R35" s="46"/>
      <c r="S35" s="46"/>
      <c r="T35" s="46"/>
      <c r="U35" s="46"/>
    </row>
    <row r="36" spans="2:21">
      <c r="B36" s="141" t="s">
        <v>35</v>
      </c>
      <c r="C36" s="177" t="s">
        <v>323</v>
      </c>
      <c r="D36" s="178">
        <v>68.5</v>
      </c>
      <c r="E36" s="178">
        <v>69.89</v>
      </c>
      <c r="F36" s="178">
        <v>19.850000000000001</v>
      </c>
      <c r="G36" s="178">
        <v>74.41</v>
      </c>
      <c r="H36" s="180">
        <f t="shared" si="0"/>
        <v>232.64999999999998</v>
      </c>
      <c r="I36" s="70">
        <f t="shared" si="1"/>
        <v>232.64999999999998</v>
      </c>
      <c r="J36" s="70"/>
      <c r="N36" s="46"/>
      <c r="O36" s="140"/>
      <c r="P36" s="132"/>
      <c r="Q36" s="132"/>
      <c r="R36" s="46"/>
      <c r="S36" s="46"/>
      <c r="T36" s="46"/>
      <c r="U36" s="46"/>
    </row>
    <row r="37" spans="2:21">
      <c r="B37" s="139" t="s">
        <v>36</v>
      </c>
      <c r="C37" s="177" t="s">
        <v>363</v>
      </c>
      <c r="D37" s="178">
        <v>81.5</v>
      </c>
      <c r="E37" s="178">
        <v>64.89</v>
      </c>
      <c r="F37" s="178">
        <v>40.18</v>
      </c>
      <c r="G37" s="178">
        <v>43.1</v>
      </c>
      <c r="H37" s="180">
        <f t="shared" si="0"/>
        <v>229.67</v>
      </c>
      <c r="I37" s="70">
        <f t="shared" si="1"/>
        <v>229.67</v>
      </c>
      <c r="J37" s="70"/>
      <c r="N37" s="46"/>
      <c r="O37" s="140"/>
      <c r="P37" s="132"/>
      <c r="Q37" s="132"/>
      <c r="R37" s="46"/>
      <c r="S37" s="46"/>
      <c r="T37" s="46"/>
      <c r="U37" s="46"/>
    </row>
    <row r="38" spans="2:21">
      <c r="B38" s="141" t="s">
        <v>37</v>
      </c>
      <c r="C38" s="177" t="s">
        <v>382</v>
      </c>
      <c r="D38" s="178">
        <v>82.5</v>
      </c>
      <c r="E38" s="178">
        <v>63.25</v>
      </c>
      <c r="F38" s="178">
        <v>33.32</v>
      </c>
      <c r="G38" s="178">
        <v>46.64</v>
      </c>
      <c r="H38" s="180">
        <f t="shared" si="0"/>
        <v>225.70999999999998</v>
      </c>
      <c r="I38" s="70">
        <f t="shared" si="1"/>
        <v>225.70999999999998</v>
      </c>
      <c r="J38" s="70"/>
      <c r="N38" s="46"/>
      <c r="O38" s="140"/>
      <c r="P38" s="132"/>
      <c r="Q38" s="132"/>
      <c r="R38" s="46"/>
      <c r="S38" s="46"/>
      <c r="T38" s="46"/>
      <c r="U38" s="46"/>
    </row>
    <row r="39" spans="2:21">
      <c r="B39" s="139" t="s">
        <v>38</v>
      </c>
      <c r="C39" s="177" t="s">
        <v>417</v>
      </c>
      <c r="D39" s="178">
        <v>65.37</v>
      </c>
      <c r="E39" s="178">
        <v>43</v>
      </c>
      <c r="F39" s="178">
        <v>43.65</v>
      </c>
      <c r="G39" s="178">
        <v>71.77</v>
      </c>
      <c r="H39" s="180">
        <f t="shared" si="0"/>
        <v>223.79000000000002</v>
      </c>
      <c r="I39" s="70">
        <f t="shared" si="1"/>
        <v>223.79000000000002</v>
      </c>
      <c r="J39" s="70"/>
      <c r="N39" s="46"/>
      <c r="O39" s="140"/>
      <c r="P39" s="132"/>
      <c r="Q39" s="132"/>
      <c r="R39" s="46"/>
      <c r="S39" s="46"/>
      <c r="T39" s="46"/>
      <c r="U39" s="46"/>
    </row>
    <row r="40" spans="2:21">
      <c r="B40" s="141" t="s">
        <v>39</v>
      </c>
      <c r="C40" s="177" t="s">
        <v>460</v>
      </c>
      <c r="D40" s="178">
        <v>75.97</v>
      </c>
      <c r="E40" s="178">
        <v>60.19</v>
      </c>
      <c r="F40" s="178">
        <v>27.95</v>
      </c>
      <c r="G40" s="178">
        <v>59.44</v>
      </c>
      <c r="H40" s="180">
        <f t="shared" si="0"/>
        <v>223.54999999999998</v>
      </c>
      <c r="I40" s="70">
        <f t="shared" si="1"/>
        <v>223.54999999999998</v>
      </c>
      <c r="J40" s="70"/>
      <c r="N40" s="46"/>
      <c r="O40" s="140"/>
      <c r="P40" s="132"/>
      <c r="Q40" s="132"/>
      <c r="R40" s="46"/>
      <c r="S40" s="46"/>
      <c r="T40" s="46"/>
      <c r="U40" s="46"/>
    </row>
    <row r="41" spans="2:21">
      <c r="B41" s="139" t="s">
        <v>40</v>
      </c>
      <c r="C41" s="177" t="s">
        <v>457</v>
      </c>
      <c r="D41" s="178">
        <v>79.489999999999995</v>
      </c>
      <c r="E41" s="178">
        <v>69.59</v>
      </c>
      <c r="F41" s="178">
        <v>20.96</v>
      </c>
      <c r="G41" s="178">
        <v>53.14</v>
      </c>
      <c r="H41" s="180">
        <f t="shared" si="0"/>
        <v>223.18</v>
      </c>
      <c r="I41" s="70">
        <f t="shared" si="1"/>
        <v>223.18</v>
      </c>
      <c r="J41" s="70"/>
      <c r="N41" s="46"/>
      <c r="O41" s="140"/>
      <c r="P41" s="132"/>
      <c r="Q41" s="132"/>
      <c r="R41" s="46"/>
      <c r="S41" s="46"/>
      <c r="T41" s="46"/>
      <c r="U41" s="46"/>
    </row>
    <row r="42" spans="2:21">
      <c r="B42" s="141" t="s">
        <v>41</v>
      </c>
      <c r="C42" s="177" t="s">
        <v>367</v>
      </c>
      <c r="D42" s="178">
        <v>44.77</v>
      </c>
      <c r="E42" s="178">
        <v>55.59</v>
      </c>
      <c r="F42" s="178">
        <v>37.65</v>
      </c>
      <c r="G42" s="178">
        <v>85.1</v>
      </c>
      <c r="H42" s="180">
        <f t="shared" si="0"/>
        <v>223.11</v>
      </c>
      <c r="I42" s="70">
        <f t="shared" si="1"/>
        <v>223.11</v>
      </c>
      <c r="J42" s="70"/>
      <c r="N42" s="46"/>
      <c r="O42" s="140"/>
      <c r="P42" s="132"/>
      <c r="Q42" s="132"/>
      <c r="R42" s="46"/>
      <c r="S42" s="46"/>
      <c r="T42" s="46"/>
      <c r="U42" s="46"/>
    </row>
    <row r="43" spans="2:21">
      <c r="B43" s="139" t="s">
        <v>42</v>
      </c>
      <c r="C43" s="177" t="s">
        <v>381</v>
      </c>
      <c r="D43" s="178">
        <v>51.8</v>
      </c>
      <c r="E43" s="178">
        <v>52.89</v>
      </c>
      <c r="F43" s="178">
        <v>41.05</v>
      </c>
      <c r="G43" s="178">
        <v>76.739999999999995</v>
      </c>
      <c r="H43" s="180">
        <f t="shared" si="0"/>
        <v>222.48000000000002</v>
      </c>
      <c r="I43" s="70">
        <f t="shared" si="1"/>
        <v>222.48000000000002</v>
      </c>
      <c r="J43" s="70"/>
      <c r="N43" s="46"/>
      <c r="O43" s="140"/>
      <c r="P43" s="132"/>
      <c r="Q43" s="132"/>
      <c r="R43" s="46"/>
      <c r="S43" s="46"/>
      <c r="T43" s="46"/>
      <c r="U43" s="46"/>
    </row>
    <row r="44" spans="2:21">
      <c r="B44" s="141" t="s">
        <v>43</v>
      </c>
      <c r="C44" s="177" t="s">
        <v>420</v>
      </c>
      <c r="D44" s="178">
        <v>70.2</v>
      </c>
      <c r="E44" s="178">
        <v>70.09</v>
      </c>
      <c r="F44" s="178">
        <v>34.15</v>
      </c>
      <c r="G44" s="178">
        <v>46.41</v>
      </c>
      <c r="H44" s="180">
        <f t="shared" si="0"/>
        <v>220.85000000000002</v>
      </c>
      <c r="I44" s="70">
        <f t="shared" si="1"/>
        <v>220.85000000000002</v>
      </c>
      <c r="J44" s="70"/>
      <c r="N44" s="46"/>
      <c r="O44" s="140"/>
      <c r="P44" s="132"/>
      <c r="Q44" s="132"/>
      <c r="R44" s="46"/>
      <c r="S44" s="46"/>
      <c r="T44" s="46"/>
      <c r="U44" s="46"/>
    </row>
    <row r="45" spans="2:21">
      <c r="B45" s="139" t="s">
        <v>44</v>
      </c>
      <c r="C45" s="177" t="s">
        <v>318</v>
      </c>
      <c r="D45" s="178">
        <v>50.47</v>
      </c>
      <c r="E45" s="178">
        <v>81.19</v>
      </c>
      <c r="F45" s="178">
        <v>28.14</v>
      </c>
      <c r="G45" s="178">
        <v>60.6</v>
      </c>
      <c r="H45" s="180">
        <f t="shared" si="0"/>
        <v>220.4</v>
      </c>
      <c r="I45" s="70">
        <f t="shared" si="1"/>
        <v>220.4</v>
      </c>
      <c r="J45" s="70"/>
      <c r="N45" s="46"/>
      <c r="O45" s="140"/>
      <c r="P45" s="132"/>
      <c r="Q45" s="132"/>
      <c r="R45" s="46"/>
      <c r="S45" s="46"/>
      <c r="T45" s="46"/>
      <c r="U45" s="46"/>
    </row>
    <row r="46" spans="2:21">
      <c r="B46" s="141" t="s">
        <v>45</v>
      </c>
      <c r="C46" s="177" t="s">
        <v>344</v>
      </c>
      <c r="D46" s="178">
        <v>79.45</v>
      </c>
      <c r="E46" s="178">
        <v>77.790000000000006</v>
      </c>
      <c r="F46" s="178">
        <v>16.05</v>
      </c>
      <c r="G46" s="178">
        <v>43.44</v>
      </c>
      <c r="H46" s="180">
        <f t="shared" si="0"/>
        <v>216.73000000000002</v>
      </c>
      <c r="I46" s="70">
        <f t="shared" si="1"/>
        <v>216.73000000000002</v>
      </c>
      <c r="J46" s="70"/>
      <c r="N46" s="46"/>
      <c r="O46" s="140"/>
      <c r="P46" s="132"/>
      <c r="Q46" s="132"/>
      <c r="R46" s="46"/>
      <c r="S46" s="46"/>
      <c r="T46" s="46"/>
      <c r="U46" s="46"/>
    </row>
    <row r="47" spans="2:21">
      <c r="B47" s="139" t="s">
        <v>46</v>
      </c>
      <c r="C47" s="177" t="s">
        <v>343</v>
      </c>
      <c r="D47" s="178">
        <v>49.4</v>
      </c>
      <c r="E47" s="178">
        <v>65.290000000000006</v>
      </c>
      <c r="F47" s="178">
        <v>48.59</v>
      </c>
      <c r="G47" s="178">
        <v>52.21</v>
      </c>
      <c r="H47" s="180">
        <f t="shared" si="0"/>
        <v>215.49</v>
      </c>
      <c r="I47" s="70">
        <f t="shared" si="1"/>
        <v>215.49</v>
      </c>
      <c r="J47" s="70"/>
      <c r="N47" s="46"/>
      <c r="O47" s="140"/>
      <c r="P47" s="132"/>
      <c r="Q47" s="132"/>
      <c r="R47" s="46"/>
      <c r="S47" s="46"/>
      <c r="T47" s="46"/>
      <c r="U47" s="46"/>
    </row>
    <row r="48" spans="2:21">
      <c r="B48" s="141" t="s">
        <v>47</v>
      </c>
      <c r="C48" s="177" t="s">
        <v>375</v>
      </c>
      <c r="D48" s="178">
        <v>46.9</v>
      </c>
      <c r="E48" s="178">
        <v>51.69</v>
      </c>
      <c r="F48" s="178">
        <v>44.29</v>
      </c>
      <c r="G48" s="178">
        <v>72.510000000000005</v>
      </c>
      <c r="H48" s="180">
        <f t="shared" si="0"/>
        <v>215.39</v>
      </c>
      <c r="I48" s="70">
        <f t="shared" si="1"/>
        <v>215.39</v>
      </c>
      <c r="J48" s="70"/>
      <c r="N48" s="46"/>
      <c r="O48" s="140"/>
      <c r="P48" s="132"/>
      <c r="Q48" s="132"/>
      <c r="R48" s="46"/>
      <c r="S48" s="46"/>
      <c r="T48" s="46"/>
      <c r="U48" s="46"/>
    </row>
    <row r="49" spans="2:21">
      <c r="B49" s="139" t="s">
        <v>48</v>
      </c>
      <c r="C49" s="177" t="s">
        <v>387</v>
      </c>
      <c r="D49" s="178">
        <v>49.27</v>
      </c>
      <c r="E49" s="178">
        <v>51.15</v>
      </c>
      <c r="F49" s="178">
        <v>41.36</v>
      </c>
      <c r="G49" s="178">
        <v>67.790000000000006</v>
      </c>
      <c r="H49" s="180">
        <f t="shared" si="0"/>
        <v>209.57</v>
      </c>
      <c r="I49" s="70">
        <f t="shared" si="1"/>
        <v>209.57</v>
      </c>
      <c r="J49" s="70"/>
      <c r="N49" s="46"/>
      <c r="O49" s="140"/>
      <c r="P49" s="132"/>
      <c r="Q49" s="132"/>
      <c r="R49" s="46"/>
      <c r="S49" s="46"/>
      <c r="T49" s="46"/>
      <c r="U49" s="46"/>
    </row>
    <row r="50" spans="2:21">
      <c r="B50" s="141" t="s">
        <v>49</v>
      </c>
      <c r="C50" s="177" t="s">
        <v>341</v>
      </c>
      <c r="D50" s="178">
        <v>51.57</v>
      </c>
      <c r="E50" s="178">
        <v>71.39</v>
      </c>
      <c r="F50" s="178">
        <v>37.15</v>
      </c>
      <c r="G50" s="178">
        <v>48.84</v>
      </c>
      <c r="H50" s="180">
        <f t="shared" si="0"/>
        <v>208.95000000000002</v>
      </c>
      <c r="I50" s="70">
        <f t="shared" si="1"/>
        <v>208.95000000000002</v>
      </c>
      <c r="J50" s="70"/>
      <c r="N50" s="46"/>
      <c r="O50" s="140"/>
      <c r="P50" s="132"/>
      <c r="Q50" s="132"/>
      <c r="R50" s="46"/>
      <c r="S50" s="46"/>
      <c r="T50" s="46"/>
      <c r="U50" s="46"/>
    </row>
    <row r="51" spans="2:21">
      <c r="B51" s="139" t="s">
        <v>50</v>
      </c>
      <c r="C51" s="177" t="s">
        <v>446</v>
      </c>
      <c r="D51" s="178">
        <v>88.07</v>
      </c>
      <c r="E51" s="178">
        <v>43.79</v>
      </c>
      <c r="F51" s="178">
        <v>16.45</v>
      </c>
      <c r="G51" s="178">
        <v>60.64</v>
      </c>
      <c r="H51" s="180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40"/>
      <c r="P51" s="132"/>
      <c r="Q51" s="132"/>
      <c r="R51" s="46"/>
      <c r="S51" s="46"/>
      <c r="T51" s="46"/>
      <c r="U51" s="46"/>
    </row>
    <row r="52" spans="2:21">
      <c r="B52" s="141" t="s">
        <v>51</v>
      </c>
      <c r="C52" s="177" t="s">
        <v>472</v>
      </c>
      <c r="D52" s="178">
        <v>40.86</v>
      </c>
      <c r="E52" s="178">
        <v>48.39</v>
      </c>
      <c r="F52" s="178">
        <v>63.05</v>
      </c>
      <c r="G52" s="178">
        <v>55.44</v>
      </c>
      <c r="H52" s="180">
        <f t="shared" si="0"/>
        <v>207.74</v>
      </c>
      <c r="I52" s="70">
        <f t="shared" si="2"/>
        <v>207.74</v>
      </c>
      <c r="J52" s="70"/>
      <c r="N52" s="46"/>
      <c r="O52" s="140"/>
      <c r="P52" s="132"/>
      <c r="Q52" s="132"/>
      <c r="R52" s="46"/>
      <c r="S52" s="46"/>
      <c r="T52" s="46"/>
      <c r="U52" s="46"/>
    </row>
    <row r="53" spans="2:21">
      <c r="B53" s="139" t="s">
        <v>52</v>
      </c>
      <c r="C53" s="177" t="s">
        <v>338</v>
      </c>
      <c r="D53" s="178">
        <v>47.96</v>
      </c>
      <c r="E53" s="178">
        <v>50.04</v>
      </c>
      <c r="F53" s="178">
        <v>20.49</v>
      </c>
      <c r="G53" s="178">
        <v>88.01</v>
      </c>
      <c r="H53" s="180">
        <f t="shared" si="0"/>
        <v>206.5</v>
      </c>
      <c r="I53" s="70">
        <f t="shared" si="2"/>
        <v>206.5</v>
      </c>
      <c r="J53" s="70"/>
      <c r="N53" s="46"/>
      <c r="O53" s="140"/>
      <c r="P53" s="132"/>
      <c r="Q53" s="132"/>
      <c r="R53" s="46"/>
      <c r="S53" s="46"/>
      <c r="T53" s="46"/>
      <c r="U53" s="46"/>
    </row>
    <row r="54" spans="2:21">
      <c r="B54" s="141" t="s">
        <v>53</v>
      </c>
      <c r="C54" s="177" t="s">
        <v>350</v>
      </c>
      <c r="D54" s="178">
        <v>64.47</v>
      </c>
      <c r="E54" s="178">
        <v>36.69</v>
      </c>
      <c r="F54" s="178">
        <v>38.67</v>
      </c>
      <c r="G54" s="178">
        <v>65.87</v>
      </c>
      <c r="H54" s="180">
        <f t="shared" si="0"/>
        <v>205.7</v>
      </c>
      <c r="I54" s="70">
        <f t="shared" si="2"/>
        <v>205.7</v>
      </c>
      <c r="J54" s="70"/>
      <c r="N54" s="46"/>
      <c r="O54" s="140"/>
      <c r="P54" s="132"/>
      <c r="Q54" s="132"/>
      <c r="R54" s="46"/>
      <c r="S54" s="46"/>
      <c r="T54" s="46"/>
      <c r="U54" s="46"/>
    </row>
    <row r="55" spans="2:21">
      <c r="B55" s="139" t="s">
        <v>54</v>
      </c>
      <c r="C55" s="177" t="s">
        <v>396</v>
      </c>
      <c r="D55" s="178">
        <v>75.75</v>
      </c>
      <c r="E55" s="178">
        <v>77.64</v>
      </c>
      <c r="F55" s="178">
        <v>9.7200000000000006</v>
      </c>
      <c r="G55" s="178">
        <v>41.21</v>
      </c>
      <c r="H55" s="180">
        <f t="shared" si="0"/>
        <v>204.32</v>
      </c>
      <c r="I55" s="70">
        <f t="shared" si="2"/>
        <v>204.32</v>
      </c>
      <c r="J55" s="70"/>
      <c r="N55" s="46"/>
      <c r="O55" s="140"/>
      <c r="P55" s="132"/>
      <c r="Q55" s="132"/>
      <c r="R55" s="46"/>
      <c r="S55" s="46"/>
      <c r="T55" s="46"/>
      <c r="U55" s="46"/>
    </row>
    <row r="56" spans="2:21">
      <c r="B56" s="141" t="s">
        <v>55</v>
      </c>
      <c r="C56" s="181" t="s">
        <v>388</v>
      </c>
      <c r="D56" s="178">
        <v>53.97</v>
      </c>
      <c r="E56" s="178">
        <v>71.290000000000006</v>
      </c>
      <c r="F56" s="178">
        <v>9.64</v>
      </c>
      <c r="G56" s="178">
        <v>67.81</v>
      </c>
      <c r="H56" s="180">
        <f t="shared" si="0"/>
        <v>202.71</v>
      </c>
      <c r="I56" s="70">
        <f t="shared" si="2"/>
        <v>202.71</v>
      </c>
      <c r="J56" s="70"/>
      <c r="N56" s="46"/>
      <c r="O56" s="140"/>
      <c r="P56" s="132"/>
      <c r="Q56" s="132"/>
      <c r="R56" s="46"/>
      <c r="S56" s="46"/>
      <c r="T56" s="46"/>
      <c r="U56" s="46"/>
    </row>
    <row r="57" spans="2:21">
      <c r="B57" s="139" t="s">
        <v>56</v>
      </c>
      <c r="C57" s="177" t="s">
        <v>370</v>
      </c>
      <c r="D57" s="178">
        <v>40.270000000000003</v>
      </c>
      <c r="E57" s="178">
        <v>56.99</v>
      </c>
      <c r="F57" s="178">
        <v>46.08</v>
      </c>
      <c r="G57" s="178">
        <v>59.23</v>
      </c>
      <c r="H57" s="180">
        <f t="shared" si="0"/>
        <v>202.57</v>
      </c>
      <c r="I57" s="70">
        <f t="shared" si="2"/>
        <v>202.57</v>
      </c>
      <c r="J57" s="70"/>
      <c r="N57" s="46"/>
      <c r="O57" s="140"/>
      <c r="P57" s="132"/>
      <c r="Q57" s="132"/>
      <c r="R57" s="46"/>
      <c r="S57" s="46"/>
      <c r="T57" s="46"/>
      <c r="U57" s="46"/>
    </row>
    <row r="58" spans="2:21">
      <c r="B58" s="141" t="s">
        <v>57</v>
      </c>
      <c r="C58" s="177" t="s">
        <v>315</v>
      </c>
      <c r="D58" s="178">
        <v>46.97</v>
      </c>
      <c r="E58" s="178">
        <v>74.790000000000006</v>
      </c>
      <c r="F58" s="178">
        <v>28.38</v>
      </c>
      <c r="G58" s="178">
        <v>50.21</v>
      </c>
      <c r="H58" s="180">
        <f t="shared" si="0"/>
        <v>200.35000000000002</v>
      </c>
      <c r="I58" s="70">
        <f t="shared" si="2"/>
        <v>200.35000000000002</v>
      </c>
      <c r="J58" s="70"/>
      <c r="N58" s="46"/>
      <c r="O58" s="140"/>
      <c r="P58" s="132"/>
      <c r="Q58" s="132"/>
      <c r="R58" s="46"/>
      <c r="S58" s="46"/>
      <c r="T58" s="46"/>
      <c r="U58" s="46"/>
    </row>
    <row r="59" spans="2:21">
      <c r="B59" s="139" t="s">
        <v>58</v>
      </c>
      <c r="C59" s="177" t="s">
        <v>383</v>
      </c>
      <c r="D59" s="178">
        <v>60.05</v>
      </c>
      <c r="E59" s="178">
        <v>56.09</v>
      </c>
      <c r="F59" s="178">
        <v>46.87</v>
      </c>
      <c r="G59" s="178">
        <v>36.11</v>
      </c>
      <c r="H59" s="180">
        <f t="shared" si="0"/>
        <v>199.12</v>
      </c>
      <c r="I59" s="70">
        <f t="shared" si="2"/>
        <v>199.12</v>
      </c>
      <c r="J59" s="70"/>
      <c r="N59" s="46"/>
      <c r="O59" s="140"/>
      <c r="P59" s="132"/>
      <c r="Q59" s="132"/>
      <c r="R59" s="46"/>
      <c r="S59" s="46"/>
      <c r="T59" s="46"/>
      <c r="U59" s="46"/>
    </row>
    <row r="60" spans="2:21">
      <c r="B60" s="141" t="s">
        <v>59</v>
      </c>
      <c r="C60" s="177" t="s">
        <v>444</v>
      </c>
      <c r="D60" s="178">
        <v>40.479999999999997</v>
      </c>
      <c r="E60" s="178">
        <v>62.09</v>
      </c>
      <c r="F60" s="178">
        <v>31.95</v>
      </c>
      <c r="G60" s="178">
        <v>64.44</v>
      </c>
      <c r="H60" s="180">
        <f t="shared" si="0"/>
        <v>198.95999999999998</v>
      </c>
      <c r="I60" s="70">
        <f t="shared" si="2"/>
        <v>198.95999999999998</v>
      </c>
      <c r="J60" s="70"/>
      <c r="N60" s="46"/>
      <c r="O60" s="140"/>
      <c r="P60" s="132"/>
      <c r="Q60" s="132"/>
      <c r="R60" s="46"/>
      <c r="S60" s="46"/>
      <c r="T60" s="46"/>
      <c r="U60" s="46"/>
    </row>
    <row r="61" spans="2:21">
      <c r="B61" s="139" t="s">
        <v>60</v>
      </c>
      <c r="C61" s="177" t="s">
        <v>418</v>
      </c>
      <c r="D61" s="178">
        <v>56.47</v>
      </c>
      <c r="E61" s="178">
        <v>50.36</v>
      </c>
      <c r="F61" s="178">
        <v>37.270000000000003</v>
      </c>
      <c r="G61" s="178">
        <v>53.64</v>
      </c>
      <c r="H61" s="180">
        <f t="shared" si="0"/>
        <v>197.74</v>
      </c>
      <c r="I61" s="70">
        <f t="shared" si="2"/>
        <v>197.74</v>
      </c>
      <c r="J61" s="70"/>
      <c r="N61" s="46"/>
      <c r="O61" s="140"/>
      <c r="P61" s="132"/>
      <c r="Q61" s="132"/>
      <c r="R61" s="46"/>
      <c r="S61" s="46"/>
      <c r="T61" s="46"/>
      <c r="U61" s="46"/>
    </row>
    <row r="62" spans="2:21">
      <c r="B62" s="141" t="s">
        <v>61</v>
      </c>
      <c r="C62" s="177" t="s">
        <v>427</v>
      </c>
      <c r="D62" s="178">
        <v>40</v>
      </c>
      <c r="E62" s="178">
        <v>55.19</v>
      </c>
      <c r="F62" s="178">
        <v>58.62</v>
      </c>
      <c r="G62" s="178">
        <v>43.41</v>
      </c>
      <c r="H62" s="180">
        <f t="shared" si="0"/>
        <v>197.22</v>
      </c>
      <c r="I62" s="70">
        <f t="shared" si="2"/>
        <v>197.22</v>
      </c>
      <c r="J62" s="70"/>
      <c r="N62" s="46"/>
      <c r="O62" s="140"/>
      <c r="P62" s="132"/>
      <c r="Q62" s="132"/>
      <c r="R62" s="46"/>
      <c r="S62" s="46"/>
      <c r="T62" s="46"/>
      <c r="U62" s="46"/>
    </row>
    <row r="63" spans="2:21">
      <c r="B63" s="139" t="s">
        <v>62</v>
      </c>
      <c r="C63" s="177" t="s">
        <v>371</v>
      </c>
      <c r="D63" s="178">
        <v>65.77</v>
      </c>
      <c r="E63" s="178">
        <v>52.29</v>
      </c>
      <c r="F63" s="178">
        <v>36.68</v>
      </c>
      <c r="G63" s="178">
        <v>41.63</v>
      </c>
      <c r="H63" s="180">
        <f t="shared" si="0"/>
        <v>196.37</v>
      </c>
      <c r="I63" s="70">
        <f t="shared" si="2"/>
        <v>196.37</v>
      </c>
      <c r="J63" s="70"/>
      <c r="N63" s="46"/>
      <c r="O63" s="140"/>
      <c r="P63" s="132"/>
      <c r="Q63" s="132"/>
      <c r="R63" s="46"/>
      <c r="S63" s="46"/>
      <c r="T63" s="46"/>
      <c r="U63" s="46"/>
    </row>
    <row r="64" spans="2:21">
      <c r="B64" s="141" t="s">
        <v>63</v>
      </c>
      <c r="C64" s="177" t="s">
        <v>465</v>
      </c>
      <c r="D64" s="178">
        <v>63.39</v>
      </c>
      <c r="E64" s="178">
        <v>43.79</v>
      </c>
      <c r="F64" s="178">
        <v>27.65</v>
      </c>
      <c r="G64" s="178">
        <v>60.81</v>
      </c>
      <c r="H64" s="180">
        <f t="shared" si="0"/>
        <v>195.64000000000001</v>
      </c>
      <c r="I64" s="70">
        <f t="shared" si="2"/>
        <v>195.64000000000001</v>
      </c>
      <c r="J64" s="70"/>
      <c r="N64" s="46"/>
      <c r="O64" s="140"/>
      <c r="P64" s="132"/>
      <c r="Q64" s="132"/>
      <c r="R64" s="46"/>
      <c r="S64" s="46"/>
      <c r="T64" s="46"/>
      <c r="U64" s="46"/>
    </row>
    <row r="65" spans="2:21">
      <c r="B65" s="139" t="s">
        <v>64</v>
      </c>
      <c r="C65" s="177" t="s">
        <v>484</v>
      </c>
      <c r="D65" s="178">
        <v>77.47</v>
      </c>
      <c r="E65" s="178">
        <v>52.09</v>
      </c>
      <c r="F65" s="178">
        <v>39.17</v>
      </c>
      <c r="G65" s="178">
        <v>26.9</v>
      </c>
      <c r="H65" s="180">
        <f t="shared" si="0"/>
        <v>195.63000000000002</v>
      </c>
      <c r="I65" s="70">
        <f t="shared" si="2"/>
        <v>195.63000000000002</v>
      </c>
      <c r="J65" s="70"/>
      <c r="N65" s="46"/>
      <c r="O65" s="140"/>
      <c r="P65" s="132"/>
      <c r="Q65" s="132"/>
      <c r="R65" s="46"/>
      <c r="S65" s="46"/>
      <c r="T65" s="46"/>
      <c r="U65" s="46"/>
    </row>
    <row r="66" spans="2:21">
      <c r="B66" s="141" t="s">
        <v>65</v>
      </c>
      <c r="C66" s="177" t="s">
        <v>340</v>
      </c>
      <c r="D66" s="178">
        <v>72.7</v>
      </c>
      <c r="E66" s="178">
        <v>66.87</v>
      </c>
      <c r="F66" s="178">
        <v>22.46</v>
      </c>
      <c r="G66" s="178">
        <v>32.61</v>
      </c>
      <c r="H66" s="180">
        <f t="shared" si="0"/>
        <v>194.64</v>
      </c>
      <c r="I66" s="70">
        <f t="shared" si="2"/>
        <v>194.64</v>
      </c>
      <c r="J66" s="70"/>
      <c r="N66" s="46"/>
      <c r="O66" s="140"/>
      <c r="P66" s="132"/>
      <c r="Q66" s="132"/>
      <c r="R66" s="46"/>
      <c r="S66" s="46"/>
      <c r="T66" s="46"/>
      <c r="U66" s="46"/>
    </row>
    <row r="67" spans="2:21">
      <c r="B67" s="139" t="s">
        <v>66</v>
      </c>
      <c r="C67" s="177" t="s">
        <v>328</v>
      </c>
      <c r="D67" s="178">
        <v>62.1</v>
      </c>
      <c r="E67" s="178">
        <v>39.94</v>
      </c>
      <c r="F67" s="178">
        <v>37.590000000000003</v>
      </c>
      <c r="G67" s="178">
        <v>54.91</v>
      </c>
      <c r="H67" s="180">
        <f t="shared" si="0"/>
        <v>194.54</v>
      </c>
      <c r="I67" s="70">
        <f t="shared" si="2"/>
        <v>194.54</v>
      </c>
      <c r="J67" s="70"/>
      <c r="N67" s="46"/>
      <c r="O67" s="140"/>
      <c r="P67" s="132"/>
      <c r="Q67" s="132"/>
      <c r="R67" s="46"/>
      <c r="S67" s="46"/>
      <c r="T67" s="46"/>
      <c r="U67" s="46"/>
    </row>
    <row r="68" spans="2:21">
      <c r="B68" s="141" t="s">
        <v>67</v>
      </c>
      <c r="C68" s="177" t="s">
        <v>354</v>
      </c>
      <c r="D68" s="178">
        <v>49.77</v>
      </c>
      <c r="E68" s="178">
        <v>61.39</v>
      </c>
      <c r="F68" s="178">
        <v>39.06</v>
      </c>
      <c r="G68" s="178">
        <v>43.24</v>
      </c>
      <c r="H68" s="180">
        <f t="shared" si="0"/>
        <v>193.46</v>
      </c>
      <c r="I68" s="70">
        <f t="shared" si="2"/>
        <v>193.46</v>
      </c>
      <c r="J68" s="70"/>
      <c r="N68" s="46"/>
      <c r="O68" s="140"/>
      <c r="P68" s="132"/>
      <c r="Q68" s="132"/>
      <c r="R68" s="46"/>
      <c r="S68" s="46"/>
      <c r="T68" s="46"/>
      <c r="U68" s="46"/>
    </row>
    <row r="69" spans="2:21">
      <c r="B69" s="139" t="s">
        <v>68</v>
      </c>
      <c r="C69" s="177" t="s">
        <v>369</v>
      </c>
      <c r="D69" s="178">
        <v>51.2</v>
      </c>
      <c r="E69" s="178">
        <v>48.19</v>
      </c>
      <c r="F69" s="178">
        <v>32.36</v>
      </c>
      <c r="G69" s="178">
        <v>61.61</v>
      </c>
      <c r="H69" s="180">
        <f t="shared" si="0"/>
        <v>193.36</v>
      </c>
      <c r="I69" s="70">
        <f t="shared" si="2"/>
        <v>193.36</v>
      </c>
      <c r="J69" s="70"/>
      <c r="N69" s="46"/>
      <c r="O69" s="140"/>
      <c r="P69" s="132"/>
      <c r="Q69" s="132"/>
      <c r="R69" s="46"/>
      <c r="S69" s="46"/>
      <c r="T69" s="46"/>
      <c r="U69" s="46"/>
    </row>
    <row r="70" spans="2:21">
      <c r="B70" s="141" t="s">
        <v>69</v>
      </c>
      <c r="C70" s="177" t="s">
        <v>416</v>
      </c>
      <c r="D70" s="178">
        <v>37.869999999999997</v>
      </c>
      <c r="E70" s="178">
        <v>75.39</v>
      </c>
      <c r="F70" s="178">
        <v>23.08</v>
      </c>
      <c r="G70" s="178">
        <v>54.94</v>
      </c>
      <c r="H70" s="180">
        <f t="shared" si="0"/>
        <v>191.27999999999997</v>
      </c>
      <c r="I70" s="70">
        <f t="shared" si="2"/>
        <v>191.27999999999997</v>
      </c>
      <c r="J70" s="70"/>
      <c r="N70" s="46"/>
      <c r="O70" s="140"/>
      <c r="P70" s="132"/>
      <c r="Q70" s="132"/>
      <c r="R70" s="46"/>
      <c r="S70" s="46"/>
      <c r="T70" s="46"/>
      <c r="U70" s="46"/>
    </row>
    <row r="71" spans="2:21">
      <c r="B71" s="139" t="s">
        <v>70</v>
      </c>
      <c r="C71" s="177" t="s">
        <v>327</v>
      </c>
      <c r="D71" s="178">
        <v>51.77</v>
      </c>
      <c r="E71" s="178">
        <v>36.99</v>
      </c>
      <c r="F71" s="178">
        <v>35.65</v>
      </c>
      <c r="G71" s="178">
        <v>66.510000000000005</v>
      </c>
      <c r="H71" s="180">
        <f t="shared" si="0"/>
        <v>190.92000000000002</v>
      </c>
      <c r="I71" s="70">
        <f t="shared" si="2"/>
        <v>190.92000000000002</v>
      </c>
      <c r="J71" s="70"/>
      <c r="N71" s="46"/>
      <c r="O71" s="140"/>
      <c r="P71" s="132"/>
      <c r="Q71" s="132"/>
      <c r="R71" s="46"/>
      <c r="S71" s="46"/>
      <c r="T71" s="46"/>
      <c r="U71" s="46"/>
    </row>
    <row r="72" spans="2:21">
      <c r="B72" s="141" t="s">
        <v>71</v>
      </c>
      <c r="C72" s="177" t="s">
        <v>357</v>
      </c>
      <c r="D72" s="178">
        <v>68.34</v>
      </c>
      <c r="E72" s="178">
        <v>37.89</v>
      </c>
      <c r="F72" s="178">
        <v>25.48</v>
      </c>
      <c r="G72" s="178">
        <v>59.04</v>
      </c>
      <c r="H72" s="180">
        <f t="shared" si="0"/>
        <v>190.75</v>
      </c>
      <c r="I72" s="70">
        <f t="shared" si="2"/>
        <v>190.75</v>
      </c>
      <c r="J72" s="70"/>
      <c r="N72" s="46"/>
      <c r="O72" s="140"/>
      <c r="P72" s="132"/>
      <c r="Q72" s="132"/>
      <c r="R72" s="46"/>
      <c r="S72" s="46"/>
      <c r="T72" s="46"/>
      <c r="U72" s="46"/>
    </row>
    <row r="73" spans="2:21">
      <c r="B73" s="139" t="s">
        <v>72</v>
      </c>
      <c r="C73" s="177" t="s">
        <v>368</v>
      </c>
      <c r="D73" s="178">
        <v>52.3</v>
      </c>
      <c r="E73" s="178">
        <v>48.65</v>
      </c>
      <c r="F73" s="178">
        <v>23.68</v>
      </c>
      <c r="G73" s="178">
        <v>65.77</v>
      </c>
      <c r="H73" s="180">
        <f t="shared" si="0"/>
        <v>190.39999999999998</v>
      </c>
      <c r="I73" s="70">
        <f t="shared" si="2"/>
        <v>190.39999999999998</v>
      </c>
      <c r="J73" s="70"/>
      <c r="N73" s="46"/>
      <c r="O73" s="140"/>
      <c r="P73" s="132"/>
      <c r="Q73" s="132"/>
      <c r="R73" s="46"/>
      <c r="S73" s="46"/>
      <c r="T73" s="46"/>
      <c r="U73" s="46"/>
    </row>
    <row r="74" spans="2:21">
      <c r="B74" s="141" t="s">
        <v>73</v>
      </c>
      <c r="C74" s="177" t="s">
        <v>475</v>
      </c>
      <c r="D74" s="178">
        <v>47.4</v>
      </c>
      <c r="E74" s="178">
        <v>28.55</v>
      </c>
      <c r="F74" s="178">
        <v>59.02</v>
      </c>
      <c r="G74" s="178">
        <v>55.4</v>
      </c>
      <c r="H74" s="180">
        <f t="shared" si="0"/>
        <v>190.37</v>
      </c>
      <c r="I74" s="70">
        <f t="shared" si="2"/>
        <v>190.37</v>
      </c>
      <c r="J74" s="70"/>
      <c r="N74" s="46"/>
      <c r="O74" s="140"/>
      <c r="P74" s="132"/>
      <c r="Q74" s="132"/>
      <c r="R74" s="46"/>
      <c r="S74" s="46"/>
      <c r="T74" s="46"/>
      <c r="U74" s="46"/>
    </row>
    <row r="75" spans="2:21">
      <c r="B75" s="139" t="s">
        <v>74</v>
      </c>
      <c r="C75" s="177" t="s">
        <v>403</v>
      </c>
      <c r="D75" s="178">
        <v>45.76</v>
      </c>
      <c r="E75" s="178">
        <v>44.54</v>
      </c>
      <c r="F75" s="178">
        <v>23.14</v>
      </c>
      <c r="G75" s="178">
        <v>76.89</v>
      </c>
      <c r="H75" s="180">
        <f t="shared" si="0"/>
        <v>190.32999999999998</v>
      </c>
      <c r="I75" s="70">
        <f t="shared" si="2"/>
        <v>190.32999999999998</v>
      </c>
      <c r="J75" s="70"/>
      <c r="N75" s="46"/>
      <c r="O75" s="140"/>
      <c r="P75" s="132"/>
      <c r="Q75" s="132"/>
      <c r="R75" s="46"/>
      <c r="S75" s="46"/>
      <c r="T75" s="46"/>
      <c r="U75" s="46"/>
    </row>
    <row r="76" spans="2:21">
      <c r="B76" s="141" t="s">
        <v>75</v>
      </c>
      <c r="C76" s="177" t="s">
        <v>333</v>
      </c>
      <c r="D76" s="178">
        <v>30.54</v>
      </c>
      <c r="E76" s="178">
        <v>64.69</v>
      </c>
      <c r="F76" s="178">
        <v>45.54</v>
      </c>
      <c r="G76" s="178">
        <v>49.55</v>
      </c>
      <c r="H76" s="180">
        <f t="shared" si="0"/>
        <v>190.32</v>
      </c>
      <c r="I76" s="70">
        <f t="shared" si="2"/>
        <v>190.32</v>
      </c>
      <c r="J76" s="70"/>
      <c r="N76" s="46"/>
      <c r="O76" s="140"/>
      <c r="P76" s="132"/>
      <c r="Q76" s="132"/>
      <c r="R76" s="46"/>
      <c r="S76" s="46"/>
      <c r="T76" s="46"/>
      <c r="U76" s="46"/>
    </row>
    <row r="77" spans="2:21">
      <c r="B77" s="139" t="s">
        <v>76</v>
      </c>
      <c r="C77" s="177" t="s">
        <v>528</v>
      </c>
      <c r="D77" s="178">
        <v>38.85</v>
      </c>
      <c r="E77" s="178">
        <v>67.790000000000006</v>
      </c>
      <c r="F77" s="178">
        <v>55.06</v>
      </c>
      <c r="G77" s="178">
        <v>27.81</v>
      </c>
      <c r="H77" s="180">
        <f t="shared" si="0"/>
        <v>189.51000000000002</v>
      </c>
      <c r="I77" s="70">
        <f t="shared" si="2"/>
        <v>189.51000000000002</v>
      </c>
      <c r="J77" s="70"/>
      <c r="N77" s="46"/>
      <c r="O77" s="140"/>
      <c r="P77" s="132"/>
      <c r="Q77" s="132"/>
      <c r="R77" s="46"/>
      <c r="S77" s="46"/>
      <c r="T77" s="46"/>
      <c r="U77" s="46"/>
    </row>
    <row r="78" spans="2:21">
      <c r="B78" s="141" t="s">
        <v>77</v>
      </c>
      <c r="C78" s="177" t="s">
        <v>355</v>
      </c>
      <c r="D78" s="178">
        <v>41.86</v>
      </c>
      <c r="E78" s="178">
        <v>54.58</v>
      </c>
      <c r="F78" s="178">
        <v>42.46</v>
      </c>
      <c r="G78" s="178">
        <v>50.6</v>
      </c>
      <c r="H78" s="180">
        <f t="shared" si="0"/>
        <v>189.5</v>
      </c>
      <c r="I78" s="70">
        <f t="shared" si="2"/>
        <v>189.5</v>
      </c>
      <c r="J78" s="70"/>
      <c r="N78" s="46"/>
      <c r="O78" s="140"/>
      <c r="P78" s="132"/>
      <c r="Q78" s="132"/>
      <c r="R78" s="46"/>
      <c r="S78" s="46"/>
      <c r="T78" s="46"/>
      <c r="U78" s="46"/>
    </row>
    <row r="79" spans="2:21">
      <c r="B79" s="139" t="s">
        <v>78</v>
      </c>
      <c r="C79" s="177" t="s">
        <v>434</v>
      </c>
      <c r="D79" s="178">
        <v>45.6</v>
      </c>
      <c r="E79" s="178">
        <v>51.99</v>
      </c>
      <c r="F79" s="178">
        <v>35.65</v>
      </c>
      <c r="G79" s="178">
        <v>55.44</v>
      </c>
      <c r="H79" s="180">
        <f t="shared" si="0"/>
        <v>188.68</v>
      </c>
      <c r="I79" s="70">
        <f t="shared" si="2"/>
        <v>188.68</v>
      </c>
      <c r="J79" s="70"/>
      <c r="N79" s="46"/>
      <c r="O79" s="140"/>
      <c r="P79" s="132"/>
      <c r="Q79" s="132"/>
      <c r="R79" s="46"/>
      <c r="S79" s="46"/>
      <c r="T79" s="46"/>
      <c r="U79" s="46"/>
    </row>
    <row r="80" spans="2:21">
      <c r="B80" s="141" t="s">
        <v>79</v>
      </c>
      <c r="C80" s="177" t="s">
        <v>478</v>
      </c>
      <c r="D80" s="178">
        <v>47.17</v>
      </c>
      <c r="E80" s="178">
        <v>51.65</v>
      </c>
      <c r="F80" s="178">
        <v>40.32</v>
      </c>
      <c r="G80" s="178">
        <v>49.51</v>
      </c>
      <c r="H80" s="180">
        <f t="shared" si="0"/>
        <v>188.64999999999998</v>
      </c>
      <c r="I80" s="70">
        <f t="shared" si="2"/>
        <v>188.64999999999998</v>
      </c>
      <c r="J80" s="70"/>
      <c r="N80" s="46"/>
      <c r="O80" s="140"/>
      <c r="P80" s="132"/>
      <c r="Q80" s="132"/>
      <c r="R80" s="46"/>
      <c r="S80" s="46"/>
      <c r="T80" s="46"/>
      <c r="U80" s="46"/>
    </row>
    <row r="81" spans="2:21">
      <c r="B81" s="139" t="s">
        <v>80</v>
      </c>
      <c r="C81" s="177" t="s">
        <v>377</v>
      </c>
      <c r="D81" s="178">
        <v>39.700000000000003</v>
      </c>
      <c r="E81" s="178">
        <v>60.87</v>
      </c>
      <c r="F81" s="178">
        <v>47.47</v>
      </c>
      <c r="G81" s="178">
        <v>40.14</v>
      </c>
      <c r="H81" s="180">
        <f t="shared" si="0"/>
        <v>188.18</v>
      </c>
      <c r="I81" s="70">
        <f t="shared" si="2"/>
        <v>188.18</v>
      </c>
      <c r="J81" s="70"/>
      <c r="N81" s="46"/>
      <c r="O81" s="140"/>
      <c r="P81" s="132"/>
      <c r="Q81" s="132"/>
      <c r="R81" s="46"/>
      <c r="S81" s="46"/>
      <c r="T81" s="46"/>
      <c r="U81" s="46"/>
    </row>
    <row r="82" spans="2:21">
      <c r="B82" s="141" t="s">
        <v>81</v>
      </c>
      <c r="C82" s="177" t="s">
        <v>351</v>
      </c>
      <c r="D82" s="178">
        <v>50.11</v>
      </c>
      <c r="E82" s="178">
        <v>54.19</v>
      </c>
      <c r="F82" s="178">
        <v>18.34</v>
      </c>
      <c r="G82" s="178">
        <v>65.34</v>
      </c>
      <c r="H82" s="180">
        <f t="shared" si="0"/>
        <v>187.98000000000002</v>
      </c>
      <c r="I82" s="70">
        <f t="shared" si="2"/>
        <v>187.98000000000002</v>
      </c>
      <c r="J82" s="70"/>
      <c r="N82" s="46"/>
      <c r="O82" s="140"/>
      <c r="P82" s="132"/>
      <c r="Q82" s="132"/>
      <c r="R82" s="46"/>
      <c r="S82" s="46"/>
      <c r="T82" s="46"/>
      <c r="U82" s="46"/>
    </row>
    <row r="83" spans="2:21">
      <c r="B83" s="139" t="s">
        <v>82</v>
      </c>
      <c r="C83" s="177" t="s">
        <v>512</v>
      </c>
      <c r="D83" s="178">
        <v>45.96</v>
      </c>
      <c r="E83" s="178">
        <v>42.06</v>
      </c>
      <c r="F83" s="178">
        <v>47.97</v>
      </c>
      <c r="G83" s="178">
        <v>51.64</v>
      </c>
      <c r="H83" s="180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40"/>
      <c r="P83" s="132"/>
      <c r="Q83" s="132"/>
      <c r="R83" s="46"/>
      <c r="S83" s="46"/>
      <c r="T83" s="46"/>
      <c r="U83" s="46"/>
    </row>
    <row r="84" spans="2:21">
      <c r="B84" s="141" t="s">
        <v>83</v>
      </c>
      <c r="C84" s="177" t="s">
        <v>392</v>
      </c>
      <c r="D84" s="178">
        <v>37.9</v>
      </c>
      <c r="E84" s="178">
        <v>54.27</v>
      </c>
      <c r="F84" s="178">
        <v>58.32</v>
      </c>
      <c r="G84" s="178">
        <v>36.840000000000003</v>
      </c>
      <c r="H84" s="180">
        <f t="shared" si="3"/>
        <v>187.33</v>
      </c>
      <c r="I84" s="70">
        <f t="shared" si="4"/>
        <v>187.33</v>
      </c>
      <c r="J84" s="70"/>
      <c r="N84" s="46"/>
      <c r="O84" s="140"/>
      <c r="P84" s="132"/>
      <c r="Q84" s="132"/>
      <c r="R84" s="46"/>
      <c r="S84" s="46"/>
      <c r="T84" s="46"/>
      <c r="U84" s="46"/>
    </row>
    <row r="85" spans="2:21">
      <c r="B85" s="139" t="s">
        <v>84</v>
      </c>
      <c r="C85" s="177" t="s">
        <v>359</v>
      </c>
      <c r="D85" s="178">
        <v>35.57</v>
      </c>
      <c r="E85" s="178">
        <v>61.96</v>
      </c>
      <c r="F85" s="178">
        <v>35.25</v>
      </c>
      <c r="G85" s="178">
        <v>54.31</v>
      </c>
      <c r="H85" s="180">
        <f t="shared" si="3"/>
        <v>187.09</v>
      </c>
      <c r="I85" s="70">
        <f t="shared" si="4"/>
        <v>187.09</v>
      </c>
      <c r="J85" s="70"/>
      <c r="N85" s="46"/>
      <c r="O85" s="140"/>
      <c r="P85" s="132"/>
      <c r="Q85" s="132"/>
      <c r="R85" s="46"/>
      <c r="S85" s="46"/>
      <c r="T85" s="46"/>
      <c r="U85" s="46"/>
    </row>
    <row r="86" spans="2:21">
      <c r="B86" s="141" t="s">
        <v>85</v>
      </c>
      <c r="C86" s="177" t="s">
        <v>494</v>
      </c>
      <c r="D86" s="178">
        <v>68.099999999999994</v>
      </c>
      <c r="E86" s="178">
        <v>53.29</v>
      </c>
      <c r="F86" s="178">
        <v>25.52</v>
      </c>
      <c r="G86" s="178">
        <v>40.11</v>
      </c>
      <c r="H86" s="180">
        <f t="shared" si="3"/>
        <v>187.01999999999998</v>
      </c>
      <c r="I86" s="70">
        <f t="shared" si="4"/>
        <v>187.01999999999998</v>
      </c>
      <c r="J86" s="70"/>
      <c r="N86" s="46"/>
      <c r="O86" s="140"/>
      <c r="P86" s="132"/>
      <c r="Q86" s="132"/>
      <c r="R86" s="46"/>
      <c r="S86" s="46"/>
      <c r="T86" s="46"/>
      <c r="U86" s="46"/>
    </row>
    <row r="87" spans="2:21">
      <c r="B87" s="139" t="s">
        <v>86</v>
      </c>
      <c r="C87" s="177" t="s">
        <v>481</v>
      </c>
      <c r="D87" s="178">
        <v>52.09</v>
      </c>
      <c r="E87" s="178">
        <v>18.059999999999999</v>
      </c>
      <c r="F87" s="178">
        <v>38.340000000000003</v>
      </c>
      <c r="G87" s="178">
        <v>78.099999999999994</v>
      </c>
      <c r="H87" s="180">
        <f t="shared" si="3"/>
        <v>186.59</v>
      </c>
      <c r="I87" s="70">
        <f t="shared" si="4"/>
        <v>186.59</v>
      </c>
      <c r="J87" s="70"/>
      <c r="N87" s="46"/>
      <c r="O87" s="140"/>
      <c r="P87" s="132"/>
      <c r="Q87" s="132"/>
      <c r="R87" s="46"/>
      <c r="S87" s="46"/>
      <c r="T87" s="46"/>
      <c r="U87" s="46"/>
    </row>
    <row r="88" spans="2:21">
      <c r="B88" s="141" t="s">
        <v>87</v>
      </c>
      <c r="C88" s="177" t="s">
        <v>320</v>
      </c>
      <c r="D88" s="178">
        <v>42.27</v>
      </c>
      <c r="E88" s="178">
        <v>64.19</v>
      </c>
      <c r="F88" s="178">
        <v>31.68</v>
      </c>
      <c r="G88" s="178">
        <v>47.71</v>
      </c>
      <c r="H88" s="180">
        <f t="shared" si="3"/>
        <v>185.85000000000002</v>
      </c>
      <c r="I88" s="70">
        <f t="shared" si="4"/>
        <v>185.85000000000002</v>
      </c>
      <c r="J88" s="70"/>
      <c r="N88" s="46"/>
      <c r="O88" s="140"/>
      <c r="P88" s="132"/>
      <c r="Q88" s="132"/>
      <c r="R88" s="46"/>
      <c r="S88" s="46"/>
      <c r="T88" s="46"/>
      <c r="U88" s="46"/>
    </row>
    <row r="89" spans="2:21">
      <c r="B89" s="139" t="s">
        <v>88</v>
      </c>
      <c r="C89" s="177" t="s">
        <v>330</v>
      </c>
      <c r="D89" s="178">
        <v>25.85</v>
      </c>
      <c r="E89" s="178">
        <v>77.489999999999995</v>
      </c>
      <c r="F89" s="178">
        <v>20.34</v>
      </c>
      <c r="G89" s="178">
        <v>62.17</v>
      </c>
      <c r="H89" s="180">
        <f t="shared" si="3"/>
        <v>185.85000000000002</v>
      </c>
      <c r="I89" s="70">
        <f t="shared" si="4"/>
        <v>185.85000000000002</v>
      </c>
      <c r="J89" s="70"/>
      <c r="N89" s="46"/>
      <c r="O89" s="140"/>
      <c r="P89" s="132"/>
      <c r="Q89" s="132"/>
      <c r="R89" s="46"/>
      <c r="S89" s="46"/>
      <c r="T89" s="46"/>
      <c r="U89" s="46"/>
    </row>
    <row r="90" spans="2:21">
      <c r="B90" s="141" t="s">
        <v>89</v>
      </c>
      <c r="C90" s="177" t="s">
        <v>505</v>
      </c>
      <c r="D90" s="178">
        <v>28.87</v>
      </c>
      <c r="E90" s="178">
        <v>68.69</v>
      </c>
      <c r="F90" s="178">
        <v>54.58</v>
      </c>
      <c r="G90" s="178">
        <v>33.43</v>
      </c>
      <c r="H90" s="180">
        <f t="shared" si="3"/>
        <v>185.57</v>
      </c>
      <c r="I90" s="70">
        <f t="shared" si="4"/>
        <v>185.57</v>
      </c>
      <c r="J90" s="70"/>
      <c r="N90" s="46"/>
      <c r="O90" s="140"/>
      <c r="P90" s="132"/>
      <c r="Q90" s="132"/>
      <c r="R90" s="46"/>
      <c r="S90" s="46"/>
      <c r="T90" s="46"/>
      <c r="U90" s="46"/>
    </row>
    <row r="91" spans="2:21">
      <c r="B91" s="139" t="s">
        <v>90</v>
      </c>
      <c r="C91" s="177" t="s">
        <v>397</v>
      </c>
      <c r="D91" s="178">
        <v>38.700000000000003</v>
      </c>
      <c r="E91" s="178">
        <v>59.39</v>
      </c>
      <c r="F91" s="178">
        <v>26.69</v>
      </c>
      <c r="G91" s="178">
        <v>60.51</v>
      </c>
      <c r="H91" s="180">
        <f t="shared" si="3"/>
        <v>185.29</v>
      </c>
      <c r="I91" s="70">
        <f t="shared" si="4"/>
        <v>185.29</v>
      </c>
      <c r="J91" s="70"/>
      <c r="N91" s="46"/>
      <c r="O91" s="140"/>
      <c r="P91" s="132"/>
      <c r="Q91" s="132"/>
      <c r="R91" s="46"/>
      <c r="S91" s="46"/>
      <c r="T91" s="46"/>
      <c r="U91" s="46"/>
    </row>
    <row r="92" spans="2:21">
      <c r="B92" s="141" t="s">
        <v>91</v>
      </c>
      <c r="C92" s="177" t="s">
        <v>407</v>
      </c>
      <c r="D92" s="178">
        <v>80.569999999999993</v>
      </c>
      <c r="E92" s="178">
        <v>38.17</v>
      </c>
      <c r="F92" s="178">
        <v>10.85</v>
      </c>
      <c r="G92" s="178">
        <v>55.54</v>
      </c>
      <c r="H92" s="180">
        <f t="shared" si="3"/>
        <v>185.13</v>
      </c>
      <c r="I92" s="70">
        <f t="shared" si="4"/>
        <v>185.13</v>
      </c>
      <c r="J92" s="70"/>
      <c r="N92" s="46"/>
      <c r="O92" s="140"/>
      <c r="P92" s="132"/>
      <c r="Q92" s="132"/>
      <c r="R92" s="46"/>
      <c r="S92" s="46"/>
      <c r="T92" s="46"/>
      <c r="U92" s="46"/>
    </row>
    <row r="93" spans="2:21">
      <c r="B93" s="139" t="s">
        <v>92</v>
      </c>
      <c r="C93" s="177" t="s">
        <v>479</v>
      </c>
      <c r="D93" s="178">
        <v>46.27</v>
      </c>
      <c r="E93" s="178">
        <v>40.97</v>
      </c>
      <c r="F93" s="178">
        <v>40.97</v>
      </c>
      <c r="G93" s="178">
        <v>56.84</v>
      </c>
      <c r="H93" s="180">
        <f t="shared" si="3"/>
        <v>185.05</v>
      </c>
      <c r="I93" s="70">
        <f t="shared" si="4"/>
        <v>185.05</v>
      </c>
      <c r="J93" s="70"/>
      <c r="N93" s="46"/>
      <c r="O93" s="140"/>
      <c r="P93" s="132"/>
      <c r="Q93" s="132"/>
      <c r="R93" s="46"/>
      <c r="S93" s="46"/>
      <c r="T93" s="46"/>
      <c r="U93" s="46"/>
    </row>
    <row r="94" spans="2:21">
      <c r="B94" s="141" t="s">
        <v>93</v>
      </c>
      <c r="C94" s="177" t="s">
        <v>325</v>
      </c>
      <c r="D94" s="178">
        <v>62.87</v>
      </c>
      <c r="E94" s="178">
        <v>53.39</v>
      </c>
      <c r="F94" s="178">
        <v>3.68</v>
      </c>
      <c r="G94" s="178">
        <v>65.010000000000005</v>
      </c>
      <c r="H94" s="180">
        <f t="shared" si="3"/>
        <v>184.95</v>
      </c>
      <c r="I94" s="70">
        <f t="shared" si="4"/>
        <v>184.95</v>
      </c>
      <c r="J94" s="70"/>
      <c r="N94" s="46"/>
      <c r="O94" s="140"/>
      <c r="P94" s="132"/>
      <c r="Q94" s="132"/>
      <c r="R94" s="46"/>
      <c r="S94" s="46"/>
      <c r="T94" s="46"/>
      <c r="U94" s="46"/>
    </row>
    <row r="95" spans="2:21">
      <c r="B95" s="139" t="s">
        <v>94</v>
      </c>
      <c r="C95" s="177" t="s">
        <v>372</v>
      </c>
      <c r="D95" s="178">
        <v>25.95</v>
      </c>
      <c r="E95" s="178">
        <v>97.99</v>
      </c>
      <c r="F95" s="178">
        <v>35.26</v>
      </c>
      <c r="G95" s="178">
        <v>25.71</v>
      </c>
      <c r="H95" s="180">
        <f t="shared" si="3"/>
        <v>184.91</v>
      </c>
      <c r="I95" s="70">
        <f t="shared" si="4"/>
        <v>184.91</v>
      </c>
      <c r="J95" s="70"/>
      <c r="N95" s="46"/>
      <c r="O95" s="140"/>
      <c r="P95" s="132"/>
      <c r="Q95" s="132"/>
      <c r="R95" s="46"/>
      <c r="S95" s="46"/>
      <c r="T95" s="46"/>
      <c r="U95" s="46"/>
    </row>
    <row r="96" spans="2:21">
      <c r="B96" s="141" t="s">
        <v>95</v>
      </c>
      <c r="C96" s="177" t="s">
        <v>480</v>
      </c>
      <c r="D96" s="178">
        <v>51.54</v>
      </c>
      <c r="E96" s="178">
        <v>48.79</v>
      </c>
      <c r="F96" s="178">
        <v>50.19</v>
      </c>
      <c r="G96" s="178">
        <v>34.29</v>
      </c>
      <c r="H96" s="180">
        <f t="shared" si="3"/>
        <v>184.80999999999997</v>
      </c>
      <c r="I96" s="70">
        <f t="shared" si="4"/>
        <v>184.80999999999997</v>
      </c>
      <c r="J96" s="70"/>
      <c r="N96" s="46"/>
      <c r="O96" s="140"/>
      <c r="P96" s="132"/>
      <c r="Q96" s="132"/>
      <c r="R96" s="46"/>
      <c r="S96" s="46"/>
      <c r="T96" s="46"/>
      <c r="U96" s="46"/>
    </row>
    <row r="97" spans="2:21">
      <c r="B97" s="139" t="s">
        <v>96</v>
      </c>
      <c r="C97" s="177" t="s">
        <v>445</v>
      </c>
      <c r="D97" s="178">
        <v>41.17</v>
      </c>
      <c r="E97" s="178">
        <v>28.85</v>
      </c>
      <c r="F97" s="178">
        <v>39.47</v>
      </c>
      <c r="G97" s="178">
        <v>75.14</v>
      </c>
      <c r="H97" s="180">
        <f t="shared" si="3"/>
        <v>184.63</v>
      </c>
      <c r="I97" s="70">
        <f t="shared" si="4"/>
        <v>184.63</v>
      </c>
      <c r="J97" s="70"/>
      <c r="N97" s="46"/>
      <c r="O97" s="140"/>
      <c r="P97" s="132"/>
      <c r="Q97" s="132"/>
      <c r="R97" s="46"/>
      <c r="S97" s="46"/>
      <c r="T97" s="46"/>
      <c r="U97" s="46"/>
    </row>
    <row r="98" spans="2:21">
      <c r="B98" s="141" t="s">
        <v>97</v>
      </c>
      <c r="C98" s="177" t="s">
        <v>312</v>
      </c>
      <c r="D98" s="178">
        <v>47.46</v>
      </c>
      <c r="E98" s="178">
        <v>67.16</v>
      </c>
      <c r="F98" s="178">
        <v>53.45</v>
      </c>
      <c r="G98" s="178">
        <v>16.399999999999999</v>
      </c>
      <c r="H98" s="180">
        <f t="shared" si="3"/>
        <v>184.47</v>
      </c>
      <c r="I98" s="70">
        <f t="shared" si="4"/>
        <v>184.47</v>
      </c>
      <c r="J98" s="70"/>
      <c r="N98" s="46"/>
      <c r="O98" s="140"/>
      <c r="P98" s="132"/>
      <c r="Q98" s="132"/>
      <c r="R98" s="46"/>
      <c r="S98" s="46"/>
      <c r="T98" s="46"/>
      <c r="U98" s="46"/>
    </row>
    <row r="99" spans="2:21">
      <c r="B99" s="139" t="s">
        <v>98</v>
      </c>
      <c r="C99" s="177" t="s">
        <v>410</v>
      </c>
      <c r="D99" s="178">
        <v>38.25</v>
      </c>
      <c r="E99" s="178">
        <v>62.75</v>
      </c>
      <c r="F99" s="178">
        <v>45.65</v>
      </c>
      <c r="G99" s="178">
        <v>37.74</v>
      </c>
      <c r="H99" s="180">
        <f t="shared" si="3"/>
        <v>184.39000000000001</v>
      </c>
      <c r="I99" s="70">
        <f t="shared" si="4"/>
        <v>184.39000000000001</v>
      </c>
      <c r="J99" s="70"/>
      <c r="N99" s="46"/>
      <c r="O99" s="140"/>
      <c r="P99" s="132"/>
      <c r="Q99" s="132"/>
      <c r="R99" s="46"/>
      <c r="S99" s="46"/>
      <c r="T99" s="46"/>
      <c r="U99" s="46"/>
    </row>
    <row r="100" spans="2:21">
      <c r="B100" s="141" t="s">
        <v>99</v>
      </c>
      <c r="C100" s="177" t="s">
        <v>500</v>
      </c>
      <c r="D100" s="178">
        <v>60.28</v>
      </c>
      <c r="E100" s="178">
        <v>63.96</v>
      </c>
      <c r="F100" s="178">
        <v>29.25</v>
      </c>
      <c r="G100" s="178">
        <v>30.2</v>
      </c>
      <c r="H100" s="180">
        <f t="shared" si="3"/>
        <v>183.69</v>
      </c>
      <c r="I100" s="70">
        <f t="shared" si="4"/>
        <v>183.69</v>
      </c>
      <c r="J100" s="70"/>
      <c r="N100" s="46"/>
      <c r="O100" s="140"/>
      <c r="P100" s="132"/>
      <c r="Q100" s="132"/>
      <c r="R100" s="46"/>
      <c r="S100" s="46"/>
      <c r="T100" s="46"/>
      <c r="U100" s="46"/>
    </row>
    <row r="101" spans="2:21">
      <c r="B101" s="139" t="s">
        <v>100</v>
      </c>
      <c r="C101" s="177" t="s">
        <v>313</v>
      </c>
      <c r="D101" s="178">
        <v>47.58</v>
      </c>
      <c r="E101" s="178">
        <v>65.64</v>
      </c>
      <c r="F101" s="178">
        <v>8.68</v>
      </c>
      <c r="G101" s="178">
        <v>60.03</v>
      </c>
      <c r="H101" s="180">
        <f t="shared" si="3"/>
        <v>181.93</v>
      </c>
      <c r="I101" s="70">
        <f t="shared" si="4"/>
        <v>181.93</v>
      </c>
      <c r="J101" s="70"/>
      <c r="N101" s="46"/>
      <c r="O101" s="140"/>
      <c r="P101" s="132"/>
      <c r="Q101" s="132"/>
      <c r="R101" s="46"/>
      <c r="S101" s="46"/>
      <c r="T101" s="46"/>
      <c r="U101" s="46"/>
    </row>
    <row r="102" spans="2:21">
      <c r="B102" s="141" t="s">
        <v>101</v>
      </c>
      <c r="C102" s="177" t="s">
        <v>442</v>
      </c>
      <c r="D102" s="178">
        <v>46.6</v>
      </c>
      <c r="E102" s="178">
        <v>41.65</v>
      </c>
      <c r="F102" s="178">
        <v>31.98</v>
      </c>
      <c r="G102" s="178">
        <v>61.44</v>
      </c>
      <c r="H102" s="180">
        <f t="shared" si="3"/>
        <v>181.67000000000002</v>
      </c>
      <c r="I102" s="70">
        <f t="shared" si="4"/>
        <v>181.67000000000002</v>
      </c>
      <c r="J102" s="70"/>
      <c r="N102" s="46"/>
      <c r="O102" s="140"/>
      <c r="P102" s="132"/>
      <c r="Q102" s="132"/>
      <c r="R102" s="46"/>
      <c r="S102" s="46"/>
      <c r="T102" s="46"/>
      <c r="U102" s="46"/>
    </row>
    <row r="103" spans="2:21">
      <c r="B103" s="139" t="s">
        <v>102</v>
      </c>
      <c r="C103" s="177" t="s">
        <v>393</v>
      </c>
      <c r="D103" s="178">
        <v>45.47</v>
      </c>
      <c r="E103" s="178">
        <v>74.69</v>
      </c>
      <c r="F103" s="178">
        <v>2.85</v>
      </c>
      <c r="G103" s="178">
        <v>55</v>
      </c>
      <c r="H103" s="180">
        <f t="shared" si="3"/>
        <v>178.01</v>
      </c>
      <c r="I103" s="70">
        <f t="shared" si="4"/>
        <v>178.01</v>
      </c>
      <c r="J103" s="70"/>
      <c r="N103" s="46"/>
      <c r="O103" s="140"/>
      <c r="P103" s="132"/>
      <c r="Q103" s="132"/>
      <c r="R103" s="46"/>
      <c r="S103" s="46"/>
      <c r="T103" s="46"/>
      <c r="U103" s="46"/>
    </row>
    <row r="104" spans="2:21">
      <c r="B104" s="141" t="s">
        <v>103</v>
      </c>
      <c r="C104" s="177" t="s">
        <v>462</v>
      </c>
      <c r="D104" s="178">
        <v>73.97</v>
      </c>
      <c r="E104" s="178">
        <v>57.79</v>
      </c>
      <c r="F104" s="178">
        <v>16.52</v>
      </c>
      <c r="G104" s="178">
        <v>29.5</v>
      </c>
      <c r="H104" s="180">
        <f t="shared" si="3"/>
        <v>177.78</v>
      </c>
      <c r="I104" s="70">
        <f t="shared" si="4"/>
        <v>177.78</v>
      </c>
      <c r="J104" s="70"/>
      <c r="N104" s="46"/>
      <c r="O104" s="140"/>
      <c r="P104" s="132"/>
      <c r="Q104" s="132"/>
      <c r="R104" s="46"/>
      <c r="S104" s="46"/>
      <c r="T104" s="46"/>
      <c r="U104" s="46"/>
    </row>
    <row r="105" spans="2:21">
      <c r="B105" s="139" t="s">
        <v>104</v>
      </c>
      <c r="C105" s="177" t="s">
        <v>361</v>
      </c>
      <c r="D105" s="178">
        <v>73.25</v>
      </c>
      <c r="E105" s="178">
        <v>61.89</v>
      </c>
      <c r="F105" s="178">
        <v>5.14</v>
      </c>
      <c r="G105" s="178">
        <v>36.869999999999997</v>
      </c>
      <c r="H105" s="180">
        <f t="shared" si="3"/>
        <v>177.14999999999998</v>
      </c>
      <c r="I105" s="70">
        <f t="shared" si="4"/>
        <v>177.14999999999998</v>
      </c>
      <c r="J105" s="70"/>
      <c r="N105" s="46"/>
      <c r="O105" s="140"/>
      <c r="P105" s="132"/>
      <c r="Q105" s="132"/>
      <c r="R105" s="46"/>
      <c r="S105" s="46"/>
      <c r="T105" s="46"/>
      <c r="U105" s="46"/>
    </row>
    <row r="106" spans="2:21">
      <c r="B106" s="141" t="s">
        <v>105</v>
      </c>
      <c r="C106" s="177" t="s">
        <v>356</v>
      </c>
      <c r="D106" s="178">
        <v>30.8</v>
      </c>
      <c r="E106" s="178">
        <v>46.19</v>
      </c>
      <c r="F106" s="178">
        <v>26.28</v>
      </c>
      <c r="G106" s="178">
        <v>73.34</v>
      </c>
      <c r="H106" s="180">
        <f t="shared" si="3"/>
        <v>176.61</v>
      </c>
      <c r="I106" s="70">
        <f t="shared" si="4"/>
        <v>176.61</v>
      </c>
      <c r="J106" s="70"/>
      <c r="N106" s="46"/>
      <c r="O106" s="140"/>
      <c r="P106" s="132"/>
      <c r="Q106" s="132"/>
      <c r="R106" s="46"/>
      <c r="S106" s="46"/>
      <c r="T106" s="46"/>
      <c r="U106" s="46"/>
    </row>
    <row r="107" spans="2:21">
      <c r="B107" s="139" t="s">
        <v>106</v>
      </c>
      <c r="C107" s="177" t="s">
        <v>401</v>
      </c>
      <c r="D107" s="178">
        <v>39.369999999999997</v>
      </c>
      <c r="E107" s="178">
        <v>46.95</v>
      </c>
      <c r="F107" s="178">
        <v>35.369999999999997</v>
      </c>
      <c r="G107" s="178">
        <v>54.61</v>
      </c>
      <c r="H107" s="180">
        <f t="shared" si="3"/>
        <v>176.3</v>
      </c>
      <c r="I107" s="70">
        <f t="shared" si="4"/>
        <v>176.3</v>
      </c>
      <c r="J107" s="70"/>
      <c r="N107" s="46"/>
      <c r="O107" s="140"/>
      <c r="P107" s="132"/>
      <c r="Q107" s="132"/>
      <c r="R107" s="46"/>
      <c r="S107" s="46"/>
      <c r="T107" s="46"/>
      <c r="U107" s="46"/>
    </row>
    <row r="108" spans="2:21">
      <c r="B108" s="141" t="s">
        <v>107</v>
      </c>
      <c r="C108" s="177" t="s">
        <v>458</v>
      </c>
      <c r="D108" s="178">
        <v>53.6</v>
      </c>
      <c r="E108" s="178">
        <v>26.94</v>
      </c>
      <c r="F108" s="178">
        <v>41.22</v>
      </c>
      <c r="G108" s="178">
        <v>54.4</v>
      </c>
      <c r="H108" s="180">
        <f t="shared" si="3"/>
        <v>176.16</v>
      </c>
      <c r="I108" s="70">
        <f t="shared" si="4"/>
        <v>176.16</v>
      </c>
      <c r="J108" s="70"/>
      <c r="N108" s="46"/>
      <c r="O108" s="140"/>
      <c r="P108" s="132"/>
      <c r="Q108" s="132"/>
      <c r="R108" s="46"/>
      <c r="S108" s="46"/>
      <c r="T108" s="46"/>
      <c r="U108" s="46"/>
    </row>
    <row r="109" spans="2:21">
      <c r="B109" s="139" t="s">
        <v>181</v>
      </c>
      <c r="C109" s="177" t="s">
        <v>385</v>
      </c>
      <c r="D109" s="178">
        <v>50.7</v>
      </c>
      <c r="E109" s="178">
        <v>52.99</v>
      </c>
      <c r="F109" s="178">
        <v>26.52</v>
      </c>
      <c r="G109" s="178">
        <v>45.04</v>
      </c>
      <c r="H109" s="180">
        <f t="shared" si="3"/>
        <v>175.25</v>
      </c>
      <c r="I109" s="70">
        <f t="shared" si="4"/>
        <v>175.25</v>
      </c>
      <c r="N109" s="46"/>
      <c r="O109" s="46"/>
      <c r="P109" s="132"/>
      <c r="Q109" s="46"/>
      <c r="R109" s="46"/>
      <c r="S109" s="46"/>
      <c r="T109" s="46"/>
      <c r="U109" s="46"/>
    </row>
    <row r="110" spans="2:21">
      <c r="B110" s="141" t="s">
        <v>182</v>
      </c>
      <c r="C110" s="177" t="s">
        <v>346</v>
      </c>
      <c r="D110" s="178">
        <v>33.67</v>
      </c>
      <c r="E110" s="178">
        <v>64.989999999999995</v>
      </c>
      <c r="F110" s="178">
        <v>27.98</v>
      </c>
      <c r="G110" s="178">
        <v>48.41</v>
      </c>
      <c r="H110" s="180">
        <f t="shared" si="3"/>
        <v>175.05</v>
      </c>
      <c r="I110" s="70">
        <f t="shared" si="4"/>
        <v>175.05</v>
      </c>
      <c r="N110" s="46"/>
      <c r="O110" s="46"/>
      <c r="P110" s="132"/>
      <c r="Q110" s="46"/>
      <c r="R110" s="46"/>
      <c r="S110" s="46"/>
      <c r="T110" s="46"/>
      <c r="U110" s="46"/>
    </row>
    <row r="111" spans="2:21">
      <c r="B111" s="139" t="s">
        <v>183</v>
      </c>
      <c r="C111" s="177" t="s">
        <v>386</v>
      </c>
      <c r="D111" s="178">
        <v>42</v>
      </c>
      <c r="E111" s="178">
        <v>75.39</v>
      </c>
      <c r="F111" s="178">
        <v>4.88</v>
      </c>
      <c r="G111" s="178">
        <v>52.51</v>
      </c>
      <c r="H111" s="180">
        <f t="shared" si="3"/>
        <v>174.78</v>
      </c>
      <c r="I111" s="70">
        <f t="shared" si="4"/>
        <v>174.78</v>
      </c>
      <c r="N111" s="46"/>
      <c r="O111" s="46"/>
      <c r="P111" s="132"/>
      <c r="Q111" s="46"/>
      <c r="R111" s="46"/>
      <c r="S111" s="46"/>
      <c r="T111" s="46"/>
      <c r="U111" s="46"/>
    </row>
    <row r="112" spans="2:21">
      <c r="B112" s="141" t="s">
        <v>184</v>
      </c>
      <c r="C112" s="177" t="s">
        <v>466</v>
      </c>
      <c r="D112" s="178">
        <v>32.28</v>
      </c>
      <c r="E112" s="178">
        <v>40.79</v>
      </c>
      <c r="F112" s="178">
        <v>47.45</v>
      </c>
      <c r="G112" s="178">
        <v>53.6</v>
      </c>
      <c r="H112" s="180">
        <f t="shared" si="3"/>
        <v>174.12</v>
      </c>
      <c r="I112" s="70">
        <f t="shared" si="4"/>
        <v>174.12</v>
      </c>
      <c r="N112" s="46"/>
      <c r="O112" s="46"/>
      <c r="P112" s="132"/>
      <c r="Q112" s="46"/>
      <c r="R112" s="46"/>
      <c r="S112" s="46"/>
      <c r="T112" s="46"/>
      <c r="U112" s="46"/>
    </row>
    <row r="113" spans="2:21">
      <c r="B113" s="139" t="s">
        <v>185</v>
      </c>
      <c r="C113" s="177" t="s">
        <v>348</v>
      </c>
      <c r="D113" s="178">
        <v>51.37</v>
      </c>
      <c r="E113" s="178">
        <v>39.090000000000003</v>
      </c>
      <c r="F113" s="178">
        <v>36.85</v>
      </c>
      <c r="G113" s="178">
        <v>45.63</v>
      </c>
      <c r="H113" s="180">
        <f t="shared" si="3"/>
        <v>172.94</v>
      </c>
      <c r="I113" s="70">
        <f t="shared" si="4"/>
        <v>172.94</v>
      </c>
      <c r="N113" s="46"/>
      <c r="O113" s="46"/>
      <c r="P113" s="132"/>
      <c r="Q113" s="46"/>
      <c r="R113" s="46"/>
      <c r="S113" s="46"/>
      <c r="T113" s="46"/>
      <c r="U113" s="46"/>
    </row>
    <row r="114" spans="2:21">
      <c r="B114" s="141" t="s">
        <v>186</v>
      </c>
      <c r="C114" s="177" t="s">
        <v>483</v>
      </c>
      <c r="D114" s="178">
        <v>44.3</v>
      </c>
      <c r="E114" s="178">
        <v>62.09</v>
      </c>
      <c r="F114" s="178">
        <v>28.42</v>
      </c>
      <c r="G114" s="178">
        <v>38.11</v>
      </c>
      <c r="H114" s="180">
        <f t="shared" si="3"/>
        <v>172.92000000000002</v>
      </c>
      <c r="I114" s="70">
        <f t="shared" si="4"/>
        <v>172.92000000000002</v>
      </c>
      <c r="N114" s="46"/>
      <c r="O114" s="46"/>
      <c r="P114" s="132"/>
      <c r="Q114" s="46"/>
      <c r="R114" s="46"/>
      <c r="S114" s="46"/>
      <c r="T114" s="46"/>
      <c r="U114" s="46"/>
    </row>
    <row r="115" spans="2:21">
      <c r="B115" s="139" t="s">
        <v>187</v>
      </c>
      <c r="C115" s="177" t="s">
        <v>389</v>
      </c>
      <c r="D115" s="178">
        <v>46.76</v>
      </c>
      <c r="E115" s="178">
        <v>52.38</v>
      </c>
      <c r="F115" s="178">
        <v>35.479999999999997</v>
      </c>
      <c r="G115" s="178">
        <v>38.1</v>
      </c>
      <c r="H115" s="180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32"/>
      <c r="Q115" s="46"/>
      <c r="R115" s="46"/>
      <c r="S115" s="46"/>
      <c r="T115" s="46"/>
      <c r="U115" s="46"/>
    </row>
    <row r="116" spans="2:21">
      <c r="B116" s="141" t="s">
        <v>188</v>
      </c>
      <c r="C116" s="177" t="s">
        <v>339</v>
      </c>
      <c r="D116" s="178">
        <v>44.45</v>
      </c>
      <c r="E116" s="178">
        <v>57.99</v>
      </c>
      <c r="F116" s="178">
        <v>14.76</v>
      </c>
      <c r="G116" s="178">
        <v>53.48</v>
      </c>
      <c r="H116" s="180">
        <f t="shared" si="3"/>
        <v>170.68</v>
      </c>
      <c r="I116" s="70">
        <f t="shared" si="5"/>
        <v>170.68</v>
      </c>
      <c r="N116" s="46"/>
      <c r="O116" s="46"/>
      <c r="P116" s="132"/>
      <c r="Q116" s="46"/>
      <c r="R116" s="46"/>
      <c r="S116" s="46"/>
      <c r="T116" s="46"/>
      <c r="U116" s="46"/>
    </row>
    <row r="117" spans="2:21">
      <c r="B117" s="139" t="s">
        <v>189</v>
      </c>
      <c r="C117" s="177" t="s">
        <v>334</v>
      </c>
      <c r="D117" s="178">
        <v>52.87</v>
      </c>
      <c r="E117" s="178">
        <v>45.09</v>
      </c>
      <c r="F117" s="178">
        <v>32.78</v>
      </c>
      <c r="G117" s="178">
        <v>39.93</v>
      </c>
      <c r="H117" s="180">
        <f t="shared" si="3"/>
        <v>170.67000000000002</v>
      </c>
      <c r="I117" s="70">
        <f t="shared" si="5"/>
        <v>170.67000000000002</v>
      </c>
      <c r="N117" s="46"/>
      <c r="O117" s="46"/>
      <c r="P117" s="132"/>
      <c r="Q117" s="46"/>
      <c r="R117" s="46"/>
      <c r="S117" s="46"/>
      <c r="T117" s="46"/>
      <c r="U117" s="46"/>
    </row>
    <row r="118" spans="2:21">
      <c r="B118" s="141" t="s">
        <v>190</v>
      </c>
      <c r="C118" s="177" t="s">
        <v>365</v>
      </c>
      <c r="D118" s="178">
        <v>34.270000000000003</v>
      </c>
      <c r="E118" s="178">
        <v>38.369999999999997</v>
      </c>
      <c r="F118" s="178">
        <v>16.079999999999998</v>
      </c>
      <c r="G118" s="178">
        <v>81.53</v>
      </c>
      <c r="H118" s="180">
        <f t="shared" si="3"/>
        <v>170.25</v>
      </c>
      <c r="I118" s="70">
        <f t="shared" si="5"/>
        <v>170.25</v>
      </c>
      <c r="N118" s="46"/>
      <c r="O118" s="46"/>
      <c r="P118" s="132"/>
      <c r="Q118" s="46"/>
      <c r="R118" s="46"/>
      <c r="S118" s="46"/>
      <c r="T118" s="46"/>
      <c r="U118" s="46"/>
    </row>
    <row r="119" spans="2:21">
      <c r="B119" s="139" t="s">
        <v>191</v>
      </c>
      <c r="C119" s="177" t="s">
        <v>332</v>
      </c>
      <c r="D119" s="178">
        <v>57.97</v>
      </c>
      <c r="E119" s="178">
        <v>51.39</v>
      </c>
      <c r="F119" s="178">
        <v>10.58</v>
      </c>
      <c r="G119" s="178">
        <v>50.24</v>
      </c>
      <c r="H119" s="180">
        <f t="shared" si="3"/>
        <v>170.18</v>
      </c>
      <c r="I119" s="70">
        <f t="shared" si="5"/>
        <v>170.18</v>
      </c>
      <c r="N119" s="46"/>
      <c r="O119" s="46"/>
      <c r="P119" s="132"/>
      <c r="Q119" s="46"/>
      <c r="R119" s="46"/>
      <c r="S119" s="46"/>
      <c r="T119" s="46"/>
      <c r="U119" s="46"/>
    </row>
    <row r="120" spans="2:21">
      <c r="B120" s="141" t="s">
        <v>192</v>
      </c>
      <c r="C120" s="177" t="s">
        <v>395</v>
      </c>
      <c r="D120" s="178">
        <v>33.17</v>
      </c>
      <c r="E120" s="178">
        <v>49.59</v>
      </c>
      <c r="F120" s="178">
        <v>29.39</v>
      </c>
      <c r="G120" s="178">
        <v>57.89</v>
      </c>
      <c r="H120" s="180">
        <f t="shared" si="3"/>
        <v>170.04000000000002</v>
      </c>
      <c r="I120" s="70">
        <f t="shared" si="5"/>
        <v>170.04000000000002</v>
      </c>
      <c r="N120" s="46"/>
      <c r="O120" s="46"/>
      <c r="P120" s="132"/>
      <c r="Q120" s="46"/>
      <c r="R120" s="46"/>
      <c r="S120" s="46"/>
      <c r="T120" s="46"/>
      <c r="U120" s="46"/>
    </row>
    <row r="121" spans="2:21">
      <c r="B121" s="139" t="s">
        <v>193</v>
      </c>
      <c r="C121" s="177" t="s">
        <v>326</v>
      </c>
      <c r="D121" s="178">
        <v>48.17</v>
      </c>
      <c r="E121" s="178">
        <v>72.56</v>
      </c>
      <c r="F121" s="178">
        <v>25.84</v>
      </c>
      <c r="G121" s="178">
        <v>22.4</v>
      </c>
      <c r="H121" s="180">
        <f t="shared" si="3"/>
        <v>168.97</v>
      </c>
      <c r="I121" s="70">
        <f t="shared" si="5"/>
        <v>168.97</v>
      </c>
      <c r="N121" s="46"/>
      <c r="O121" s="46"/>
      <c r="P121" s="132"/>
      <c r="Q121" s="46"/>
      <c r="R121" s="46"/>
      <c r="S121" s="46"/>
      <c r="T121" s="46"/>
      <c r="U121" s="46"/>
    </row>
    <row r="122" spans="2:21">
      <c r="B122" s="141" t="s">
        <v>194</v>
      </c>
      <c r="C122" s="177" t="s">
        <v>317</v>
      </c>
      <c r="D122" s="178">
        <v>54.77</v>
      </c>
      <c r="E122" s="178">
        <v>58.09</v>
      </c>
      <c r="F122" s="178">
        <v>15.75</v>
      </c>
      <c r="G122" s="178">
        <v>39.409999999999997</v>
      </c>
      <c r="H122" s="180">
        <f t="shared" si="3"/>
        <v>168.02</v>
      </c>
      <c r="I122" s="70">
        <f t="shared" si="5"/>
        <v>168.02</v>
      </c>
      <c r="N122" s="46"/>
      <c r="O122" s="46"/>
      <c r="P122" s="132"/>
      <c r="Q122" s="46"/>
      <c r="R122" s="46"/>
      <c r="S122" s="46"/>
      <c r="T122" s="46"/>
      <c r="U122" s="46"/>
    </row>
    <row r="123" spans="2:21">
      <c r="B123" s="139" t="s">
        <v>195</v>
      </c>
      <c r="C123" s="177" t="s">
        <v>504</v>
      </c>
      <c r="D123" s="178">
        <v>47.8</v>
      </c>
      <c r="E123" s="178">
        <v>35.950000000000003</v>
      </c>
      <c r="F123" s="178">
        <v>35.28</v>
      </c>
      <c r="G123" s="178">
        <v>48.84</v>
      </c>
      <c r="H123" s="180">
        <f t="shared" si="3"/>
        <v>167.87</v>
      </c>
      <c r="I123" s="70">
        <f t="shared" si="5"/>
        <v>167.87</v>
      </c>
      <c r="N123" s="46"/>
      <c r="O123" s="46"/>
      <c r="P123" s="132"/>
      <c r="Q123" s="46"/>
      <c r="R123" s="46"/>
      <c r="S123" s="46"/>
      <c r="T123" s="46"/>
      <c r="U123" s="46"/>
    </row>
    <row r="124" spans="2:21">
      <c r="B124" s="141" t="s">
        <v>196</v>
      </c>
      <c r="C124" s="177" t="s">
        <v>469</v>
      </c>
      <c r="D124" s="178">
        <v>59.1</v>
      </c>
      <c r="E124" s="178">
        <v>29.35</v>
      </c>
      <c r="F124" s="178">
        <v>27.06</v>
      </c>
      <c r="G124" s="178">
        <v>52.31</v>
      </c>
      <c r="H124" s="180">
        <f t="shared" si="3"/>
        <v>167.82</v>
      </c>
      <c r="I124" s="70">
        <f t="shared" si="5"/>
        <v>167.82</v>
      </c>
      <c r="N124" s="46"/>
      <c r="O124" s="46"/>
      <c r="P124" s="132"/>
      <c r="Q124" s="46"/>
      <c r="R124" s="46"/>
      <c r="S124" s="46"/>
      <c r="T124" s="46"/>
      <c r="U124" s="46"/>
    </row>
    <row r="125" spans="2:21">
      <c r="B125" s="139" t="s">
        <v>197</v>
      </c>
      <c r="C125" s="177" t="s">
        <v>449</v>
      </c>
      <c r="D125" s="178">
        <v>50.17</v>
      </c>
      <c r="E125" s="178">
        <v>49.09</v>
      </c>
      <c r="F125" s="178">
        <v>24.07</v>
      </c>
      <c r="G125" s="178">
        <v>43.44</v>
      </c>
      <c r="H125" s="180">
        <f t="shared" si="3"/>
        <v>166.77</v>
      </c>
      <c r="I125" s="70">
        <f t="shared" si="5"/>
        <v>166.77</v>
      </c>
      <c r="N125" s="46"/>
      <c r="O125" s="46"/>
      <c r="P125" s="132"/>
      <c r="Q125" s="46"/>
      <c r="R125" s="46"/>
      <c r="S125" s="46"/>
      <c r="T125" s="46"/>
      <c r="U125" s="46"/>
    </row>
    <row r="126" spans="2:21">
      <c r="B126" s="141" t="s">
        <v>198</v>
      </c>
      <c r="C126" s="177" t="s">
        <v>409</v>
      </c>
      <c r="D126" s="178">
        <v>49.27</v>
      </c>
      <c r="E126" s="178">
        <v>43.29</v>
      </c>
      <c r="F126" s="178">
        <v>17.27</v>
      </c>
      <c r="G126" s="178">
        <v>55.34</v>
      </c>
      <c r="H126" s="180">
        <f t="shared" si="3"/>
        <v>165.17000000000002</v>
      </c>
      <c r="I126" s="70">
        <f t="shared" si="5"/>
        <v>165.17000000000002</v>
      </c>
      <c r="N126" s="46"/>
      <c r="O126" s="46"/>
      <c r="P126" s="132"/>
      <c r="Q126" s="46"/>
      <c r="R126" s="46"/>
      <c r="S126" s="46"/>
      <c r="T126" s="46"/>
      <c r="U126" s="46"/>
    </row>
    <row r="127" spans="2:21">
      <c r="B127" s="139" t="s">
        <v>199</v>
      </c>
      <c r="C127" s="177" t="s">
        <v>493</v>
      </c>
      <c r="D127" s="178">
        <v>39.5</v>
      </c>
      <c r="E127" s="178">
        <v>61.79</v>
      </c>
      <c r="F127" s="178">
        <v>25.25</v>
      </c>
      <c r="G127" s="178">
        <v>37.840000000000003</v>
      </c>
      <c r="H127" s="180">
        <f t="shared" si="3"/>
        <v>164.38</v>
      </c>
      <c r="I127" s="70">
        <f t="shared" si="5"/>
        <v>164.38</v>
      </c>
      <c r="N127" s="46"/>
      <c r="O127" s="46"/>
      <c r="P127" s="132"/>
      <c r="Q127" s="46"/>
      <c r="R127" s="46"/>
      <c r="S127" s="46"/>
      <c r="T127" s="46"/>
      <c r="U127" s="46"/>
    </row>
    <row r="128" spans="2:21">
      <c r="B128" s="141" t="s">
        <v>200</v>
      </c>
      <c r="C128" s="177" t="s">
        <v>358</v>
      </c>
      <c r="D128" s="178">
        <v>57.8</v>
      </c>
      <c r="E128" s="178">
        <v>43.79</v>
      </c>
      <c r="F128" s="178">
        <v>9.67</v>
      </c>
      <c r="G128" s="178">
        <v>52.91</v>
      </c>
      <c r="H128" s="180">
        <f t="shared" si="3"/>
        <v>164.17000000000002</v>
      </c>
      <c r="I128" s="70">
        <f t="shared" si="5"/>
        <v>164.17000000000002</v>
      </c>
      <c r="N128" s="46"/>
      <c r="O128" s="46"/>
      <c r="P128" s="132"/>
      <c r="Q128" s="46"/>
      <c r="R128" s="46"/>
      <c r="S128" s="46"/>
      <c r="T128" s="46"/>
      <c r="U128" s="46"/>
    </row>
    <row r="129" spans="2:21">
      <c r="B129" s="139" t="s">
        <v>201</v>
      </c>
      <c r="C129" s="177" t="s">
        <v>499</v>
      </c>
      <c r="D129" s="178">
        <v>32.700000000000003</v>
      </c>
      <c r="E129" s="178">
        <v>62.69</v>
      </c>
      <c r="F129" s="178">
        <v>22.8</v>
      </c>
      <c r="G129" s="178">
        <v>44.9</v>
      </c>
      <c r="H129" s="180">
        <f t="shared" si="3"/>
        <v>163.09</v>
      </c>
      <c r="I129" s="70">
        <f t="shared" si="5"/>
        <v>163.09</v>
      </c>
      <c r="N129" s="46"/>
      <c r="O129" s="46"/>
      <c r="P129" s="132"/>
      <c r="Q129" s="46"/>
      <c r="R129" s="46"/>
      <c r="S129" s="46"/>
      <c r="T129" s="46"/>
      <c r="U129" s="46"/>
    </row>
    <row r="130" spans="2:21">
      <c r="B130" s="141" t="s">
        <v>202</v>
      </c>
      <c r="C130" s="177" t="s">
        <v>391</v>
      </c>
      <c r="D130" s="178">
        <v>66.459999999999994</v>
      </c>
      <c r="E130" s="178">
        <v>50.04</v>
      </c>
      <c r="F130" s="178">
        <v>21.65</v>
      </c>
      <c r="G130" s="178">
        <v>24.21</v>
      </c>
      <c r="H130" s="180">
        <f t="shared" si="3"/>
        <v>162.36000000000001</v>
      </c>
      <c r="I130" s="70">
        <f t="shared" si="5"/>
        <v>162.36000000000001</v>
      </c>
      <c r="N130" s="46"/>
      <c r="O130" s="46"/>
      <c r="P130" s="132"/>
      <c r="Q130" s="46"/>
      <c r="R130" s="46"/>
      <c r="S130" s="46"/>
      <c r="T130" s="46"/>
      <c r="U130" s="46"/>
    </row>
    <row r="131" spans="2:21">
      <c r="B131" s="139" t="s">
        <v>203</v>
      </c>
      <c r="C131" s="177" t="s">
        <v>424</v>
      </c>
      <c r="D131" s="178">
        <v>37.17</v>
      </c>
      <c r="E131" s="178">
        <v>38.99</v>
      </c>
      <c r="F131" s="178">
        <v>22.47</v>
      </c>
      <c r="G131" s="178">
        <v>62.64</v>
      </c>
      <c r="H131" s="180">
        <f t="shared" si="3"/>
        <v>161.26999999999998</v>
      </c>
      <c r="I131" s="70">
        <f t="shared" si="5"/>
        <v>161.26999999999998</v>
      </c>
      <c r="N131" s="46"/>
      <c r="O131" s="46"/>
      <c r="P131" s="132"/>
      <c r="Q131" s="46"/>
      <c r="R131" s="46"/>
      <c r="S131" s="46"/>
      <c r="T131" s="46"/>
      <c r="U131" s="46"/>
    </row>
    <row r="132" spans="2:21">
      <c r="B132" s="141" t="s">
        <v>204</v>
      </c>
      <c r="C132" s="177" t="s">
        <v>406</v>
      </c>
      <c r="D132" s="178">
        <v>48.06</v>
      </c>
      <c r="E132" s="178">
        <v>51.36</v>
      </c>
      <c r="F132" s="178">
        <v>20.67</v>
      </c>
      <c r="G132" s="178">
        <v>40.64</v>
      </c>
      <c r="H132" s="180">
        <f t="shared" si="3"/>
        <v>160.73000000000002</v>
      </c>
      <c r="I132" s="70">
        <f t="shared" si="5"/>
        <v>160.73000000000002</v>
      </c>
      <c r="N132" s="46"/>
      <c r="O132" s="46"/>
      <c r="P132" s="132"/>
      <c r="Q132" s="46"/>
      <c r="R132" s="46"/>
      <c r="S132" s="46"/>
      <c r="T132" s="46"/>
      <c r="U132" s="46"/>
    </row>
    <row r="133" spans="2:21">
      <c r="B133" s="139" t="s">
        <v>205</v>
      </c>
      <c r="C133" s="177" t="s">
        <v>366</v>
      </c>
      <c r="D133" s="178">
        <v>70.069999999999993</v>
      </c>
      <c r="E133" s="178">
        <v>26.75</v>
      </c>
      <c r="F133" s="178">
        <v>26.45</v>
      </c>
      <c r="G133" s="178">
        <v>36.94</v>
      </c>
      <c r="H133" s="180">
        <f t="shared" si="3"/>
        <v>160.20999999999998</v>
      </c>
      <c r="I133" s="70">
        <f t="shared" si="5"/>
        <v>160.20999999999998</v>
      </c>
      <c r="N133" s="46"/>
      <c r="O133" s="46"/>
      <c r="P133" s="132"/>
      <c r="Q133" s="46"/>
      <c r="R133" s="46"/>
      <c r="S133" s="46"/>
      <c r="T133" s="46"/>
      <c r="U133" s="46"/>
    </row>
    <row r="134" spans="2:21">
      <c r="B134" s="141" t="s">
        <v>206</v>
      </c>
      <c r="C134" s="177" t="s">
        <v>430</v>
      </c>
      <c r="D134" s="178">
        <v>49.87</v>
      </c>
      <c r="E134" s="178">
        <v>39.85</v>
      </c>
      <c r="F134" s="178">
        <v>16.46</v>
      </c>
      <c r="G134" s="178">
        <v>53.41</v>
      </c>
      <c r="H134" s="180">
        <f t="shared" si="3"/>
        <v>159.59</v>
      </c>
      <c r="I134" s="70">
        <f t="shared" si="5"/>
        <v>159.59</v>
      </c>
      <c r="N134" s="46"/>
      <c r="O134" s="46"/>
      <c r="P134" s="132"/>
      <c r="Q134" s="46"/>
      <c r="R134" s="46"/>
      <c r="S134" s="46"/>
      <c r="T134" s="46"/>
      <c r="U134" s="46"/>
    </row>
    <row r="135" spans="2:21">
      <c r="B135" s="139" t="s">
        <v>207</v>
      </c>
      <c r="C135" s="177" t="s">
        <v>364</v>
      </c>
      <c r="D135" s="178">
        <v>49.5</v>
      </c>
      <c r="E135" s="178">
        <v>36.69</v>
      </c>
      <c r="F135" s="178">
        <v>21.94</v>
      </c>
      <c r="G135" s="178">
        <v>51.14</v>
      </c>
      <c r="H135" s="180">
        <f t="shared" si="3"/>
        <v>159.26999999999998</v>
      </c>
      <c r="I135" s="70">
        <f t="shared" si="5"/>
        <v>159.26999999999998</v>
      </c>
      <c r="N135" s="46"/>
      <c r="O135" s="46"/>
      <c r="P135" s="132"/>
      <c r="Q135" s="46"/>
      <c r="R135" s="46"/>
      <c r="S135" s="46"/>
      <c r="T135" s="46"/>
      <c r="U135" s="46"/>
    </row>
    <row r="136" spans="2:21">
      <c r="B136" s="141" t="s">
        <v>208</v>
      </c>
      <c r="C136" s="177" t="s">
        <v>467</v>
      </c>
      <c r="D136" s="178">
        <v>31.17</v>
      </c>
      <c r="E136" s="178">
        <v>56.99</v>
      </c>
      <c r="F136" s="178">
        <v>45.45</v>
      </c>
      <c r="G136" s="178">
        <v>24.81</v>
      </c>
      <c r="H136" s="180">
        <f t="shared" si="3"/>
        <v>158.42000000000002</v>
      </c>
      <c r="I136" s="70">
        <f t="shared" si="5"/>
        <v>158.42000000000002</v>
      </c>
      <c r="N136" s="46"/>
      <c r="O136" s="46"/>
      <c r="P136" s="132"/>
      <c r="Q136" s="46"/>
      <c r="R136" s="46"/>
      <c r="S136" s="46"/>
      <c r="T136" s="46"/>
      <c r="U136" s="46"/>
    </row>
    <row r="137" spans="2:21">
      <c r="B137" s="139" t="s">
        <v>209</v>
      </c>
      <c r="C137" s="177" t="s">
        <v>413</v>
      </c>
      <c r="D137" s="178">
        <v>68.069999999999993</v>
      </c>
      <c r="E137" s="178">
        <v>21.59</v>
      </c>
      <c r="F137" s="178">
        <v>53.64</v>
      </c>
      <c r="G137" s="178">
        <v>14.85</v>
      </c>
      <c r="H137" s="180">
        <f t="shared" si="3"/>
        <v>158.15</v>
      </c>
      <c r="I137" s="70">
        <f t="shared" si="5"/>
        <v>158.15</v>
      </c>
      <c r="N137" s="46"/>
      <c r="O137" s="46"/>
      <c r="P137" s="132"/>
      <c r="Q137" s="46"/>
      <c r="R137" s="46"/>
      <c r="S137" s="46"/>
      <c r="T137" s="46"/>
      <c r="U137" s="46"/>
    </row>
    <row r="138" spans="2:21">
      <c r="B138" s="141" t="s">
        <v>210</v>
      </c>
      <c r="C138" s="177" t="s">
        <v>495</v>
      </c>
      <c r="D138" s="178">
        <v>59.98</v>
      </c>
      <c r="E138" s="178">
        <v>44.29</v>
      </c>
      <c r="F138" s="178">
        <v>25.52</v>
      </c>
      <c r="G138" s="178">
        <v>28.3</v>
      </c>
      <c r="H138" s="180">
        <f t="shared" si="3"/>
        <v>158.09</v>
      </c>
      <c r="I138" s="70">
        <f t="shared" si="5"/>
        <v>158.09</v>
      </c>
      <c r="N138" s="46"/>
      <c r="O138" s="46"/>
      <c r="P138" s="132"/>
      <c r="Q138" s="46"/>
      <c r="R138" s="46"/>
      <c r="S138" s="46"/>
      <c r="T138" s="46"/>
      <c r="U138" s="46"/>
    </row>
    <row r="139" spans="2:21">
      <c r="B139" s="139" t="s">
        <v>211</v>
      </c>
      <c r="C139" s="177" t="s">
        <v>455</v>
      </c>
      <c r="D139" s="178">
        <v>37.799999999999997</v>
      </c>
      <c r="E139" s="178">
        <v>22.49</v>
      </c>
      <c r="F139" s="178">
        <v>45.22</v>
      </c>
      <c r="G139" s="178">
        <v>52.21</v>
      </c>
      <c r="H139" s="180">
        <f t="shared" si="3"/>
        <v>157.72</v>
      </c>
      <c r="I139" s="70">
        <f t="shared" si="5"/>
        <v>157.72</v>
      </c>
      <c r="N139" s="46"/>
      <c r="O139" s="46"/>
      <c r="P139" s="132"/>
      <c r="Q139" s="46"/>
      <c r="R139" s="46"/>
      <c r="S139" s="46"/>
      <c r="T139" s="46"/>
      <c r="U139" s="46"/>
    </row>
    <row r="140" spans="2:21">
      <c r="B140" s="141" t="s">
        <v>212</v>
      </c>
      <c r="C140" s="177" t="s">
        <v>429</v>
      </c>
      <c r="D140" s="178">
        <v>56.14</v>
      </c>
      <c r="E140" s="178">
        <v>61.35</v>
      </c>
      <c r="F140" s="178">
        <v>16.559999999999999</v>
      </c>
      <c r="G140" s="178">
        <v>22.61</v>
      </c>
      <c r="H140" s="180">
        <f t="shared" si="3"/>
        <v>156.66000000000003</v>
      </c>
      <c r="I140" s="70">
        <f t="shared" si="5"/>
        <v>156.66000000000003</v>
      </c>
      <c r="N140" s="46"/>
      <c r="O140" s="46"/>
      <c r="P140" s="132"/>
      <c r="Q140" s="46"/>
      <c r="R140" s="46"/>
      <c r="S140" s="46"/>
      <c r="T140" s="46"/>
      <c r="U140" s="46"/>
    </row>
    <row r="141" spans="2:21">
      <c r="B141" s="139" t="s">
        <v>213</v>
      </c>
      <c r="C141" s="177" t="s">
        <v>321</v>
      </c>
      <c r="D141" s="178">
        <v>45.29</v>
      </c>
      <c r="E141" s="178">
        <v>46.69</v>
      </c>
      <c r="F141" s="178">
        <v>7.15</v>
      </c>
      <c r="G141" s="178">
        <v>56.91</v>
      </c>
      <c r="H141" s="180">
        <f t="shared" si="3"/>
        <v>156.04</v>
      </c>
      <c r="I141" s="70">
        <f t="shared" si="5"/>
        <v>156.04</v>
      </c>
      <c r="N141" s="46"/>
      <c r="O141" s="46"/>
      <c r="P141" s="132"/>
      <c r="Q141" s="46"/>
      <c r="R141" s="46"/>
      <c r="S141" s="46"/>
      <c r="T141" s="46"/>
      <c r="U141" s="46"/>
    </row>
    <row r="142" spans="2:21">
      <c r="B142" s="141" t="s">
        <v>214</v>
      </c>
      <c r="C142" s="177" t="s">
        <v>503</v>
      </c>
      <c r="D142" s="178">
        <v>34.24</v>
      </c>
      <c r="E142" s="178">
        <v>55.95</v>
      </c>
      <c r="F142" s="178">
        <v>29.15</v>
      </c>
      <c r="G142" s="178">
        <v>36.39</v>
      </c>
      <c r="H142" s="180">
        <f t="shared" si="3"/>
        <v>155.73000000000002</v>
      </c>
      <c r="I142" s="70">
        <f t="shared" si="5"/>
        <v>155.73000000000002</v>
      </c>
      <c r="N142" s="46"/>
      <c r="O142" s="46"/>
      <c r="P142" s="132"/>
      <c r="Q142" s="46"/>
      <c r="R142" s="46"/>
      <c r="S142" s="46"/>
      <c r="T142" s="46"/>
      <c r="U142" s="46"/>
    </row>
    <row r="143" spans="2:21">
      <c r="B143" s="139" t="s">
        <v>215</v>
      </c>
      <c r="C143" s="177" t="s">
        <v>510</v>
      </c>
      <c r="D143" s="178">
        <v>48.9</v>
      </c>
      <c r="E143" s="178">
        <v>27.09</v>
      </c>
      <c r="F143" s="178">
        <v>26.4</v>
      </c>
      <c r="G143" s="178">
        <v>52.2</v>
      </c>
      <c r="H143" s="180">
        <f t="shared" si="3"/>
        <v>154.58999999999997</v>
      </c>
      <c r="I143" s="70">
        <f t="shared" si="5"/>
        <v>154.58999999999997</v>
      </c>
      <c r="N143" s="46"/>
      <c r="O143" s="46"/>
      <c r="P143" s="132"/>
      <c r="Q143" s="46"/>
      <c r="R143" s="46"/>
      <c r="S143" s="46"/>
      <c r="T143" s="46"/>
      <c r="U143" s="46"/>
    </row>
    <row r="144" spans="2:21">
      <c r="B144" s="141" t="s">
        <v>216</v>
      </c>
      <c r="C144" s="177" t="s">
        <v>432</v>
      </c>
      <c r="D144" s="178">
        <v>65.87</v>
      </c>
      <c r="E144" s="178">
        <v>16.190000000000001</v>
      </c>
      <c r="F144" s="178">
        <v>26.64</v>
      </c>
      <c r="G144" s="178">
        <v>45.17</v>
      </c>
      <c r="H144" s="180">
        <f t="shared" si="3"/>
        <v>153.87</v>
      </c>
      <c r="I144" s="70">
        <f t="shared" si="5"/>
        <v>153.87</v>
      </c>
      <c r="N144" s="46"/>
      <c r="O144" s="46"/>
      <c r="P144" s="132"/>
      <c r="Q144" s="46"/>
      <c r="R144" s="46"/>
      <c r="S144" s="46"/>
      <c r="T144" s="46"/>
      <c r="U144" s="46"/>
    </row>
    <row r="145" spans="2:21">
      <c r="B145" s="139" t="s">
        <v>217</v>
      </c>
      <c r="C145" s="177" t="s">
        <v>314</v>
      </c>
      <c r="D145" s="178">
        <v>73.52</v>
      </c>
      <c r="E145" s="178">
        <v>29.29</v>
      </c>
      <c r="F145" s="178">
        <v>32.26</v>
      </c>
      <c r="G145" s="178">
        <v>18.71</v>
      </c>
      <c r="H145" s="180">
        <f t="shared" si="3"/>
        <v>153.78</v>
      </c>
      <c r="I145" s="70">
        <f t="shared" si="5"/>
        <v>153.78</v>
      </c>
      <c r="N145" s="46"/>
      <c r="O145" s="46"/>
      <c r="P145" s="132"/>
      <c r="Q145" s="46"/>
      <c r="R145" s="46"/>
      <c r="S145" s="46"/>
      <c r="T145" s="46"/>
      <c r="U145" s="46"/>
    </row>
    <row r="146" spans="2:21">
      <c r="B146" s="141" t="s">
        <v>218</v>
      </c>
      <c r="C146" s="177" t="s">
        <v>470</v>
      </c>
      <c r="D146" s="178">
        <v>58.14</v>
      </c>
      <c r="E146" s="178">
        <v>37.33</v>
      </c>
      <c r="F146" s="178">
        <v>26.47</v>
      </c>
      <c r="G146" s="178">
        <v>30.33</v>
      </c>
      <c r="H146" s="180">
        <f t="shared" si="3"/>
        <v>152.26999999999998</v>
      </c>
      <c r="I146" s="70">
        <f t="shared" si="5"/>
        <v>152.26999999999998</v>
      </c>
      <c r="N146" s="46"/>
      <c r="O146" s="46"/>
      <c r="P146" s="132"/>
      <c r="Q146" s="46"/>
      <c r="R146" s="46"/>
      <c r="S146" s="46"/>
      <c r="T146" s="46"/>
      <c r="U146" s="46"/>
    </row>
    <row r="147" spans="2:21">
      <c r="B147" s="139" t="s">
        <v>219</v>
      </c>
      <c r="C147" s="169" t="s">
        <v>456</v>
      </c>
      <c r="D147" s="170">
        <v>66.27</v>
      </c>
      <c r="E147" s="170">
        <v>20.49</v>
      </c>
      <c r="F147" s="170">
        <v>19.899999999999999</v>
      </c>
      <c r="G147" s="170">
        <v>45.61</v>
      </c>
      <c r="H147" s="171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32"/>
      <c r="Q147" s="46"/>
      <c r="R147" s="46"/>
      <c r="S147" s="46"/>
      <c r="T147" s="46"/>
      <c r="U147" s="46"/>
    </row>
    <row r="148" spans="2:21">
      <c r="B148" s="141" t="s">
        <v>220</v>
      </c>
      <c r="C148" s="169" t="s">
        <v>509</v>
      </c>
      <c r="D148" s="170">
        <v>55.5</v>
      </c>
      <c r="E148" s="170">
        <v>37.99</v>
      </c>
      <c r="F148" s="170">
        <v>11.75</v>
      </c>
      <c r="G148" s="170">
        <v>46.5</v>
      </c>
      <c r="H148" s="171">
        <f t="shared" si="6"/>
        <v>151.74</v>
      </c>
      <c r="I148" s="70">
        <f t="shared" si="7"/>
        <v>151.74</v>
      </c>
      <c r="N148" s="46"/>
      <c r="O148" s="46"/>
      <c r="P148" s="132"/>
      <c r="Q148" s="46"/>
      <c r="R148" s="46"/>
      <c r="S148" s="46"/>
      <c r="T148" s="46"/>
      <c r="U148" s="46"/>
    </row>
    <row r="149" spans="2:21">
      <c r="B149" s="139" t="s">
        <v>221</v>
      </c>
      <c r="C149" s="169" t="s">
        <v>426</v>
      </c>
      <c r="D149" s="170">
        <v>53.68</v>
      </c>
      <c r="E149" s="170">
        <v>37.19</v>
      </c>
      <c r="F149" s="170">
        <v>32.06</v>
      </c>
      <c r="G149" s="170">
        <v>28.31</v>
      </c>
      <c r="H149" s="171">
        <f t="shared" si="6"/>
        <v>151.24</v>
      </c>
      <c r="I149" s="70">
        <f t="shared" si="7"/>
        <v>151.24</v>
      </c>
      <c r="N149" s="46"/>
      <c r="O149" s="46"/>
      <c r="P149" s="132"/>
      <c r="Q149" s="46"/>
      <c r="R149" s="46"/>
      <c r="S149" s="46"/>
      <c r="T149" s="46"/>
      <c r="U149" s="46"/>
    </row>
    <row r="150" spans="2:21">
      <c r="B150" s="141" t="s">
        <v>222</v>
      </c>
      <c r="C150" s="169" t="s">
        <v>342</v>
      </c>
      <c r="D150" s="170">
        <v>55.77</v>
      </c>
      <c r="E150" s="170">
        <v>53.19</v>
      </c>
      <c r="F150" s="170">
        <v>23.95</v>
      </c>
      <c r="G150" s="170">
        <v>17.7</v>
      </c>
      <c r="H150" s="171">
        <f t="shared" si="6"/>
        <v>150.60999999999999</v>
      </c>
      <c r="I150" s="70">
        <f t="shared" si="7"/>
        <v>150.60999999999999</v>
      </c>
      <c r="N150" s="46"/>
      <c r="O150" s="46"/>
      <c r="P150" s="132"/>
      <c r="Q150" s="46"/>
      <c r="R150" s="46"/>
      <c r="S150" s="46"/>
      <c r="T150" s="46"/>
      <c r="U150" s="46"/>
    </row>
    <row r="151" spans="2:21">
      <c r="B151" s="139" t="s">
        <v>223</v>
      </c>
      <c r="C151" s="169" t="s">
        <v>331</v>
      </c>
      <c r="D151" s="170">
        <v>31.37</v>
      </c>
      <c r="E151" s="170">
        <v>43.49</v>
      </c>
      <c r="F151" s="170">
        <v>11.58</v>
      </c>
      <c r="G151" s="170">
        <v>63.53</v>
      </c>
      <c r="H151" s="171">
        <f t="shared" si="6"/>
        <v>149.97</v>
      </c>
      <c r="I151" s="70">
        <f t="shared" si="7"/>
        <v>149.97</v>
      </c>
      <c r="N151" s="46"/>
      <c r="O151" s="46"/>
      <c r="P151" s="132"/>
      <c r="Q151" s="46"/>
      <c r="R151" s="46"/>
      <c r="S151" s="46"/>
      <c r="T151" s="46"/>
      <c r="U151" s="46"/>
    </row>
    <row r="152" spans="2:21">
      <c r="B152" s="141" t="s">
        <v>224</v>
      </c>
      <c r="C152" s="169" t="s">
        <v>451</v>
      </c>
      <c r="D152" s="170">
        <v>45.32</v>
      </c>
      <c r="E152" s="170">
        <v>38.64</v>
      </c>
      <c r="F152" s="170">
        <v>20.170000000000002</v>
      </c>
      <c r="G152" s="170">
        <v>44.24</v>
      </c>
      <c r="H152" s="171">
        <f t="shared" si="6"/>
        <v>148.37</v>
      </c>
      <c r="I152" s="70">
        <f t="shared" si="7"/>
        <v>148.37</v>
      </c>
      <c r="N152" s="46"/>
      <c r="O152" s="46"/>
      <c r="P152" s="132"/>
      <c r="Q152" s="46"/>
      <c r="R152" s="46"/>
      <c r="S152" s="46"/>
      <c r="T152" s="46"/>
      <c r="U152" s="46"/>
    </row>
    <row r="153" spans="2:21">
      <c r="B153" s="139" t="s">
        <v>225</v>
      </c>
      <c r="C153" s="169" t="s">
        <v>482</v>
      </c>
      <c r="D153" s="170">
        <v>38.56</v>
      </c>
      <c r="E153" s="170">
        <v>55.25</v>
      </c>
      <c r="F153" s="170">
        <v>14.78</v>
      </c>
      <c r="G153" s="170">
        <v>39.74</v>
      </c>
      <c r="H153" s="171">
        <f t="shared" si="6"/>
        <v>148.33000000000001</v>
      </c>
      <c r="I153" s="70">
        <f t="shared" si="7"/>
        <v>148.33000000000001</v>
      </c>
      <c r="N153" s="46"/>
      <c r="O153" s="46"/>
      <c r="P153" s="132"/>
      <c r="Q153" s="46"/>
      <c r="R153" s="46"/>
      <c r="S153" s="46"/>
      <c r="T153" s="46"/>
      <c r="U153" s="46"/>
    </row>
    <row r="154" spans="2:21">
      <c r="B154" s="141" t="s">
        <v>226</v>
      </c>
      <c r="C154" s="169" t="s">
        <v>322</v>
      </c>
      <c r="D154" s="170">
        <v>35.57</v>
      </c>
      <c r="E154" s="170">
        <v>29.29</v>
      </c>
      <c r="F154" s="170">
        <v>44.48</v>
      </c>
      <c r="G154" s="170">
        <v>38.53</v>
      </c>
      <c r="H154" s="171">
        <f t="shared" si="6"/>
        <v>147.87</v>
      </c>
      <c r="I154" s="70">
        <f t="shared" si="7"/>
        <v>147.87</v>
      </c>
      <c r="N154" s="46"/>
      <c r="O154" s="46"/>
      <c r="P154" s="132"/>
      <c r="Q154" s="46"/>
      <c r="R154" s="46"/>
      <c r="S154" s="46"/>
      <c r="T154" s="46"/>
      <c r="U154" s="46"/>
    </row>
    <row r="155" spans="2:21">
      <c r="B155" s="139" t="s">
        <v>227</v>
      </c>
      <c r="C155" s="169" t="s">
        <v>373</v>
      </c>
      <c r="D155" s="170">
        <v>49.2</v>
      </c>
      <c r="E155" s="170">
        <v>27.26</v>
      </c>
      <c r="F155" s="170">
        <v>18.95</v>
      </c>
      <c r="G155" s="170">
        <v>49.84</v>
      </c>
      <c r="H155" s="171">
        <f t="shared" si="6"/>
        <v>145.25</v>
      </c>
      <c r="I155" s="70">
        <f t="shared" si="7"/>
        <v>145.25</v>
      </c>
      <c r="N155" s="46"/>
      <c r="O155" s="46"/>
      <c r="P155" s="132"/>
      <c r="Q155" s="46"/>
      <c r="R155" s="46"/>
      <c r="S155" s="46"/>
      <c r="T155" s="46"/>
      <c r="U155" s="46"/>
    </row>
    <row r="156" spans="2:21">
      <c r="B156" s="141" t="s">
        <v>228</v>
      </c>
      <c r="C156" s="169" t="s">
        <v>376</v>
      </c>
      <c r="D156" s="170">
        <v>44.4</v>
      </c>
      <c r="E156" s="170">
        <v>28.88</v>
      </c>
      <c r="F156" s="170">
        <v>31.28</v>
      </c>
      <c r="G156" s="170">
        <v>40.43</v>
      </c>
      <c r="H156" s="171">
        <f t="shared" si="6"/>
        <v>144.99</v>
      </c>
      <c r="I156" s="70">
        <f t="shared" si="7"/>
        <v>144.99</v>
      </c>
      <c r="N156" s="46"/>
      <c r="O156" s="46"/>
      <c r="P156" s="132"/>
      <c r="Q156" s="46"/>
      <c r="R156" s="46"/>
      <c r="S156" s="46"/>
      <c r="T156" s="46"/>
      <c r="U156" s="46"/>
    </row>
    <row r="157" spans="2:21">
      <c r="B157" s="139" t="s">
        <v>229</v>
      </c>
      <c r="C157" s="169" t="s">
        <v>404</v>
      </c>
      <c r="D157" s="170">
        <v>50.79</v>
      </c>
      <c r="E157" s="170">
        <v>43.75</v>
      </c>
      <c r="F157" s="170">
        <v>36.869999999999997</v>
      </c>
      <c r="G157" s="170">
        <v>13.57</v>
      </c>
      <c r="H157" s="171">
        <f t="shared" si="6"/>
        <v>144.97999999999999</v>
      </c>
      <c r="I157" s="70">
        <f t="shared" si="7"/>
        <v>144.97999999999999</v>
      </c>
      <c r="N157" s="46"/>
      <c r="O157" s="46"/>
      <c r="P157" s="132"/>
      <c r="Q157" s="46"/>
      <c r="R157" s="46"/>
      <c r="S157" s="46"/>
      <c r="T157" s="46"/>
      <c r="U157" s="46"/>
    </row>
    <row r="158" spans="2:21">
      <c r="B158" s="141" t="s">
        <v>230</v>
      </c>
      <c r="C158" s="169" t="s">
        <v>347</v>
      </c>
      <c r="D158" s="170">
        <v>45.78</v>
      </c>
      <c r="E158" s="170">
        <v>46.69</v>
      </c>
      <c r="F158" s="170">
        <v>14.36</v>
      </c>
      <c r="G158" s="170">
        <v>38.11</v>
      </c>
      <c r="H158" s="171">
        <f t="shared" si="6"/>
        <v>144.94</v>
      </c>
      <c r="I158" s="70">
        <f t="shared" si="7"/>
        <v>144.94</v>
      </c>
      <c r="N158" s="46"/>
      <c r="O158" s="46"/>
      <c r="P158" s="132"/>
      <c r="Q158" s="46"/>
      <c r="R158" s="46"/>
      <c r="S158" s="46"/>
      <c r="T158" s="46"/>
      <c r="U158" s="46"/>
    </row>
    <row r="159" spans="2:21">
      <c r="B159" s="139" t="s">
        <v>231</v>
      </c>
      <c r="C159" s="169" t="s">
        <v>419</v>
      </c>
      <c r="D159" s="170">
        <v>22.56</v>
      </c>
      <c r="E159" s="170">
        <v>51.96</v>
      </c>
      <c r="F159" s="170">
        <v>14.75</v>
      </c>
      <c r="G159" s="170">
        <v>55.35</v>
      </c>
      <c r="H159" s="171">
        <f t="shared" si="6"/>
        <v>144.62</v>
      </c>
      <c r="I159" s="70">
        <f t="shared" si="7"/>
        <v>144.62</v>
      </c>
      <c r="N159" s="46"/>
      <c r="O159" s="46"/>
      <c r="P159" s="132"/>
      <c r="Q159" s="46"/>
      <c r="R159" s="46"/>
      <c r="S159" s="46"/>
      <c r="T159" s="46"/>
      <c r="U159" s="46"/>
    </row>
    <row r="160" spans="2:21">
      <c r="B160" s="141" t="s">
        <v>232</v>
      </c>
      <c r="C160" s="169" t="s">
        <v>319</v>
      </c>
      <c r="D160" s="170">
        <v>26.76</v>
      </c>
      <c r="E160" s="170">
        <v>36.49</v>
      </c>
      <c r="F160" s="170">
        <v>23.79</v>
      </c>
      <c r="G160" s="170">
        <v>56.71</v>
      </c>
      <c r="H160" s="171">
        <f t="shared" si="6"/>
        <v>143.75</v>
      </c>
      <c r="I160" s="70">
        <f t="shared" si="7"/>
        <v>143.75</v>
      </c>
      <c r="N160" s="46"/>
      <c r="O160" s="46"/>
      <c r="P160" s="132"/>
      <c r="Q160" s="46"/>
      <c r="R160" s="46"/>
      <c r="S160" s="46"/>
      <c r="T160" s="46"/>
      <c r="U160" s="46"/>
    </row>
    <row r="161" spans="2:21">
      <c r="B161" s="139" t="s">
        <v>233</v>
      </c>
      <c r="C161" s="169" t="s">
        <v>394</v>
      </c>
      <c r="D161" s="170">
        <v>24.9</v>
      </c>
      <c r="E161" s="170">
        <v>35.700000000000003</v>
      </c>
      <c r="F161" s="170">
        <v>29.17</v>
      </c>
      <c r="G161" s="170">
        <v>52.14</v>
      </c>
      <c r="H161" s="171">
        <f t="shared" si="6"/>
        <v>141.91000000000003</v>
      </c>
      <c r="I161" s="70">
        <f t="shared" si="7"/>
        <v>141.91000000000003</v>
      </c>
      <c r="N161" s="46"/>
      <c r="O161" s="46"/>
      <c r="P161" s="132"/>
      <c r="Q161" s="46"/>
      <c r="R161" s="46"/>
      <c r="S161" s="46"/>
      <c r="T161" s="46"/>
      <c r="U161" s="46"/>
    </row>
    <row r="162" spans="2:21">
      <c r="B162" s="141" t="s">
        <v>234</v>
      </c>
      <c r="C162" s="169" t="s">
        <v>439</v>
      </c>
      <c r="D162" s="170">
        <v>49.87</v>
      </c>
      <c r="E162" s="170">
        <v>50.85</v>
      </c>
      <c r="F162" s="170">
        <v>-0.12</v>
      </c>
      <c r="G162" s="170">
        <v>39.24</v>
      </c>
      <c r="H162" s="171">
        <f t="shared" si="6"/>
        <v>139.84</v>
      </c>
      <c r="I162" s="70">
        <f t="shared" si="7"/>
        <v>139.84</v>
      </c>
      <c r="N162" s="46"/>
      <c r="O162" s="46"/>
      <c r="P162" s="132"/>
      <c r="Q162" s="46"/>
      <c r="R162" s="46"/>
      <c r="S162" s="46"/>
      <c r="T162" s="46"/>
      <c r="U162" s="46"/>
    </row>
    <row r="163" spans="2:21">
      <c r="B163" s="139" t="s">
        <v>235</v>
      </c>
      <c r="C163" s="169" t="s">
        <v>506</v>
      </c>
      <c r="D163" s="170">
        <v>35.6</v>
      </c>
      <c r="E163" s="170">
        <v>46.85</v>
      </c>
      <c r="F163" s="170">
        <v>4.75</v>
      </c>
      <c r="G163" s="170">
        <v>52.31</v>
      </c>
      <c r="H163" s="171">
        <f t="shared" si="6"/>
        <v>139.51</v>
      </c>
      <c r="I163" s="70">
        <f t="shared" si="7"/>
        <v>139.51</v>
      </c>
      <c r="N163" s="46"/>
      <c r="O163" s="46"/>
      <c r="P163" s="132"/>
      <c r="Q163" s="46"/>
      <c r="R163" s="46"/>
      <c r="S163" s="46"/>
      <c r="T163" s="46"/>
      <c r="U163" s="46"/>
    </row>
    <row r="164" spans="2:21">
      <c r="B164" s="141" t="s">
        <v>236</v>
      </c>
      <c r="C164" s="169" t="s">
        <v>473</v>
      </c>
      <c r="D164" s="170">
        <v>35</v>
      </c>
      <c r="E164" s="170">
        <v>8.0500000000000007</v>
      </c>
      <c r="F164" s="170">
        <v>29.76</v>
      </c>
      <c r="G164" s="170">
        <v>65.209999999999994</v>
      </c>
      <c r="H164" s="171">
        <f t="shared" si="6"/>
        <v>138.01999999999998</v>
      </c>
      <c r="I164" s="70">
        <f t="shared" si="7"/>
        <v>138.01999999999998</v>
      </c>
      <c r="N164" s="46"/>
      <c r="O164" s="46"/>
      <c r="P164" s="132"/>
      <c r="Q164" s="46"/>
      <c r="R164" s="46"/>
      <c r="S164" s="46"/>
      <c r="T164" s="46"/>
      <c r="U164" s="46"/>
    </row>
    <row r="165" spans="2:21">
      <c r="B165" s="139" t="s">
        <v>237</v>
      </c>
      <c r="C165" s="169" t="s">
        <v>378</v>
      </c>
      <c r="D165" s="170">
        <v>58.86</v>
      </c>
      <c r="E165" s="170">
        <v>29.78</v>
      </c>
      <c r="F165" s="170">
        <v>7.99</v>
      </c>
      <c r="G165" s="170">
        <v>41.21</v>
      </c>
      <c r="H165" s="171">
        <f t="shared" si="6"/>
        <v>137.84</v>
      </c>
      <c r="I165" s="70">
        <f t="shared" si="7"/>
        <v>137.84</v>
      </c>
      <c r="N165" s="46"/>
      <c r="O165" s="46"/>
      <c r="P165" s="132"/>
      <c r="Q165" s="46"/>
      <c r="R165" s="46"/>
      <c r="S165" s="46"/>
      <c r="T165" s="46"/>
      <c r="U165" s="46"/>
    </row>
    <row r="166" spans="2:21">
      <c r="B166" s="141" t="s">
        <v>238</v>
      </c>
      <c r="C166" s="169" t="s">
        <v>513</v>
      </c>
      <c r="D166" s="170">
        <v>40.39</v>
      </c>
      <c r="E166" s="170">
        <v>25.75</v>
      </c>
      <c r="F166" s="170">
        <v>37.17</v>
      </c>
      <c r="G166" s="170">
        <v>34.340000000000003</v>
      </c>
      <c r="H166" s="171">
        <f t="shared" si="6"/>
        <v>137.65</v>
      </c>
      <c r="I166" s="70">
        <f t="shared" si="7"/>
        <v>137.65</v>
      </c>
      <c r="N166" s="46"/>
      <c r="O166" s="46"/>
      <c r="P166" s="132"/>
      <c r="Q166" s="46"/>
      <c r="R166" s="46"/>
      <c r="S166" s="46"/>
      <c r="T166" s="46"/>
      <c r="U166" s="46"/>
    </row>
    <row r="167" spans="2:21">
      <c r="B167" s="141" t="s">
        <v>239</v>
      </c>
      <c r="C167" s="169" t="s">
        <v>508</v>
      </c>
      <c r="D167" s="170">
        <v>48.87</v>
      </c>
      <c r="E167" s="170">
        <v>44.04</v>
      </c>
      <c r="F167" s="170">
        <v>11.55</v>
      </c>
      <c r="G167" s="170">
        <v>32.700000000000003</v>
      </c>
      <c r="H167" s="171">
        <f t="shared" si="6"/>
        <v>137.16</v>
      </c>
      <c r="I167" s="70">
        <f t="shared" si="7"/>
        <v>137.16</v>
      </c>
      <c r="N167" s="46"/>
      <c r="O167" s="46"/>
      <c r="P167" s="132"/>
      <c r="Q167" s="46"/>
      <c r="R167" s="46"/>
      <c r="S167" s="46"/>
      <c r="T167" s="46"/>
      <c r="U167" s="46"/>
    </row>
    <row r="168" spans="2:21">
      <c r="B168" s="141" t="s">
        <v>240</v>
      </c>
      <c r="C168" s="169" t="s">
        <v>380</v>
      </c>
      <c r="D168" s="170">
        <v>34.549999999999997</v>
      </c>
      <c r="E168" s="170">
        <v>65.39</v>
      </c>
      <c r="F168" s="170">
        <v>25.07</v>
      </c>
      <c r="G168" s="170">
        <v>10.84</v>
      </c>
      <c r="H168" s="171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32"/>
      <c r="Q168" s="46"/>
      <c r="R168" s="46"/>
      <c r="S168" s="46"/>
      <c r="T168" s="46"/>
      <c r="U168" s="46"/>
    </row>
    <row r="169" spans="2:21">
      <c r="B169" s="141" t="s">
        <v>268</v>
      </c>
      <c r="C169" s="169" t="s">
        <v>421</v>
      </c>
      <c r="D169" s="170">
        <v>65.02</v>
      </c>
      <c r="E169" s="170">
        <v>29.18</v>
      </c>
      <c r="F169" s="170">
        <v>24.76</v>
      </c>
      <c r="G169" s="170">
        <v>16.29</v>
      </c>
      <c r="H169" s="171">
        <f t="shared" si="6"/>
        <v>135.25</v>
      </c>
      <c r="I169" s="70">
        <f t="shared" si="8"/>
        <v>135.25</v>
      </c>
      <c r="N169" s="46"/>
      <c r="O169" s="46"/>
      <c r="P169" s="132"/>
      <c r="Q169" s="46"/>
      <c r="R169" s="46"/>
      <c r="S169" s="46"/>
      <c r="T169" s="46"/>
      <c r="U169" s="46"/>
    </row>
    <row r="170" spans="2:21">
      <c r="B170" s="141" t="s">
        <v>269</v>
      </c>
      <c r="C170" s="169" t="s">
        <v>353</v>
      </c>
      <c r="D170" s="170">
        <v>74.040000000000006</v>
      </c>
      <c r="E170" s="170">
        <v>4.88</v>
      </c>
      <c r="F170" s="170">
        <v>32.659999999999997</v>
      </c>
      <c r="G170" s="170">
        <v>23.1</v>
      </c>
      <c r="H170" s="171">
        <f t="shared" si="6"/>
        <v>134.68</v>
      </c>
      <c r="I170" s="70">
        <f t="shared" si="8"/>
        <v>134.68</v>
      </c>
      <c r="N170" s="46"/>
      <c r="O170" s="46"/>
      <c r="P170" s="132"/>
      <c r="Q170" s="46"/>
      <c r="R170" s="46"/>
      <c r="S170" s="46"/>
      <c r="T170" s="46"/>
      <c r="U170" s="46"/>
    </row>
    <row r="171" spans="2:21">
      <c r="B171" s="141" t="s">
        <v>270</v>
      </c>
      <c r="C171" s="169" t="s">
        <v>414</v>
      </c>
      <c r="D171" s="170">
        <v>44.08</v>
      </c>
      <c r="E171" s="170">
        <v>11.39</v>
      </c>
      <c r="F171" s="170">
        <v>41.42</v>
      </c>
      <c r="G171" s="170">
        <v>37.5</v>
      </c>
      <c r="H171" s="171">
        <f t="shared" si="6"/>
        <v>134.38999999999999</v>
      </c>
      <c r="I171" s="70">
        <f t="shared" si="8"/>
        <v>134.38999999999999</v>
      </c>
      <c r="N171" s="46"/>
      <c r="O171" s="46"/>
      <c r="P171" s="132"/>
      <c r="Q171" s="46"/>
      <c r="R171" s="46"/>
      <c r="S171" s="46"/>
      <c r="T171" s="46"/>
      <c r="U171" s="46"/>
    </row>
    <row r="172" spans="2:21">
      <c r="B172" s="141" t="s">
        <v>271</v>
      </c>
      <c r="C172" s="169" t="s">
        <v>336</v>
      </c>
      <c r="D172" s="170">
        <v>38.340000000000003</v>
      </c>
      <c r="E172" s="170">
        <v>23.75</v>
      </c>
      <c r="F172" s="170">
        <v>21.08</v>
      </c>
      <c r="G172" s="170">
        <v>47.81</v>
      </c>
      <c r="H172" s="171">
        <f t="shared" si="6"/>
        <v>130.98000000000002</v>
      </c>
      <c r="I172" s="70">
        <f t="shared" si="8"/>
        <v>130.98000000000002</v>
      </c>
      <c r="N172" s="46"/>
      <c r="O172" s="46"/>
      <c r="P172" s="132"/>
      <c r="Q172" s="46"/>
      <c r="R172" s="46"/>
      <c r="S172" s="46"/>
      <c r="T172" s="46"/>
      <c r="U172" s="46"/>
    </row>
    <row r="173" spans="2:21">
      <c r="B173" s="141" t="s">
        <v>272</v>
      </c>
      <c r="C173" s="169" t="s">
        <v>485</v>
      </c>
      <c r="D173" s="170">
        <v>33.15</v>
      </c>
      <c r="E173" s="170">
        <v>35.54</v>
      </c>
      <c r="F173" s="170">
        <v>29.2</v>
      </c>
      <c r="G173" s="170">
        <v>31.91</v>
      </c>
      <c r="H173" s="171">
        <f t="shared" si="6"/>
        <v>129.80000000000001</v>
      </c>
      <c r="I173" s="70">
        <f t="shared" si="8"/>
        <v>129.80000000000001</v>
      </c>
      <c r="N173" s="46"/>
      <c r="O173" s="46"/>
      <c r="P173" s="132"/>
      <c r="Q173" s="46"/>
      <c r="R173" s="46"/>
      <c r="S173" s="46"/>
      <c r="T173" s="46"/>
      <c r="U173" s="46"/>
    </row>
    <row r="174" spans="2:21">
      <c r="B174" s="141" t="s">
        <v>273</v>
      </c>
      <c r="C174" s="169" t="s">
        <v>447</v>
      </c>
      <c r="D174" s="170">
        <v>29.16</v>
      </c>
      <c r="E174" s="170">
        <v>6.99</v>
      </c>
      <c r="F174" s="170">
        <v>27.55</v>
      </c>
      <c r="G174" s="170">
        <v>65.41</v>
      </c>
      <c r="H174" s="171">
        <f t="shared" si="6"/>
        <v>129.11000000000001</v>
      </c>
      <c r="I174" s="70">
        <f t="shared" si="8"/>
        <v>129.11000000000001</v>
      </c>
      <c r="N174" s="46"/>
      <c r="O174" s="46"/>
      <c r="P174" s="132"/>
      <c r="Q174" s="46"/>
      <c r="R174" s="46"/>
      <c r="S174" s="46"/>
      <c r="T174" s="46"/>
      <c r="U174" s="46"/>
    </row>
    <row r="175" spans="2:21" ht="16.5" customHeight="1">
      <c r="B175" s="142" t="s">
        <v>274</v>
      </c>
      <c r="C175" s="169" t="s">
        <v>471</v>
      </c>
      <c r="D175" s="170">
        <v>27.28</v>
      </c>
      <c r="E175" s="170">
        <v>38.35</v>
      </c>
      <c r="F175" s="170">
        <v>22.24</v>
      </c>
      <c r="G175" s="170">
        <v>40.770000000000003</v>
      </c>
      <c r="H175" s="171">
        <f t="shared" si="6"/>
        <v>128.63999999999999</v>
      </c>
      <c r="I175" s="70">
        <f t="shared" si="8"/>
        <v>128.63999999999999</v>
      </c>
      <c r="N175" s="46"/>
      <c r="O175" s="143"/>
      <c r="P175" s="132"/>
      <c r="Q175" s="46"/>
      <c r="R175" s="46"/>
      <c r="S175" s="46"/>
      <c r="T175" s="46"/>
      <c r="U175" s="46"/>
    </row>
    <row r="176" spans="2:21">
      <c r="B176" s="141" t="s">
        <v>275</v>
      </c>
      <c r="C176" s="169" t="s">
        <v>443</v>
      </c>
      <c r="D176" s="170">
        <v>31.59</v>
      </c>
      <c r="E176" s="170">
        <v>23.06</v>
      </c>
      <c r="F176" s="170">
        <v>28.24</v>
      </c>
      <c r="G176" s="170">
        <v>44.4</v>
      </c>
      <c r="H176" s="171">
        <f t="shared" si="6"/>
        <v>127.28999999999999</v>
      </c>
      <c r="I176" s="70">
        <f t="shared" si="8"/>
        <v>127.28999999999999</v>
      </c>
      <c r="N176" s="46"/>
      <c r="O176" s="46"/>
      <c r="P176" s="132"/>
      <c r="Q176" s="46"/>
      <c r="R176" s="46"/>
      <c r="S176" s="46"/>
      <c r="T176" s="46"/>
      <c r="U176" s="46"/>
    </row>
    <row r="177" spans="2:21">
      <c r="B177" s="141" t="s">
        <v>276</v>
      </c>
      <c r="C177" s="169" t="s">
        <v>468</v>
      </c>
      <c r="D177" s="170">
        <v>46.35</v>
      </c>
      <c r="E177" s="170">
        <v>35.340000000000003</v>
      </c>
      <c r="F177" s="170">
        <v>24.05</v>
      </c>
      <c r="G177" s="170">
        <v>20.399999999999999</v>
      </c>
      <c r="H177" s="171">
        <f t="shared" si="6"/>
        <v>126.13999999999999</v>
      </c>
      <c r="I177" s="70">
        <f t="shared" si="8"/>
        <v>126.13999999999999</v>
      </c>
      <c r="N177" s="46"/>
      <c r="O177" s="46"/>
      <c r="P177" s="132"/>
      <c r="Q177" s="46"/>
      <c r="R177" s="46"/>
      <c r="S177" s="46"/>
      <c r="T177" s="46"/>
      <c r="U177" s="46"/>
    </row>
    <row r="178" spans="2:21">
      <c r="B178" s="141" t="s">
        <v>277</v>
      </c>
      <c r="C178" s="169" t="s">
        <v>476</v>
      </c>
      <c r="D178" s="170">
        <v>45.6</v>
      </c>
      <c r="E178" s="170">
        <v>31.75</v>
      </c>
      <c r="F178" s="170">
        <v>19.36</v>
      </c>
      <c r="G178" s="170">
        <v>28.91</v>
      </c>
      <c r="H178" s="171">
        <f t="shared" si="6"/>
        <v>125.61999999999999</v>
      </c>
      <c r="I178" s="70">
        <f t="shared" si="8"/>
        <v>125.61999999999999</v>
      </c>
      <c r="N178" s="46"/>
      <c r="O178" s="46"/>
      <c r="P178" s="132"/>
      <c r="Q178" s="46"/>
      <c r="R178" s="46"/>
      <c r="S178" s="46"/>
      <c r="T178" s="46"/>
      <c r="U178" s="46"/>
    </row>
    <row r="179" spans="2:21">
      <c r="B179" s="141" t="s">
        <v>278</v>
      </c>
      <c r="C179" s="169" t="s">
        <v>502</v>
      </c>
      <c r="D179" s="170">
        <v>77.39</v>
      </c>
      <c r="E179" s="170">
        <v>5.46</v>
      </c>
      <c r="F179" s="170">
        <v>19.2</v>
      </c>
      <c r="G179" s="170">
        <v>18.5</v>
      </c>
      <c r="H179" s="171">
        <f t="shared" si="6"/>
        <v>120.55</v>
      </c>
      <c r="I179" s="70">
        <f t="shared" si="8"/>
        <v>120.55</v>
      </c>
      <c r="N179" s="46"/>
      <c r="O179" s="46"/>
      <c r="P179" s="132"/>
      <c r="Q179" s="46"/>
      <c r="R179" s="46"/>
      <c r="S179" s="46"/>
      <c r="T179" s="46"/>
      <c r="U179" s="46"/>
    </row>
    <row r="180" spans="2:21">
      <c r="B180" s="141" t="s">
        <v>279</v>
      </c>
      <c r="C180" s="169" t="s">
        <v>489</v>
      </c>
      <c r="D180" s="170">
        <v>26.28</v>
      </c>
      <c r="E180" s="170">
        <v>36.19</v>
      </c>
      <c r="F180" s="170">
        <v>31.69</v>
      </c>
      <c r="G180" s="170">
        <v>26.31</v>
      </c>
      <c r="H180" s="171">
        <f t="shared" si="6"/>
        <v>120.47</v>
      </c>
      <c r="I180" s="70">
        <f t="shared" si="8"/>
        <v>120.47</v>
      </c>
      <c r="N180" s="46"/>
      <c r="O180" s="46"/>
      <c r="P180" s="132"/>
      <c r="Q180" s="46"/>
      <c r="R180" s="46"/>
      <c r="S180" s="46"/>
      <c r="T180" s="46"/>
      <c r="U180" s="46"/>
    </row>
    <row r="181" spans="2:21">
      <c r="B181" s="141" t="s">
        <v>280</v>
      </c>
      <c r="C181" s="169" t="s">
        <v>422</v>
      </c>
      <c r="D181" s="170">
        <v>30.4</v>
      </c>
      <c r="E181" s="170">
        <v>13.1</v>
      </c>
      <c r="F181" s="170">
        <v>41.64</v>
      </c>
      <c r="G181" s="170">
        <v>35.21</v>
      </c>
      <c r="H181" s="171">
        <f t="shared" si="6"/>
        <v>120.35</v>
      </c>
      <c r="I181" s="70">
        <f t="shared" si="8"/>
        <v>120.35</v>
      </c>
      <c r="N181" s="46"/>
      <c r="O181" s="46"/>
      <c r="P181" s="132"/>
      <c r="Q181" s="46"/>
      <c r="R181" s="46"/>
      <c r="S181" s="46"/>
      <c r="T181" s="46"/>
      <c r="U181" s="46"/>
    </row>
    <row r="182" spans="2:21">
      <c r="B182" s="141" t="s">
        <v>281</v>
      </c>
      <c r="C182" s="169" t="s">
        <v>491</v>
      </c>
      <c r="D182" s="170">
        <v>28.32</v>
      </c>
      <c r="E182" s="170">
        <v>18.440000000000001</v>
      </c>
      <c r="F182" s="170">
        <v>26.8</v>
      </c>
      <c r="G182" s="170">
        <v>46.54</v>
      </c>
      <c r="H182" s="171">
        <f t="shared" si="6"/>
        <v>120.1</v>
      </c>
      <c r="I182" s="70">
        <f t="shared" si="8"/>
        <v>120.1</v>
      </c>
      <c r="N182" s="46"/>
      <c r="O182" s="46"/>
      <c r="P182" s="132"/>
      <c r="Q182" s="46"/>
      <c r="R182" s="46"/>
      <c r="S182" s="46"/>
      <c r="T182" s="46"/>
      <c r="U182" s="46"/>
    </row>
    <row r="183" spans="2:21">
      <c r="B183" s="141" t="s">
        <v>282</v>
      </c>
      <c r="C183" s="169" t="s">
        <v>498</v>
      </c>
      <c r="D183" s="170">
        <v>22.88</v>
      </c>
      <c r="E183" s="170">
        <v>57.69</v>
      </c>
      <c r="F183" s="170">
        <v>17.559999999999999</v>
      </c>
      <c r="G183" s="170">
        <v>20.51</v>
      </c>
      <c r="H183" s="171">
        <f t="shared" si="6"/>
        <v>118.64</v>
      </c>
      <c r="I183" s="70">
        <f t="shared" si="8"/>
        <v>118.64</v>
      </c>
      <c r="N183" s="46"/>
      <c r="O183" s="46"/>
      <c r="P183" s="132"/>
      <c r="Q183" s="46"/>
      <c r="R183" s="46"/>
      <c r="S183" s="46"/>
      <c r="T183" s="46"/>
      <c r="U183" s="46"/>
    </row>
    <row r="184" spans="2:21">
      <c r="B184" s="141" t="s">
        <v>283</v>
      </c>
      <c r="C184" s="169" t="s">
        <v>349</v>
      </c>
      <c r="D184" s="170">
        <v>45.38</v>
      </c>
      <c r="E184" s="170">
        <v>38.549999999999997</v>
      </c>
      <c r="F184" s="170">
        <v>13.37</v>
      </c>
      <c r="G184" s="170">
        <v>20.170000000000002</v>
      </c>
      <c r="H184" s="171">
        <f t="shared" si="6"/>
        <v>117.47000000000001</v>
      </c>
      <c r="I184" s="70">
        <f t="shared" si="8"/>
        <v>117.47000000000001</v>
      </c>
      <c r="N184" s="46"/>
      <c r="O184" s="46"/>
      <c r="P184" s="132"/>
      <c r="Q184" s="46"/>
      <c r="R184" s="46"/>
      <c r="S184" s="46"/>
      <c r="T184" s="46"/>
      <c r="U184" s="46"/>
    </row>
    <row r="185" spans="2:21">
      <c r="B185" s="141" t="s">
        <v>284</v>
      </c>
      <c r="C185" s="172" t="s">
        <v>436</v>
      </c>
      <c r="D185" s="170">
        <v>65.37</v>
      </c>
      <c r="E185" s="170">
        <v>16.07</v>
      </c>
      <c r="F185" s="170">
        <v>22.08</v>
      </c>
      <c r="G185" s="170">
        <v>13.93</v>
      </c>
      <c r="H185" s="171">
        <f t="shared" si="6"/>
        <v>117.44999999999999</v>
      </c>
      <c r="I185" s="70">
        <f t="shared" si="8"/>
        <v>117.44999999999999</v>
      </c>
      <c r="N185" s="46"/>
      <c r="O185" s="46"/>
      <c r="P185" s="132"/>
      <c r="Q185" s="46"/>
      <c r="R185" s="46"/>
      <c r="S185" s="46"/>
      <c r="T185" s="46"/>
      <c r="U185" s="46"/>
    </row>
    <row r="186" spans="2:21">
      <c r="B186" s="141" t="s">
        <v>285</v>
      </c>
      <c r="C186" s="169" t="s">
        <v>433</v>
      </c>
      <c r="D186" s="170">
        <v>38.47</v>
      </c>
      <c r="E186" s="170">
        <v>23.55</v>
      </c>
      <c r="F186" s="170">
        <v>15.57</v>
      </c>
      <c r="G186" s="170">
        <v>39.74</v>
      </c>
      <c r="H186" s="171">
        <f t="shared" si="6"/>
        <v>117.33000000000001</v>
      </c>
      <c r="I186" s="70">
        <f t="shared" si="8"/>
        <v>117.33000000000001</v>
      </c>
      <c r="N186" s="46"/>
      <c r="O186" s="46"/>
      <c r="P186" s="132"/>
      <c r="Q186" s="46"/>
      <c r="R186" s="46"/>
      <c r="S186" s="46"/>
      <c r="T186" s="46"/>
      <c r="U186" s="46"/>
    </row>
    <row r="187" spans="2:21">
      <c r="B187" s="141" t="s">
        <v>286</v>
      </c>
      <c r="C187" s="169" t="s">
        <v>441</v>
      </c>
      <c r="D187" s="170">
        <v>55.85</v>
      </c>
      <c r="E187" s="170">
        <v>23.49</v>
      </c>
      <c r="F187" s="170">
        <v>12.3</v>
      </c>
      <c r="G187" s="170">
        <v>25.51</v>
      </c>
      <c r="H187" s="171">
        <f t="shared" si="6"/>
        <v>117.15</v>
      </c>
      <c r="I187" s="70">
        <f t="shared" si="8"/>
        <v>117.15</v>
      </c>
      <c r="N187" s="46"/>
      <c r="O187" s="46"/>
      <c r="P187" s="132"/>
      <c r="Q187" s="46"/>
      <c r="R187" s="46"/>
      <c r="S187" s="46"/>
      <c r="T187" s="46"/>
      <c r="U187" s="46"/>
    </row>
    <row r="188" spans="2:21">
      <c r="B188" s="141" t="s">
        <v>287</v>
      </c>
      <c r="C188" s="169" t="s">
        <v>477</v>
      </c>
      <c r="D188" s="170">
        <v>28.94</v>
      </c>
      <c r="E188" s="170">
        <v>28.84</v>
      </c>
      <c r="F188" s="170">
        <v>3.17</v>
      </c>
      <c r="G188" s="170">
        <v>53.94</v>
      </c>
      <c r="H188" s="171">
        <f t="shared" si="6"/>
        <v>114.89</v>
      </c>
      <c r="I188" s="70">
        <f t="shared" si="8"/>
        <v>114.89</v>
      </c>
      <c r="N188" s="46"/>
      <c r="O188" s="46"/>
      <c r="P188" s="132"/>
      <c r="Q188" s="46"/>
      <c r="R188" s="46"/>
      <c r="S188" s="46"/>
      <c r="T188" s="46"/>
      <c r="U188" s="46"/>
    </row>
    <row r="189" spans="2:21">
      <c r="B189" s="141" t="s">
        <v>288</v>
      </c>
      <c r="C189" s="169" t="s">
        <v>490</v>
      </c>
      <c r="D189" s="170">
        <v>37.78</v>
      </c>
      <c r="E189" s="170">
        <v>33.56</v>
      </c>
      <c r="F189" s="170">
        <v>13.97</v>
      </c>
      <c r="G189" s="170">
        <v>26.64</v>
      </c>
      <c r="H189" s="171">
        <f t="shared" si="6"/>
        <v>111.95</v>
      </c>
      <c r="I189" s="70">
        <f t="shared" si="8"/>
        <v>111.95</v>
      </c>
      <c r="N189" s="46"/>
      <c r="O189" s="46"/>
      <c r="P189" s="132"/>
      <c r="Q189" s="46"/>
      <c r="R189" s="46"/>
      <c r="S189" s="46"/>
      <c r="T189" s="46"/>
      <c r="U189" s="46"/>
    </row>
    <row r="190" spans="2:21">
      <c r="B190" s="141" t="s">
        <v>289</v>
      </c>
      <c r="C190" s="169" t="s">
        <v>496</v>
      </c>
      <c r="D190" s="170">
        <v>23.35</v>
      </c>
      <c r="E190" s="170">
        <v>19.190000000000001</v>
      </c>
      <c r="F190" s="170">
        <v>32.1</v>
      </c>
      <c r="G190" s="170">
        <v>36.979999999999997</v>
      </c>
      <c r="H190" s="171">
        <f t="shared" si="6"/>
        <v>111.62</v>
      </c>
      <c r="I190" s="70">
        <f t="shared" si="8"/>
        <v>111.62</v>
      </c>
      <c r="N190" s="46"/>
      <c r="O190" s="46"/>
      <c r="P190" s="132"/>
      <c r="Q190" s="46"/>
      <c r="R190" s="46"/>
      <c r="S190" s="46"/>
      <c r="T190" s="46"/>
      <c r="U190" s="46"/>
    </row>
    <row r="191" spans="2:21">
      <c r="B191" s="141" t="s">
        <v>290</v>
      </c>
      <c r="C191" s="169" t="s">
        <v>435</v>
      </c>
      <c r="D191" s="170">
        <v>40.799999999999997</v>
      </c>
      <c r="E191" s="170">
        <v>9.35</v>
      </c>
      <c r="F191" s="170">
        <v>15.16</v>
      </c>
      <c r="G191" s="170">
        <v>46.21</v>
      </c>
      <c r="H191" s="171">
        <f t="shared" si="6"/>
        <v>111.52000000000001</v>
      </c>
      <c r="I191" s="70">
        <f t="shared" si="8"/>
        <v>111.52000000000001</v>
      </c>
      <c r="N191" s="46"/>
      <c r="O191" s="46"/>
      <c r="P191" s="132"/>
      <c r="Q191" s="46"/>
      <c r="R191" s="46"/>
      <c r="S191" s="46"/>
      <c r="T191" s="46"/>
      <c r="U191" s="46"/>
    </row>
    <row r="192" spans="2:21">
      <c r="B192" s="141" t="s">
        <v>291</v>
      </c>
      <c r="C192" s="169" t="s">
        <v>352</v>
      </c>
      <c r="D192" s="170">
        <v>22.07</v>
      </c>
      <c r="E192" s="170">
        <v>51.59</v>
      </c>
      <c r="F192" s="170">
        <v>20.25</v>
      </c>
      <c r="G192" s="170">
        <v>15.74</v>
      </c>
      <c r="H192" s="171">
        <f t="shared" si="6"/>
        <v>109.64999999999999</v>
      </c>
      <c r="I192" s="70">
        <f t="shared" si="8"/>
        <v>109.64999999999999</v>
      </c>
      <c r="N192" s="46"/>
      <c r="O192" s="46"/>
      <c r="P192" s="132"/>
      <c r="Q192" s="46"/>
      <c r="R192" s="46"/>
      <c r="S192" s="46"/>
      <c r="T192" s="46"/>
      <c r="U192" s="46"/>
    </row>
    <row r="193" spans="2:21">
      <c r="B193" s="141" t="s">
        <v>292</v>
      </c>
      <c r="C193" s="169" t="s">
        <v>379</v>
      </c>
      <c r="D193" s="170">
        <v>40.04</v>
      </c>
      <c r="E193" s="170">
        <v>23.13</v>
      </c>
      <c r="F193" s="170">
        <v>9.56</v>
      </c>
      <c r="G193" s="170">
        <v>34.21</v>
      </c>
      <c r="H193" s="171">
        <f t="shared" si="6"/>
        <v>106.94</v>
      </c>
      <c r="I193" s="70">
        <f t="shared" si="8"/>
        <v>106.94</v>
      </c>
      <c r="N193" s="46"/>
      <c r="O193" s="46"/>
      <c r="P193" s="132"/>
      <c r="Q193" s="46"/>
      <c r="R193" s="46"/>
      <c r="S193" s="46"/>
      <c r="T193" s="46"/>
      <c r="U193" s="46"/>
    </row>
    <row r="194" spans="2:21">
      <c r="B194" s="141" t="s">
        <v>293</v>
      </c>
      <c r="C194" s="169" t="s">
        <v>501</v>
      </c>
      <c r="D194" s="170">
        <v>19.38</v>
      </c>
      <c r="E194" s="170">
        <v>18.89</v>
      </c>
      <c r="F194" s="170">
        <v>29.6</v>
      </c>
      <c r="G194" s="170">
        <v>36.76</v>
      </c>
      <c r="H194" s="171">
        <f t="shared" si="6"/>
        <v>104.63</v>
      </c>
      <c r="I194" s="70">
        <f t="shared" si="8"/>
        <v>104.63</v>
      </c>
      <c r="N194" s="46"/>
      <c r="O194" s="46"/>
      <c r="P194" s="132"/>
      <c r="Q194" s="46"/>
      <c r="R194" s="46"/>
      <c r="S194" s="46"/>
      <c r="T194" s="46"/>
      <c r="U194" s="46"/>
    </row>
    <row r="195" spans="2:21">
      <c r="B195" s="141" t="s">
        <v>294</v>
      </c>
      <c r="C195" s="169" t="s">
        <v>459</v>
      </c>
      <c r="D195" s="170">
        <v>49.25</v>
      </c>
      <c r="E195" s="170">
        <v>36.49</v>
      </c>
      <c r="F195" s="170">
        <v>-1.35</v>
      </c>
      <c r="G195" s="170">
        <v>16.05</v>
      </c>
      <c r="H195" s="171">
        <f t="shared" si="6"/>
        <v>100.44000000000001</v>
      </c>
      <c r="I195" s="70">
        <f t="shared" si="8"/>
        <v>100.44000000000001</v>
      </c>
      <c r="N195" s="46"/>
      <c r="O195" s="46"/>
      <c r="P195" s="132"/>
      <c r="Q195" s="46"/>
      <c r="R195" s="46"/>
      <c r="S195" s="46"/>
      <c r="T195" s="46"/>
      <c r="U195" s="46"/>
    </row>
    <row r="196" spans="2:21">
      <c r="B196" s="141" t="s">
        <v>295</v>
      </c>
      <c r="C196" s="169" t="s">
        <v>405</v>
      </c>
      <c r="D196" s="170">
        <v>28.12</v>
      </c>
      <c r="E196" s="170">
        <v>57.69</v>
      </c>
      <c r="F196" s="170">
        <v>9.1999999999999993</v>
      </c>
      <c r="G196" s="170">
        <v>5.08</v>
      </c>
      <c r="H196" s="171">
        <f t="shared" si="6"/>
        <v>100.09</v>
      </c>
      <c r="I196" s="70">
        <f t="shared" si="8"/>
        <v>100.09</v>
      </c>
      <c r="N196" s="46"/>
      <c r="O196" s="46"/>
      <c r="P196" s="132"/>
      <c r="Q196" s="46"/>
      <c r="R196" s="46"/>
      <c r="S196" s="46"/>
      <c r="T196" s="46"/>
      <c r="U196" s="46"/>
    </row>
    <row r="197" spans="2:21">
      <c r="B197" s="141" t="s">
        <v>296</v>
      </c>
      <c r="C197" s="169" t="s">
        <v>438</v>
      </c>
      <c r="D197" s="170">
        <v>8.4499999999999993</v>
      </c>
      <c r="E197" s="170">
        <v>14.89</v>
      </c>
      <c r="F197" s="170">
        <v>0.25</v>
      </c>
      <c r="G197" s="170">
        <v>76.2</v>
      </c>
      <c r="H197" s="171">
        <f t="shared" si="6"/>
        <v>99.79</v>
      </c>
      <c r="I197" s="70">
        <f t="shared" si="8"/>
        <v>99.79</v>
      </c>
      <c r="N197" s="46"/>
      <c r="O197" s="46"/>
      <c r="P197" s="132"/>
      <c r="Q197" s="46"/>
      <c r="R197" s="46"/>
      <c r="S197" s="46"/>
      <c r="T197" s="46"/>
      <c r="U197" s="46"/>
    </row>
    <row r="198" spans="2:21">
      <c r="B198" s="141" t="s">
        <v>297</v>
      </c>
      <c r="C198" s="169" t="s">
        <v>452</v>
      </c>
      <c r="D198" s="170">
        <v>8.4499999999999993</v>
      </c>
      <c r="E198" s="170">
        <v>14.89</v>
      </c>
      <c r="F198" s="170">
        <v>0.25</v>
      </c>
      <c r="G198" s="170">
        <v>76.2</v>
      </c>
      <c r="H198" s="171">
        <f t="shared" si="6"/>
        <v>99.79</v>
      </c>
      <c r="I198" s="70">
        <f t="shared" si="8"/>
        <v>99.79</v>
      </c>
      <c r="N198" s="46"/>
      <c r="O198" s="46"/>
      <c r="P198" s="132"/>
      <c r="Q198" s="46"/>
      <c r="R198" s="46"/>
      <c r="S198" s="46"/>
      <c r="T198" s="46"/>
      <c r="U198" s="46"/>
    </row>
    <row r="199" spans="2:21">
      <c r="B199" s="141" t="s">
        <v>298</v>
      </c>
      <c r="C199" s="169" t="s">
        <v>453</v>
      </c>
      <c r="D199" s="170">
        <v>8.4499999999999993</v>
      </c>
      <c r="E199" s="170">
        <v>14.89</v>
      </c>
      <c r="F199" s="170">
        <v>0.25</v>
      </c>
      <c r="G199" s="170">
        <v>76.2</v>
      </c>
      <c r="H199" s="171">
        <f t="shared" si="6"/>
        <v>99.79</v>
      </c>
      <c r="I199" s="70">
        <f t="shared" si="8"/>
        <v>99.79</v>
      </c>
      <c r="N199" s="46"/>
      <c r="O199" s="46"/>
      <c r="P199" s="132"/>
      <c r="Q199" s="46"/>
      <c r="R199" s="46"/>
      <c r="S199" s="46"/>
      <c r="T199" s="46"/>
      <c r="U199" s="46"/>
    </row>
    <row r="200" spans="2:21">
      <c r="B200" s="141" t="s">
        <v>299</v>
      </c>
      <c r="C200" s="169" t="s">
        <v>454</v>
      </c>
      <c r="D200" s="170">
        <v>8.4499999999999993</v>
      </c>
      <c r="E200" s="170">
        <v>14.89</v>
      </c>
      <c r="F200" s="170">
        <v>0.25</v>
      </c>
      <c r="G200" s="170">
        <v>76.2</v>
      </c>
      <c r="H200" s="171">
        <f t="shared" si="6"/>
        <v>99.79</v>
      </c>
      <c r="I200" s="70">
        <f t="shared" si="8"/>
        <v>99.79</v>
      </c>
      <c r="N200" s="46"/>
      <c r="O200" s="46"/>
      <c r="P200" s="132"/>
      <c r="Q200" s="46"/>
      <c r="R200" s="46"/>
      <c r="S200" s="46"/>
      <c r="T200" s="46"/>
      <c r="U200" s="46"/>
    </row>
    <row r="201" spans="2:21">
      <c r="B201" s="141" t="s">
        <v>300</v>
      </c>
      <c r="C201" s="169" t="s">
        <v>497</v>
      </c>
      <c r="D201" s="170">
        <v>8.4499999999999993</v>
      </c>
      <c r="E201" s="170">
        <v>14.89</v>
      </c>
      <c r="F201" s="170">
        <v>0.25</v>
      </c>
      <c r="G201" s="170">
        <v>76.2</v>
      </c>
      <c r="H201" s="171">
        <f t="shared" si="6"/>
        <v>99.79</v>
      </c>
      <c r="I201" s="70">
        <f t="shared" si="8"/>
        <v>99.79</v>
      </c>
      <c r="N201" s="46"/>
      <c r="O201" s="46"/>
      <c r="P201" s="132"/>
      <c r="Q201" s="46"/>
      <c r="R201" s="46"/>
      <c r="S201" s="46"/>
      <c r="T201" s="46"/>
      <c r="U201" s="46"/>
    </row>
    <row r="202" spans="2:21">
      <c r="B202" s="141" t="s">
        <v>301</v>
      </c>
      <c r="C202" s="169" t="s">
        <v>431</v>
      </c>
      <c r="D202" s="170">
        <v>15.96</v>
      </c>
      <c r="E202" s="170">
        <v>39.36</v>
      </c>
      <c r="F202" s="170">
        <v>24.07</v>
      </c>
      <c r="G202" s="170">
        <v>20.14</v>
      </c>
      <c r="H202" s="171">
        <f t="shared" si="6"/>
        <v>99.53</v>
      </c>
      <c r="I202" s="70">
        <f t="shared" si="8"/>
        <v>99.53</v>
      </c>
      <c r="N202" s="46"/>
      <c r="O202" s="46"/>
      <c r="P202" s="132"/>
      <c r="Q202" s="46"/>
      <c r="R202" s="46"/>
      <c r="S202" s="46"/>
      <c r="T202" s="46"/>
      <c r="U202" s="46"/>
    </row>
    <row r="203" spans="2:21">
      <c r="B203" s="141" t="s">
        <v>302</v>
      </c>
      <c r="C203" s="169" t="s">
        <v>437</v>
      </c>
      <c r="D203" s="170">
        <v>59</v>
      </c>
      <c r="E203" s="170">
        <v>0.8</v>
      </c>
      <c r="F203" s="170">
        <v>6.9</v>
      </c>
      <c r="G203" s="170">
        <v>32.799999999999997</v>
      </c>
      <c r="H203" s="171">
        <f t="shared" si="6"/>
        <v>99.5</v>
      </c>
      <c r="I203" s="70">
        <f t="shared" si="8"/>
        <v>99.5</v>
      </c>
      <c r="N203" s="46"/>
      <c r="O203" s="46"/>
      <c r="P203" s="132"/>
      <c r="Q203" s="46"/>
      <c r="R203" s="46"/>
      <c r="S203" s="46"/>
      <c r="T203" s="46"/>
      <c r="U203" s="46"/>
    </row>
    <row r="204" spans="2:21">
      <c r="B204" s="141" t="s">
        <v>303</v>
      </c>
      <c r="C204" s="169" t="s">
        <v>390</v>
      </c>
      <c r="D204" s="170">
        <v>25.55</v>
      </c>
      <c r="E204" s="170">
        <v>29.49</v>
      </c>
      <c r="F204" s="170">
        <v>11.15</v>
      </c>
      <c r="G204" s="170">
        <v>31.25</v>
      </c>
      <c r="H204" s="171">
        <f t="shared" si="6"/>
        <v>97.44</v>
      </c>
      <c r="I204" s="70">
        <f t="shared" si="8"/>
        <v>97.44</v>
      </c>
      <c r="N204" s="46"/>
      <c r="O204" s="46"/>
      <c r="P204" s="132"/>
      <c r="Q204" s="46"/>
      <c r="R204" s="46"/>
      <c r="S204" s="46"/>
      <c r="T204" s="46"/>
      <c r="U204" s="46"/>
    </row>
    <row r="205" spans="2:21">
      <c r="B205" s="141" t="s">
        <v>304</v>
      </c>
      <c r="C205" s="169" t="s">
        <v>461</v>
      </c>
      <c r="D205" s="170">
        <v>37.5</v>
      </c>
      <c r="E205" s="170">
        <v>21.39</v>
      </c>
      <c r="F205" s="170">
        <v>10.97</v>
      </c>
      <c r="G205" s="170">
        <v>25.34</v>
      </c>
      <c r="H205" s="171">
        <f t="shared" si="6"/>
        <v>95.2</v>
      </c>
      <c r="I205" s="70">
        <f t="shared" si="8"/>
        <v>95.2</v>
      </c>
      <c r="N205" s="46"/>
      <c r="O205" s="46"/>
      <c r="P205" s="132"/>
      <c r="Q205" s="46"/>
      <c r="R205" s="46"/>
      <c r="S205" s="46"/>
      <c r="T205" s="46"/>
      <c r="U205" s="46"/>
    </row>
    <row r="206" spans="2:21">
      <c r="B206" s="141" t="s">
        <v>305</v>
      </c>
      <c r="C206" s="169" t="s">
        <v>450</v>
      </c>
      <c r="D206" s="170">
        <v>12.29</v>
      </c>
      <c r="E206" s="170">
        <v>12.46</v>
      </c>
      <c r="F206" s="170">
        <v>43.74</v>
      </c>
      <c r="G206" s="170">
        <v>23.8</v>
      </c>
      <c r="H206" s="171">
        <f t="shared" si="6"/>
        <v>92.29</v>
      </c>
      <c r="I206" s="70">
        <f t="shared" si="8"/>
        <v>92.29</v>
      </c>
      <c r="N206" s="46"/>
      <c r="O206" s="46"/>
      <c r="P206" s="132"/>
      <c r="Q206" s="46"/>
      <c r="R206" s="46"/>
      <c r="S206" s="46"/>
      <c r="T206" s="46"/>
      <c r="U206" s="46"/>
    </row>
    <row r="207" spans="2:21">
      <c r="B207" s="141" t="s">
        <v>306</v>
      </c>
      <c r="C207" s="169" t="s">
        <v>362</v>
      </c>
      <c r="D207" s="173">
        <v>15.75</v>
      </c>
      <c r="E207" s="173">
        <v>33.89</v>
      </c>
      <c r="F207" s="173">
        <v>13.55</v>
      </c>
      <c r="G207" s="173">
        <v>26.55</v>
      </c>
      <c r="H207" s="171">
        <f t="shared" si="6"/>
        <v>89.74</v>
      </c>
      <c r="I207" s="70">
        <f t="shared" si="8"/>
        <v>89.74</v>
      </c>
      <c r="N207" s="46"/>
      <c r="O207" s="46"/>
      <c r="P207" s="132"/>
      <c r="Q207" s="46"/>
      <c r="R207" s="46"/>
      <c r="S207" s="46"/>
      <c r="T207" s="46"/>
      <c r="U207" s="46"/>
    </row>
    <row r="208" spans="2:21">
      <c r="B208" s="141" t="s">
        <v>514</v>
      </c>
      <c r="C208" s="169" t="s">
        <v>464</v>
      </c>
      <c r="D208" s="173">
        <v>50.75</v>
      </c>
      <c r="E208" s="173">
        <v>22.99</v>
      </c>
      <c r="F208" s="173">
        <v>5.9</v>
      </c>
      <c r="G208" s="173">
        <v>8.18</v>
      </c>
      <c r="H208" s="171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41" t="s">
        <v>515</v>
      </c>
      <c r="C209" s="169" t="s">
        <v>487</v>
      </c>
      <c r="D209" s="173">
        <v>27.89</v>
      </c>
      <c r="E209" s="173">
        <v>21.96</v>
      </c>
      <c r="F209" s="173">
        <v>9.5</v>
      </c>
      <c r="G209" s="173">
        <v>26.3</v>
      </c>
      <c r="H209" s="171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41" t="s">
        <v>516</v>
      </c>
      <c r="C210" s="169" t="s">
        <v>492</v>
      </c>
      <c r="D210" s="173">
        <v>18.3</v>
      </c>
      <c r="E210" s="173">
        <v>12.66</v>
      </c>
      <c r="F210" s="173">
        <v>26</v>
      </c>
      <c r="G210" s="173">
        <v>28.1</v>
      </c>
      <c r="H210" s="171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41" t="s">
        <v>517</v>
      </c>
      <c r="C211" s="169" t="s">
        <v>412</v>
      </c>
      <c r="D211" s="173">
        <v>30.44</v>
      </c>
      <c r="E211" s="173">
        <v>27.08</v>
      </c>
      <c r="F211" s="173">
        <v>14.96</v>
      </c>
      <c r="G211" s="173">
        <v>9.99</v>
      </c>
      <c r="H211" s="171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41" t="s">
        <v>518</v>
      </c>
      <c r="C212" s="169" t="s">
        <v>400</v>
      </c>
      <c r="D212" s="173">
        <v>0</v>
      </c>
      <c r="E212" s="173">
        <v>0</v>
      </c>
      <c r="F212" s="173">
        <v>0</v>
      </c>
      <c r="G212" s="173">
        <v>0</v>
      </c>
      <c r="H212" s="171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41" t="s">
        <v>519</v>
      </c>
      <c r="C213" s="169" t="s">
        <v>474</v>
      </c>
      <c r="D213" s="173">
        <v>0</v>
      </c>
      <c r="E213" s="173">
        <v>0</v>
      </c>
      <c r="F213" s="173">
        <v>0</v>
      </c>
      <c r="G213" s="173">
        <v>0</v>
      </c>
      <c r="H213" s="171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41" t="s">
        <v>520</v>
      </c>
      <c r="C214" s="169" t="s">
        <v>507</v>
      </c>
      <c r="D214" s="173">
        <v>0</v>
      </c>
      <c r="E214" s="173">
        <v>0</v>
      </c>
      <c r="F214" s="173">
        <v>0</v>
      </c>
      <c r="G214" s="173">
        <v>0</v>
      </c>
      <c r="H214" s="171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41" t="s">
        <v>521</v>
      </c>
      <c r="C215" s="169" t="s">
        <v>335</v>
      </c>
      <c r="D215" s="173">
        <v>0</v>
      </c>
      <c r="E215" s="173">
        <v>0</v>
      </c>
      <c r="F215" s="173">
        <v>0</v>
      </c>
      <c r="G215" s="173">
        <v>0</v>
      </c>
      <c r="H215" s="171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41" t="s">
        <v>522</v>
      </c>
      <c r="C216" s="169" t="s">
        <v>511</v>
      </c>
      <c r="D216" s="173">
        <v>0</v>
      </c>
      <c r="E216" s="173">
        <v>0</v>
      </c>
      <c r="F216" s="173">
        <v>0</v>
      </c>
      <c r="G216" s="173">
        <v>0</v>
      </c>
      <c r="H216" s="171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41" t="s">
        <v>523</v>
      </c>
      <c r="C217" s="169" t="s">
        <v>428</v>
      </c>
      <c r="D217" s="173">
        <v>0</v>
      </c>
      <c r="E217" s="173">
        <v>0</v>
      </c>
      <c r="F217" s="173">
        <v>0</v>
      </c>
      <c r="G217" s="173">
        <v>0</v>
      </c>
      <c r="H217" s="171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41" t="s">
        <v>524</v>
      </c>
      <c r="C218" s="169" t="s">
        <v>399</v>
      </c>
      <c r="D218" s="173">
        <v>0</v>
      </c>
      <c r="E218" s="173">
        <v>0</v>
      </c>
      <c r="F218" s="173">
        <v>0</v>
      </c>
      <c r="G218" s="173">
        <v>0</v>
      </c>
      <c r="H218" s="171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41" t="s">
        <v>525</v>
      </c>
      <c r="C219" s="169" t="s">
        <v>440</v>
      </c>
      <c r="D219" s="173">
        <v>0</v>
      </c>
      <c r="E219" s="173">
        <v>0</v>
      </c>
      <c r="F219" s="173">
        <v>0</v>
      </c>
      <c r="G219" s="173">
        <v>0</v>
      </c>
      <c r="H219" s="171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41" t="s">
        <v>526</v>
      </c>
      <c r="C220" s="169" t="s">
        <v>488</v>
      </c>
      <c r="D220" s="173">
        <v>0</v>
      </c>
      <c r="E220" s="173">
        <v>0</v>
      </c>
      <c r="F220" s="173">
        <v>0</v>
      </c>
      <c r="G220" s="173">
        <v>0</v>
      </c>
      <c r="H220" s="171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44" t="s">
        <v>527</v>
      </c>
      <c r="C221" s="174" t="s">
        <v>411</v>
      </c>
      <c r="D221" s="175">
        <v>0</v>
      </c>
      <c r="E221" s="175">
        <v>0</v>
      </c>
      <c r="F221" s="175">
        <v>0</v>
      </c>
      <c r="G221" s="175">
        <v>0</v>
      </c>
      <c r="H221" s="176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61"/>
    </row>
    <row r="3" spans="2:33" ht="15" customHeight="1">
      <c r="B3" s="207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62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63"/>
    </row>
    <row r="5" spans="2:33" ht="15.75" thickBot="1"/>
    <row r="6" spans="2:33" ht="15" customHeight="1">
      <c r="B6" s="205" t="s">
        <v>114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61"/>
    </row>
    <row r="7" spans="2:33" ht="15" customHeight="1">
      <c r="B7" s="207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62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63"/>
    </row>
    <row r="10" spans="2:33" ht="15" customHeight="1">
      <c r="D10" s="211" t="s">
        <v>0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66"/>
    </row>
    <row r="11" spans="2:33" ht="15" customHeight="1">
      <c r="D11" s="267"/>
      <c r="E11" s="268"/>
      <c r="F11" s="268"/>
      <c r="G11" s="268"/>
      <c r="H11" s="268"/>
      <c r="I11" s="268"/>
      <c r="J11" s="268"/>
      <c r="K11" s="268"/>
      <c r="L11" s="268"/>
      <c r="M11" s="268"/>
      <c r="N11" s="268"/>
      <c r="O11" s="268"/>
      <c r="P11" s="26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67"/>
      <c r="E12" s="268"/>
      <c r="F12" s="268"/>
      <c r="G12" s="268"/>
      <c r="H12" s="268"/>
      <c r="I12" s="268"/>
      <c r="J12" s="268"/>
      <c r="K12" s="268"/>
      <c r="L12" s="268"/>
      <c r="M12" s="268"/>
      <c r="N12" s="268"/>
      <c r="O12" s="268"/>
      <c r="P12" s="26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13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7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76" t="s">
        <v>1</v>
      </c>
      <c r="E17" s="277"/>
      <c r="F17" s="277"/>
      <c r="G17" s="277"/>
      <c r="H17" s="277"/>
      <c r="I17" s="277"/>
      <c r="J17" s="277"/>
      <c r="K17" s="277"/>
      <c r="L17" s="277"/>
      <c r="M17" s="278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79"/>
      <c r="E18" s="280"/>
      <c r="F18" s="280"/>
      <c r="G18" s="280"/>
      <c r="H18" s="280"/>
      <c r="I18" s="280"/>
      <c r="J18" s="280"/>
      <c r="K18" s="280"/>
      <c r="L18" s="280"/>
      <c r="M18" s="281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54" t="s">
        <v>21</v>
      </c>
      <c r="F19" s="243" t="s">
        <v>12</v>
      </c>
      <c r="G19" s="243"/>
      <c r="H19" s="243" t="s">
        <v>309</v>
      </c>
      <c r="I19" s="243"/>
      <c r="J19" s="243" t="s">
        <v>310</v>
      </c>
      <c r="K19" s="243"/>
      <c r="L19" s="243" t="s">
        <v>174</v>
      </c>
      <c r="M19" s="244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54"/>
      <c r="AE19" s="254"/>
      <c r="AF19" s="255"/>
      <c r="AG19" s="255"/>
      <c r="AH19" s="46"/>
    </row>
    <row r="20" spans="3:34">
      <c r="D20" s="52" t="s">
        <v>4</v>
      </c>
      <c r="E20" s="161" t="str">
        <f>VLOOKUP(AC20,$U$20:$AB$27,2)</f>
        <v>Aki eh Galo !</v>
      </c>
      <c r="F20" s="257">
        <f>VLOOKUP(AC20,$U$20:$AB$27,3)</f>
        <v>20</v>
      </c>
      <c r="G20" s="258"/>
      <c r="H20" s="271">
        <f>VLOOKUP(AC20,$U$20:$AB$27,4)</f>
        <v>444</v>
      </c>
      <c r="I20" s="283"/>
      <c r="J20" s="271">
        <f>VLOOKUP(AC20,$U$20:$AB$27,5)</f>
        <v>274</v>
      </c>
      <c r="K20" s="283"/>
      <c r="L20" s="271">
        <f>VLOOKUP(AC20,$U$20:$AB$27,6)</f>
        <v>170</v>
      </c>
      <c r="M20" s="27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65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62" t="str">
        <f t="shared" ref="E21:E27" si="2">VLOOKUP(AC21,$U$20:$AB$27,2)</f>
        <v>Barretense F.C.</v>
      </c>
      <c r="F21" s="259">
        <f t="shared" ref="F21:F27" si="3">VLOOKUP(AC21,$U$20:$AB$27,3)</f>
        <v>14</v>
      </c>
      <c r="G21" s="260"/>
      <c r="H21" s="273">
        <f t="shared" ref="H21:H27" si="4">VLOOKUP(AC21,$U$20:$AB$27,4)</f>
        <v>327</v>
      </c>
      <c r="I21" s="275"/>
      <c r="J21" s="273">
        <f t="shared" ref="J21:J27" si="5">VLOOKUP(AC21,$U$20:$AB$27,5)</f>
        <v>268</v>
      </c>
      <c r="K21" s="275"/>
      <c r="L21" s="273">
        <f t="shared" ref="L21:L27" si="6">VLOOKUP(AC21,$U$20:$AB$27,6)</f>
        <v>59</v>
      </c>
      <c r="M21" s="274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65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62" t="str">
        <f t="shared" si="2"/>
        <v>NICKA SC</v>
      </c>
      <c r="F22" s="259">
        <f t="shared" si="3"/>
        <v>12</v>
      </c>
      <c r="G22" s="260"/>
      <c r="H22" s="273">
        <f t="shared" si="4"/>
        <v>333</v>
      </c>
      <c r="I22" s="275"/>
      <c r="J22" s="273">
        <f t="shared" si="5"/>
        <v>293</v>
      </c>
      <c r="K22" s="275"/>
      <c r="L22" s="273">
        <f t="shared" si="6"/>
        <v>40</v>
      </c>
      <c r="M22" s="274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65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62" t="str">
        <f t="shared" si="2"/>
        <v>PedroCampos F.C</v>
      </c>
      <c r="F23" s="259">
        <f t="shared" si="3"/>
        <v>10</v>
      </c>
      <c r="G23" s="260"/>
      <c r="H23" s="273">
        <f t="shared" si="4"/>
        <v>376</v>
      </c>
      <c r="I23" s="275"/>
      <c r="J23" s="273">
        <f t="shared" si="5"/>
        <v>357</v>
      </c>
      <c r="K23" s="275"/>
      <c r="L23" s="273">
        <f t="shared" si="6"/>
        <v>19</v>
      </c>
      <c r="M23" s="274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65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63" t="str">
        <f t="shared" si="2"/>
        <v>PANZA FC</v>
      </c>
      <c r="F24" s="231">
        <f t="shared" si="3"/>
        <v>8</v>
      </c>
      <c r="G24" s="231"/>
      <c r="H24" s="232">
        <f t="shared" si="4"/>
        <v>345</v>
      </c>
      <c r="I24" s="232"/>
      <c r="J24" s="232">
        <f t="shared" si="5"/>
        <v>323</v>
      </c>
      <c r="K24" s="232"/>
      <c r="L24" s="232">
        <f t="shared" si="6"/>
        <v>22</v>
      </c>
      <c r="M24" s="256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65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63" t="str">
        <f t="shared" si="2"/>
        <v>PAPAMIKE F.C.</v>
      </c>
      <c r="F25" s="231">
        <f t="shared" si="3"/>
        <v>6</v>
      </c>
      <c r="G25" s="231"/>
      <c r="H25" s="232">
        <f t="shared" si="4"/>
        <v>228</v>
      </c>
      <c r="I25" s="232"/>
      <c r="J25" s="232">
        <f t="shared" si="5"/>
        <v>298</v>
      </c>
      <c r="K25" s="232"/>
      <c r="L25" s="232">
        <f t="shared" si="6"/>
        <v>-70</v>
      </c>
      <c r="M25" s="256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65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63" t="str">
        <f t="shared" si="2"/>
        <v>AFC Cardinals</v>
      </c>
      <c r="F26" s="231">
        <f t="shared" si="3"/>
        <v>4</v>
      </c>
      <c r="G26" s="231"/>
      <c r="H26" s="232">
        <f t="shared" si="4"/>
        <v>337</v>
      </c>
      <c r="I26" s="232"/>
      <c r="J26" s="232">
        <f t="shared" si="5"/>
        <v>378</v>
      </c>
      <c r="K26" s="232"/>
      <c r="L26" s="232">
        <f t="shared" si="6"/>
        <v>-41</v>
      </c>
      <c r="M26" s="256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65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64" t="str">
        <f t="shared" si="2"/>
        <v>Municipal E.C.</v>
      </c>
      <c r="F27" s="222">
        <f t="shared" si="3"/>
        <v>2</v>
      </c>
      <c r="G27" s="222"/>
      <c r="H27" s="223">
        <f t="shared" si="4"/>
        <v>133</v>
      </c>
      <c r="I27" s="223"/>
      <c r="J27" s="223">
        <f t="shared" si="5"/>
        <v>332</v>
      </c>
      <c r="K27" s="223"/>
      <c r="L27" s="223">
        <f t="shared" si="6"/>
        <v>-199</v>
      </c>
      <c r="M27" s="28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65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25" t="s">
        <v>133</v>
      </c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226"/>
      <c r="P29" s="22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28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3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64" t="str">
        <f>V27</f>
        <v>NICKA SC</v>
      </c>
      <c r="E32" s="265"/>
      <c r="F32" s="75">
        <v>31</v>
      </c>
      <c r="G32" s="151" t="s">
        <v>17</v>
      </c>
      <c r="H32" s="76">
        <v>52</v>
      </c>
      <c r="I32" s="215" t="str">
        <f>V23</f>
        <v>Aki eh Galo !</v>
      </c>
      <c r="J32" s="215"/>
      <c r="K32" s="215"/>
      <c r="L32" s="215"/>
      <c r="M32" s="215"/>
      <c r="N32" s="215"/>
      <c r="O32" s="215"/>
      <c r="P32" s="21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64" t="str">
        <f>V26</f>
        <v>PANZA FC</v>
      </c>
      <c r="E33" s="265"/>
      <c r="F33" s="76">
        <v>41</v>
      </c>
      <c r="G33" s="151" t="s">
        <v>17</v>
      </c>
      <c r="H33" s="75">
        <v>34</v>
      </c>
      <c r="I33" s="215" t="str">
        <f>V22</f>
        <v>PAPAMIKE F.C.</v>
      </c>
      <c r="J33" s="215"/>
      <c r="K33" s="215"/>
      <c r="L33" s="215"/>
      <c r="M33" s="215"/>
      <c r="N33" s="215"/>
      <c r="O33" s="215"/>
      <c r="P33" s="21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64" t="str">
        <f>V25</f>
        <v>PedroCampos F.C</v>
      </c>
      <c r="E34" s="265"/>
      <c r="F34" s="75">
        <v>30</v>
      </c>
      <c r="G34" s="151" t="s">
        <v>17</v>
      </c>
      <c r="H34" s="75">
        <v>30</v>
      </c>
      <c r="I34" s="215" t="str">
        <f>V21</f>
        <v>AFC Cardinals</v>
      </c>
      <c r="J34" s="215"/>
      <c r="K34" s="215"/>
      <c r="L34" s="215"/>
      <c r="M34" s="215"/>
      <c r="N34" s="215"/>
      <c r="O34" s="215"/>
      <c r="P34" s="21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64" t="str">
        <f>V24</f>
        <v>Barretense F.C.</v>
      </c>
      <c r="E35" s="265"/>
      <c r="F35" s="76">
        <v>41</v>
      </c>
      <c r="G35" s="151" t="s">
        <v>17</v>
      </c>
      <c r="H35" s="75">
        <v>12</v>
      </c>
      <c r="I35" s="215" t="str">
        <f>V20</f>
        <v>Municipal E.C.</v>
      </c>
      <c r="J35" s="215"/>
      <c r="K35" s="215"/>
      <c r="L35" s="215"/>
      <c r="M35" s="215"/>
      <c r="N35" s="215"/>
      <c r="O35" s="215"/>
      <c r="P35" s="21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182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16" t="s">
        <v>135</v>
      </c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19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15" t="str">
        <f>V27</f>
        <v>NICKA SC</v>
      </c>
      <c r="E40" s="215"/>
      <c r="F40" s="76">
        <v>54</v>
      </c>
      <c r="G40" s="58" t="s">
        <v>17</v>
      </c>
      <c r="H40" s="75">
        <v>14</v>
      </c>
      <c r="I40" s="215" t="str">
        <f>V20</f>
        <v>Municipal E.C.</v>
      </c>
      <c r="J40" s="215"/>
      <c r="K40" s="215"/>
      <c r="L40" s="215"/>
      <c r="M40" s="215"/>
      <c r="N40" s="215"/>
      <c r="O40" s="215"/>
      <c r="P40" s="215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15" t="str">
        <f>V26</f>
        <v>PANZA FC</v>
      </c>
      <c r="E41" s="215"/>
      <c r="F41" s="76">
        <v>81</v>
      </c>
      <c r="G41" s="58" t="s">
        <v>17</v>
      </c>
      <c r="H41" s="75">
        <v>64</v>
      </c>
      <c r="I41" s="215" t="str">
        <f>V21</f>
        <v>AFC Cardinals</v>
      </c>
      <c r="J41" s="215"/>
      <c r="K41" s="215"/>
      <c r="L41" s="215"/>
      <c r="M41" s="215"/>
      <c r="N41" s="215"/>
      <c r="O41" s="215"/>
      <c r="P41" s="21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15" t="str">
        <f>V25</f>
        <v>PedroCampos F.C</v>
      </c>
      <c r="E42" s="215"/>
      <c r="F42" s="76">
        <v>83</v>
      </c>
      <c r="G42" s="58" t="s">
        <v>17</v>
      </c>
      <c r="H42" s="75">
        <v>56</v>
      </c>
      <c r="I42" s="215" t="str">
        <f>V22</f>
        <v>PAPAMIKE F.C.</v>
      </c>
      <c r="J42" s="215"/>
      <c r="K42" s="215"/>
      <c r="L42" s="215"/>
      <c r="M42" s="215"/>
      <c r="N42" s="215"/>
      <c r="O42" s="215"/>
      <c r="P42" s="21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15" t="str">
        <f>V24</f>
        <v>Barretense F.C.</v>
      </c>
      <c r="E43" s="215"/>
      <c r="F43" s="75">
        <v>47</v>
      </c>
      <c r="G43" s="58" t="s">
        <v>17</v>
      </c>
      <c r="H43" s="76">
        <v>64</v>
      </c>
      <c r="I43" s="215" t="str">
        <f>V23</f>
        <v>Aki eh Galo !</v>
      </c>
      <c r="J43" s="215"/>
      <c r="K43" s="215"/>
      <c r="L43" s="215"/>
      <c r="M43" s="215"/>
      <c r="N43" s="215"/>
      <c r="O43" s="215"/>
      <c r="P43" s="21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16" t="s">
        <v>134</v>
      </c>
      <c r="E45" s="217"/>
      <c r="F45" s="217"/>
      <c r="G45" s="217"/>
      <c r="H45" s="217"/>
      <c r="I45" s="217"/>
      <c r="J45" s="217"/>
      <c r="K45" s="217"/>
      <c r="L45" s="217"/>
      <c r="M45" s="217"/>
      <c r="N45" s="217"/>
      <c r="O45" s="217"/>
      <c r="P45" s="21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19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15" t="str">
        <f>V27</f>
        <v>NICKA SC</v>
      </c>
      <c r="E48" s="215"/>
      <c r="F48" s="77">
        <v>55</v>
      </c>
      <c r="G48" s="151" t="s">
        <v>17</v>
      </c>
      <c r="H48" s="78">
        <v>53</v>
      </c>
      <c r="I48" s="215" t="str">
        <f>V21</f>
        <v>AFC Cardinals</v>
      </c>
      <c r="J48" s="215"/>
      <c r="K48" s="215"/>
      <c r="L48" s="215"/>
      <c r="M48" s="215"/>
      <c r="N48" s="215"/>
      <c r="O48" s="215"/>
      <c r="P48" s="215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15" t="str">
        <f>V26</f>
        <v>PANZA FC</v>
      </c>
      <c r="E49" s="215"/>
      <c r="F49" s="76">
        <v>54</v>
      </c>
      <c r="G49" s="151" t="s">
        <v>17</v>
      </c>
      <c r="H49" s="75">
        <v>24</v>
      </c>
      <c r="I49" s="215" t="str">
        <f>V20</f>
        <v>Municipal E.C.</v>
      </c>
      <c r="J49" s="215"/>
      <c r="K49" s="215"/>
      <c r="L49" s="215"/>
      <c r="M49" s="215"/>
      <c r="N49" s="215"/>
      <c r="O49" s="215"/>
      <c r="P49" s="215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64" t="str">
        <f>V25</f>
        <v>PedroCampos F.C</v>
      </c>
      <c r="E50" s="265"/>
      <c r="F50" s="75">
        <v>56</v>
      </c>
      <c r="G50" s="151" t="s">
        <v>17</v>
      </c>
      <c r="H50" s="76">
        <v>78</v>
      </c>
      <c r="I50" s="215" t="str">
        <f>V23</f>
        <v>Aki eh Galo !</v>
      </c>
      <c r="J50" s="215"/>
      <c r="K50" s="215"/>
      <c r="L50" s="215"/>
      <c r="M50" s="215"/>
      <c r="N50" s="215"/>
      <c r="O50" s="215"/>
      <c r="P50" s="21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64" t="str">
        <f>V24</f>
        <v>Barretense F.C.</v>
      </c>
      <c r="E51" s="265"/>
      <c r="F51" s="76">
        <v>43</v>
      </c>
      <c r="G51" s="151" t="s">
        <v>17</v>
      </c>
      <c r="H51" s="75">
        <v>7</v>
      </c>
      <c r="I51" s="215" t="str">
        <f>V22</f>
        <v>PAPAMIKE F.C.</v>
      </c>
      <c r="J51" s="215"/>
      <c r="K51" s="215"/>
      <c r="L51" s="215"/>
      <c r="M51" s="215"/>
      <c r="N51" s="215"/>
      <c r="O51" s="215"/>
      <c r="P51" s="215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16" t="s">
        <v>136</v>
      </c>
      <c r="E53" s="217"/>
      <c r="F53" s="217"/>
      <c r="G53" s="217"/>
      <c r="H53" s="217"/>
      <c r="I53" s="217"/>
      <c r="J53" s="217"/>
      <c r="K53" s="217"/>
      <c r="L53" s="217"/>
      <c r="M53" s="217"/>
      <c r="N53" s="217"/>
      <c r="O53" s="217"/>
      <c r="P53" s="21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19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15" t="str">
        <f>V27</f>
        <v>NICKA SC</v>
      </c>
      <c r="E56" s="215"/>
      <c r="F56" s="76">
        <v>45</v>
      </c>
      <c r="G56" s="58" t="s">
        <v>17</v>
      </c>
      <c r="H56" s="75">
        <v>10</v>
      </c>
      <c r="I56" s="215" t="str">
        <f>V22</f>
        <v>PAPAMIKE F.C.</v>
      </c>
      <c r="J56" s="215"/>
      <c r="K56" s="215"/>
      <c r="L56" s="215"/>
      <c r="M56" s="215"/>
      <c r="N56" s="215"/>
      <c r="O56" s="215"/>
      <c r="P56" s="215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15" t="str">
        <f>V26</f>
        <v>PANZA FC</v>
      </c>
      <c r="E57" s="215"/>
      <c r="F57" s="75">
        <v>29</v>
      </c>
      <c r="G57" s="58" t="s">
        <v>17</v>
      </c>
      <c r="H57" s="76">
        <v>35</v>
      </c>
      <c r="I57" s="215" t="str">
        <f>V23</f>
        <v>Aki eh Galo !</v>
      </c>
      <c r="J57" s="215"/>
      <c r="K57" s="215"/>
      <c r="L57" s="215"/>
      <c r="M57" s="215"/>
      <c r="N57" s="215"/>
      <c r="O57" s="215"/>
      <c r="P57" s="215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15" t="str">
        <f>V25</f>
        <v>PedroCampos F.C</v>
      </c>
      <c r="E58" s="215"/>
      <c r="F58" s="76">
        <v>25</v>
      </c>
      <c r="G58" s="58" t="s">
        <v>17</v>
      </c>
      <c r="H58" s="75">
        <v>6</v>
      </c>
      <c r="I58" s="215" t="str">
        <f>V20</f>
        <v>Municipal E.C.</v>
      </c>
      <c r="J58" s="215"/>
      <c r="K58" s="215"/>
      <c r="L58" s="215"/>
      <c r="M58" s="215"/>
      <c r="N58" s="215"/>
      <c r="O58" s="215"/>
      <c r="P58" s="215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15" t="str">
        <f>V24</f>
        <v>Barretense F.C.</v>
      </c>
      <c r="E59" s="215"/>
      <c r="F59" s="75">
        <v>26</v>
      </c>
      <c r="G59" s="58" t="s">
        <v>17</v>
      </c>
      <c r="H59" s="76">
        <v>62</v>
      </c>
      <c r="I59" s="215" t="str">
        <f>V21</f>
        <v>AFC Cardinals</v>
      </c>
      <c r="J59" s="215"/>
      <c r="K59" s="215"/>
      <c r="L59" s="215"/>
      <c r="M59" s="215"/>
      <c r="N59" s="215"/>
      <c r="O59" s="215"/>
      <c r="P59" s="21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16" t="s">
        <v>137</v>
      </c>
      <c r="E61" s="217"/>
      <c r="F61" s="217"/>
      <c r="G61" s="217"/>
      <c r="H61" s="217"/>
      <c r="I61" s="217"/>
      <c r="J61" s="217"/>
      <c r="K61" s="217"/>
      <c r="L61" s="217"/>
      <c r="M61" s="217"/>
      <c r="N61" s="217"/>
      <c r="O61" s="217"/>
      <c r="P61" s="21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19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15" t="str">
        <f>V27</f>
        <v>NICKA SC</v>
      </c>
      <c r="E64" s="215"/>
      <c r="F64" s="75">
        <v>30</v>
      </c>
      <c r="G64" s="58" t="s">
        <v>17</v>
      </c>
      <c r="H64" s="76">
        <v>56</v>
      </c>
      <c r="I64" s="215" t="str">
        <f>V24</f>
        <v>Barretense F.C.</v>
      </c>
      <c r="J64" s="215"/>
      <c r="K64" s="215"/>
      <c r="L64" s="215"/>
      <c r="M64" s="215"/>
      <c r="N64" s="215"/>
      <c r="O64" s="215"/>
      <c r="P64" s="215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15" t="str">
        <f>V26</f>
        <v>PANZA FC</v>
      </c>
      <c r="E65" s="215"/>
      <c r="F65" s="75">
        <v>53</v>
      </c>
      <c r="G65" s="58" t="s">
        <v>17</v>
      </c>
      <c r="H65" s="76">
        <v>68</v>
      </c>
      <c r="I65" s="215" t="str">
        <f>V25</f>
        <v>PedroCampos F.C</v>
      </c>
      <c r="J65" s="215"/>
      <c r="K65" s="215"/>
      <c r="L65" s="215"/>
      <c r="M65" s="215"/>
      <c r="N65" s="215"/>
      <c r="O65" s="215"/>
      <c r="P65" s="21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15" t="str">
        <f>V23</f>
        <v>Aki eh Galo !</v>
      </c>
      <c r="E66" s="215"/>
      <c r="F66" s="76">
        <v>67</v>
      </c>
      <c r="G66" s="58" t="s">
        <v>17</v>
      </c>
      <c r="H66" s="75">
        <v>19</v>
      </c>
      <c r="I66" s="215" t="str">
        <f>V20</f>
        <v>Municipal E.C.</v>
      </c>
      <c r="J66" s="215"/>
      <c r="K66" s="215"/>
      <c r="L66" s="215"/>
      <c r="M66" s="215"/>
      <c r="N66" s="215"/>
      <c r="O66" s="215"/>
      <c r="P66" s="215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15" t="str">
        <f>V22</f>
        <v>PAPAMIKE F.C.</v>
      </c>
      <c r="E67" s="215"/>
      <c r="F67" s="76">
        <v>50</v>
      </c>
      <c r="G67" s="58" t="s">
        <v>17</v>
      </c>
      <c r="H67" s="75">
        <v>16</v>
      </c>
      <c r="I67" s="215" t="str">
        <f>V21</f>
        <v>AFC Cardinals</v>
      </c>
      <c r="J67" s="215"/>
      <c r="K67" s="215"/>
      <c r="L67" s="215"/>
      <c r="M67" s="215"/>
      <c r="N67" s="215"/>
      <c r="O67" s="215"/>
      <c r="P67" s="21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16" t="s">
        <v>138</v>
      </c>
      <c r="E69" s="217"/>
      <c r="F69" s="217"/>
      <c r="G69" s="217"/>
      <c r="H69" s="217"/>
      <c r="I69" s="217"/>
      <c r="J69" s="217"/>
      <c r="K69" s="217"/>
      <c r="L69" s="217"/>
      <c r="M69" s="217"/>
      <c r="N69" s="217"/>
      <c r="O69" s="217"/>
      <c r="P69" s="21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19"/>
      <c r="E70" s="220"/>
      <c r="F70" s="220"/>
      <c r="G70" s="220"/>
      <c r="H70" s="220"/>
      <c r="I70" s="220"/>
      <c r="J70" s="220"/>
      <c r="K70" s="220"/>
      <c r="L70" s="220"/>
      <c r="M70" s="220"/>
      <c r="N70" s="220"/>
      <c r="O70" s="220"/>
      <c r="P70" s="22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15" t="str">
        <f>V27</f>
        <v>NICKA SC</v>
      </c>
      <c r="E72" s="215"/>
      <c r="F72" s="76">
        <v>73</v>
      </c>
      <c r="G72" s="58" t="s">
        <v>17</v>
      </c>
      <c r="H72" s="75">
        <v>68</v>
      </c>
      <c r="I72" s="215" t="str">
        <f>V25</f>
        <v>PedroCampos F.C</v>
      </c>
      <c r="J72" s="215"/>
      <c r="K72" s="215"/>
      <c r="L72" s="215"/>
      <c r="M72" s="215"/>
      <c r="N72" s="215"/>
      <c r="O72" s="215"/>
      <c r="P72" s="21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15" t="str">
        <f>V26</f>
        <v>PANZA FC</v>
      </c>
      <c r="E73" s="215"/>
      <c r="F73" s="75">
        <v>47</v>
      </c>
      <c r="G73" s="58" t="s">
        <v>17</v>
      </c>
      <c r="H73" s="76">
        <v>53</v>
      </c>
      <c r="I73" s="215" t="str">
        <f>V24</f>
        <v>Barretense F.C.</v>
      </c>
      <c r="J73" s="215"/>
      <c r="K73" s="215"/>
      <c r="L73" s="215"/>
      <c r="M73" s="215"/>
      <c r="N73" s="215"/>
      <c r="O73" s="215"/>
      <c r="P73" s="215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15" t="str">
        <f>V23</f>
        <v>Aki eh Galo !</v>
      </c>
      <c r="E74" s="215"/>
      <c r="F74" s="76">
        <v>96</v>
      </c>
      <c r="G74" s="58" t="s">
        <v>17</v>
      </c>
      <c r="H74" s="75">
        <v>73</v>
      </c>
      <c r="I74" s="215" t="str">
        <f>V21</f>
        <v>AFC Cardinals</v>
      </c>
      <c r="J74" s="215"/>
      <c r="K74" s="215"/>
      <c r="L74" s="215"/>
      <c r="M74" s="215"/>
      <c r="N74" s="215"/>
      <c r="O74" s="215"/>
      <c r="P74" s="215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15" t="str">
        <f>V22</f>
        <v>PAPAMIKE F.C.</v>
      </c>
      <c r="E75" s="215"/>
      <c r="F75" s="76">
        <v>52</v>
      </c>
      <c r="G75" s="58" t="s">
        <v>17</v>
      </c>
      <c r="H75" s="75">
        <v>18</v>
      </c>
      <c r="I75" s="215" t="str">
        <f>V20</f>
        <v>Municipal E.C.</v>
      </c>
      <c r="J75" s="215"/>
      <c r="K75" s="215"/>
      <c r="L75" s="215"/>
      <c r="M75" s="215"/>
      <c r="N75" s="215"/>
      <c r="O75" s="215"/>
      <c r="P75" s="21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16" t="s">
        <v>139</v>
      </c>
      <c r="E77" s="217"/>
      <c r="F77" s="217"/>
      <c r="G77" s="217"/>
      <c r="H77" s="217"/>
      <c r="I77" s="217"/>
      <c r="J77" s="217"/>
      <c r="K77" s="217"/>
      <c r="L77" s="217"/>
      <c r="M77" s="217"/>
      <c r="N77" s="217"/>
      <c r="O77" s="217"/>
      <c r="P77" s="21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19"/>
      <c r="E78" s="220"/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15" t="str">
        <f>V27</f>
        <v>NICKA SC</v>
      </c>
      <c r="E80" s="215"/>
      <c r="F80" s="76">
        <v>45</v>
      </c>
      <c r="G80" s="58" t="s">
        <v>17</v>
      </c>
      <c r="H80" s="75">
        <v>40</v>
      </c>
      <c r="I80" s="215" t="str">
        <f>V26</f>
        <v>PANZA FC</v>
      </c>
      <c r="J80" s="215"/>
      <c r="K80" s="215"/>
      <c r="L80" s="215"/>
      <c r="M80" s="215"/>
      <c r="N80" s="215"/>
      <c r="O80" s="215"/>
      <c r="P80" s="215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15" t="str">
        <f>V25</f>
        <v>PedroCampos F.C</v>
      </c>
      <c r="E81" s="215"/>
      <c r="F81" s="75">
        <v>46</v>
      </c>
      <c r="G81" s="58" t="s">
        <v>17</v>
      </c>
      <c r="H81" s="76">
        <v>61</v>
      </c>
      <c r="I81" s="215" t="str">
        <f>V24</f>
        <v>Barretense F.C.</v>
      </c>
      <c r="J81" s="215"/>
      <c r="K81" s="215"/>
      <c r="L81" s="215"/>
      <c r="M81" s="215"/>
      <c r="N81" s="215"/>
      <c r="O81" s="215"/>
      <c r="P81" s="215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15" t="str">
        <f>V23</f>
        <v>Aki eh Galo !</v>
      </c>
      <c r="E82" s="215"/>
      <c r="F82" s="76">
        <v>52</v>
      </c>
      <c r="G82" s="58" t="s">
        <v>17</v>
      </c>
      <c r="H82" s="75">
        <v>19</v>
      </c>
      <c r="I82" s="215" t="str">
        <f>V22</f>
        <v>PAPAMIKE F.C.</v>
      </c>
      <c r="J82" s="215"/>
      <c r="K82" s="215"/>
      <c r="L82" s="215"/>
      <c r="M82" s="215"/>
      <c r="N82" s="215"/>
      <c r="O82" s="215"/>
      <c r="P82" s="215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15" t="str">
        <f>V21</f>
        <v>AFC Cardinals</v>
      </c>
      <c r="E83" s="215"/>
      <c r="F83" s="75">
        <v>39</v>
      </c>
      <c r="G83" s="58" t="s">
        <v>17</v>
      </c>
      <c r="H83" s="76">
        <v>40</v>
      </c>
      <c r="I83" s="215" t="str">
        <f>V20</f>
        <v>Municipal E.C.</v>
      </c>
      <c r="J83" s="215"/>
      <c r="K83" s="215"/>
      <c r="L83" s="215"/>
      <c r="M83" s="215"/>
      <c r="N83" s="215"/>
      <c r="O83" s="215"/>
      <c r="P83" s="215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76" t="s">
        <v>22</v>
      </c>
      <c r="E88" s="277"/>
      <c r="F88" s="277"/>
      <c r="G88" s="277"/>
      <c r="H88" s="277"/>
      <c r="I88" s="277"/>
      <c r="J88" s="277"/>
      <c r="K88" s="277"/>
      <c r="L88" s="277"/>
      <c r="M88" s="278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79"/>
      <c r="E89" s="280"/>
      <c r="F89" s="280"/>
      <c r="G89" s="280"/>
      <c r="H89" s="280"/>
      <c r="I89" s="280"/>
      <c r="J89" s="280"/>
      <c r="K89" s="280"/>
      <c r="L89" s="280"/>
      <c r="M89" s="281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2" t="s">
        <v>12</v>
      </c>
      <c r="G90" s="284"/>
      <c r="H90" s="243" t="s">
        <v>309</v>
      </c>
      <c r="I90" s="243"/>
      <c r="J90" s="243" t="s">
        <v>310</v>
      </c>
      <c r="K90" s="243"/>
      <c r="L90" s="252" t="s">
        <v>174</v>
      </c>
      <c r="M90" s="253"/>
      <c r="Q90" s="45"/>
      <c r="S90" s="45"/>
      <c r="T90" s="81"/>
      <c r="U90" s="70" t="s">
        <v>3</v>
      </c>
      <c r="V90" s="82" t="s">
        <v>2</v>
      </c>
      <c r="W90" s="165" t="s">
        <v>12</v>
      </c>
      <c r="X90" s="165" t="s">
        <v>13</v>
      </c>
      <c r="Y90" s="165" t="s">
        <v>14</v>
      </c>
      <c r="Z90" s="82" t="s">
        <v>15</v>
      </c>
      <c r="AA90" s="165" t="s">
        <v>18</v>
      </c>
      <c r="AB90" s="165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57">
        <f>VLOOKUP(AC91,$U$91:$Z$98,3)</f>
        <v>18</v>
      </c>
      <c r="G91" s="258"/>
      <c r="H91" s="271">
        <f>VLOOKUP(AC91,$U$91:$Z$98,4)</f>
        <v>416</v>
      </c>
      <c r="I91" s="283"/>
      <c r="J91" s="271">
        <f>VLOOKUP(AC91,$U$91:$Z$98,5)</f>
        <v>302</v>
      </c>
      <c r="K91" s="283"/>
      <c r="L91" s="271">
        <f>VLOOKUP(AC91,$U$91:$Z$98,6)</f>
        <v>114</v>
      </c>
      <c r="M91" s="285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65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53" t="str">
        <f t="shared" ref="E92:E98" si="9">VLOOKUP(AC92,$U$91:$Z$98,2)</f>
        <v>to na frente FC</v>
      </c>
      <c r="F92" s="259">
        <f t="shared" ref="F92:F98" si="10">VLOOKUP(AC92,$U$91:$Z$98,3)</f>
        <v>14</v>
      </c>
      <c r="G92" s="260"/>
      <c r="H92" s="273">
        <f t="shared" ref="H92:H98" si="11">VLOOKUP(AC92,$U$91:$Z$98,4)</f>
        <v>365</v>
      </c>
      <c r="I92" s="275"/>
      <c r="J92" s="273">
        <f t="shared" ref="J92:J98" si="12">VLOOKUP(AC92,$U$91:$Z$98,5)</f>
        <v>284</v>
      </c>
      <c r="K92" s="275"/>
      <c r="L92" s="273">
        <f t="shared" ref="L92:L98" si="13">VLOOKUP(AC92,$U$91:$Z$98,6)</f>
        <v>81</v>
      </c>
      <c r="M92" s="286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65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53" t="str">
        <f t="shared" si="9"/>
        <v>comicu</v>
      </c>
      <c r="F93" s="259">
        <f t="shared" si="10"/>
        <v>11</v>
      </c>
      <c r="G93" s="260"/>
      <c r="H93" s="273">
        <f t="shared" si="11"/>
        <v>346</v>
      </c>
      <c r="I93" s="275"/>
      <c r="J93" s="273">
        <f t="shared" si="12"/>
        <v>280</v>
      </c>
      <c r="K93" s="275"/>
      <c r="L93" s="273">
        <f t="shared" si="13"/>
        <v>66</v>
      </c>
      <c r="M93" s="286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65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53" t="str">
        <f t="shared" si="9"/>
        <v>Mentex F.C.</v>
      </c>
      <c r="F94" s="259">
        <f t="shared" si="10"/>
        <v>10</v>
      </c>
      <c r="G94" s="260"/>
      <c r="H94" s="273">
        <f t="shared" si="11"/>
        <v>354</v>
      </c>
      <c r="I94" s="275"/>
      <c r="J94" s="273">
        <f t="shared" si="12"/>
        <v>340</v>
      </c>
      <c r="K94" s="275"/>
      <c r="L94" s="273">
        <f t="shared" si="13"/>
        <v>14</v>
      </c>
      <c r="M94" s="286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65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52" t="str">
        <f t="shared" si="9"/>
        <v>Dom_Digão</v>
      </c>
      <c r="F95" s="287">
        <f t="shared" si="10"/>
        <v>9</v>
      </c>
      <c r="G95" s="288"/>
      <c r="H95" s="289">
        <f t="shared" si="11"/>
        <v>362</v>
      </c>
      <c r="I95" s="290"/>
      <c r="J95" s="289">
        <f t="shared" si="12"/>
        <v>348</v>
      </c>
      <c r="K95" s="290"/>
      <c r="L95" s="289">
        <f t="shared" si="13"/>
        <v>14</v>
      </c>
      <c r="M95" s="291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65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52" t="str">
        <f t="shared" si="9"/>
        <v>Jerlinka FC</v>
      </c>
      <c r="F96" s="287">
        <f t="shared" si="10"/>
        <v>6</v>
      </c>
      <c r="G96" s="288"/>
      <c r="H96" s="289">
        <f t="shared" si="11"/>
        <v>277</v>
      </c>
      <c r="I96" s="290"/>
      <c r="J96" s="289">
        <f t="shared" si="12"/>
        <v>357</v>
      </c>
      <c r="K96" s="290"/>
      <c r="L96" s="289">
        <f t="shared" si="13"/>
        <v>-80</v>
      </c>
      <c r="M96" s="291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65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52" t="str">
        <f t="shared" si="9"/>
        <v>Prittonense FC</v>
      </c>
      <c r="F97" s="287">
        <f t="shared" si="10"/>
        <v>5</v>
      </c>
      <c r="G97" s="288"/>
      <c r="H97" s="289">
        <f t="shared" si="11"/>
        <v>239</v>
      </c>
      <c r="I97" s="290"/>
      <c r="J97" s="289">
        <f t="shared" si="12"/>
        <v>353</v>
      </c>
      <c r="K97" s="290"/>
      <c r="L97" s="289">
        <f t="shared" si="13"/>
        <v>-114</v>
      </c>
      <c r="M97" s="291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65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56" t="str">
        <f t="shared" si="9"/>
        <v>Ragazzi FC</v>
      </c>
      <c r="F98" s="292">
        <f t="shared" si="10"/>
        <v>4</v>
      </c>
      <c r="G98" s="293"/>
      <c r="H98" s="294">
        <f t="shared" si="11"/>
        <v>307</v>
      </c>
      <c r="I98" s="295"/>
      <c r="J98" s="294">
        <f t="shared" si="12"/>
        <v>402</v>
      </c>
      <c r="K98" s="295"/>
      <c r="L98" s="294">
        <f t="shared" si="13"/>
        <v>-95</v>
      </c>
      <c r="M98" s="296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65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16" t="s">
        <v>133</v>
      </c>
      <c r="E101" s="217"/>
      <c r="F101" s="217"/>
      <c r="G101" s="217"/>
      <c r="H101" s="217"/>
      <c r="I101" s="217"/>
      <c r="J101" s="217"/>
      <c r="K101" s="217"/>
      <c r="L101" s="217"/>
      <c r="M101" s="217"/>
      <c r="N101" s="217"/>
      <c r="O101" s="217"/>
      <c r="P101" s="218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19"/>
      <c r="E102" s="220"/>
      <c r="F102" s="220"/>
      <c r="G102" s="220"/>
      <c r="H102" s="220"/>
      <c r="I102" s="220"/>
      <c r="J102" s="220"/>
      <c r="K102" s="220"/>
      <c r="L102" s="220"/>
      <c r="M102" s="220"/>
      <c r="N102" s="220"/>
      <c r="O102" s="220"/>
      <c r="P102" s="22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64" t="str">
        <f>V98</f>
        <v>to na frente FC</v>
      </c>
      <c r="E104" s="265"/>
      <c r="F104" s="76">
        <v>55</v>
      </c>
      <c r="G104" s="151" t="s">
        <v>17</v>
      </c>
      <c r="H104" s="75">
        <v>27</v>
      </c>
      <c r="I104" s="264" t="str">
        <f>V94</f>
        <v>Dom_Digão</v>
      </c>
      <c r="J104" s="297"/>
      <c r="K104" s="297"/>
      <c r="L104" s="297"/>
      <c r="M104" s="297"/>
      <c r="N104" s="297"/>
      <c r="O104" s="297"/>
      <c r="P104" s="265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64" t="str">
        <f>V97</f>
        <v>Fiote Team</v>
      </c>
      <c r="E105" s="265"/>
      <c r="F105" s="76">
        <v>31</v>
      </c>
      <c r="G105" s="151" t="s">
        <v>17</v>
      </c>
      <c r="H105" s="75">
        <v>28</v>
      </c>
      <c r="I105" s="264" t="str">
        <f>V93</f>
        <v>comicu</v>
      </c>
      <c r="J105" s="297"/>
      <c r="K105" s="297"/>
      <c r="L105" s="297"/>
      <c r="M105" s="297"/>
      <c r="N105" s="297"/>
      <c r="O105" s="297"/>
      <c r="P105" s="265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64" t="str">
        <f>V96</f>
        <v>Ragazzi FC</v>
      </c>
      <c r="E106" s="265"/>
      <c r="F106" s="76">
        <v>36</v>
      </c>
      <c r="G106" s="151" t="s">
        <v>17</v>
      </c>
      <c r="H106" s="75">
        <v>0</v>
      </c>
      <c r="I106" s="264" t="str">
        <f>V92</f>
        <v>Prittonense FC</v>
      </c>
      <c r="J106" s="297"/>
      <c r="K106" s="297"/>
      <c r="L106" s="297"/>
      <c r="M106" s="297"/>
      <c r="N106" s="297"/>
      <c r="O106" s="297"/>
      <c r="P106" s="26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64" t="str">
        <f>V95</f>
        <v>Mentex F.C.</v>
      </c>
      <c r="E107" s="265"/>
      <c r="F107" s="76">
        <v>41</v>
      </c>
      <c r="G107" s="151" t="s">
        <v>17</v>
      </c>
      <c r="H107" s="75">
        <v>29</v>
      </c>
      <c r="I107" s="264" t="str">
        <f>V91</f>
        <v>Jerlinka FC</v>
      </c>
      <c r="J107" s="297"/>
      <c r="K107" s="297"/>
      <c r="L107" s="297"/>
      <c r="M107" s="297"/>
      <c r="N107" s="297"/>
      <c r="O107" s="297"/>
      <c r="P107" s="26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16" t="s">
        <v>135</v>
      </c>
      <c r="E109" s="217"/>
      <c r="F109" s="217"/>
      <c r="G109" s="217"/>
      <c r="H109" s="217"/>
      <c r="I109" s="217"/>
      <c r="J109" s="217"/>
      <c r="K109" s="217"/>
      <c r="L109" s="217"/>
      <c r="M109" s="217"/>
      <c r="N109" s="217"/>
      <c r="O109" s="217"/>
      <c r="P109" s="21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19"/>
      <c r="E110" s="220"/>
      <c r="F110" s="220"/>
      <c r="G110" s="220"/>
      <c r="H110" s="220"/>
      <c r="I110" s="220"/>
      <c r="J110" s="220"/>
      <c r="K110" s="220"/>
      <c r="L110" s="220"/>
      <c r="M110" s="220"/>
      <c r="N110" s="220"/>
      <c r="O110" s="220"/>
      <c r="P110" s="22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64" t="str">
        <f>V98</f>
        <v>to na frente FC</v>
      </c>
      <c r="E112" s="265"/>
      <c r="F112" s="76">
        <v>59</v>
      </c>
      <c r="G112" s="58" t="s">
        <v>17</v>
      </c>
      <c r="H112" s="75">
        <v>21</v>
      </c>
      <c r="I112" s="264" t="str">
        <f>V91</f>
        <v>Jerlinka FC</v>
      </c>
      <c r="J112" s="297"/>
      <c r="K112" s="297"/>
      <c r="L112" s="297"/>
      <c r="M112" s="297"/>
      <c r="N112" s="297"/>
      <c r="O112" s="297"/>
      <c r="P112" s="265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64" t="str">
        <f>V97</f>
        <v>Fiote Team</v>
      </c>
      <c r="E113" s="265"/>
      <c r="F113" s="76">
        <v>58</v>
      </c>
      <c r="G113" s="58" t="s">
        <v>17</v>
      </c>
      <c r="H113" s="75">
        <v>36</v>
      </c>
      <c r="I113" s="264" t="str">
        <f>V92</f>
        <v>Prittonense FC</v>
      </c>
      <c r="J113" s="297"/>
      <c r="K113" s="297"/>
      <c r="L113" s="297"/>
      <c r="M113" s="297"/>
      <c r="N113" s="297"/>
      <c r="O113" s="297"/>
      <c r="P113" s="26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64" t="str">
        <f>V96</f>
        <v>Ragazzi FC</v>
      </c>
      <c r="E114" s="265"/>
      <c r="F114" s="76">
        <v>38</v>
      </c>
      <c r="G114" s="58" t="s">
        <v>17</v>
      </c>
      <c r="H114" s="75">
        <v>72</v>
      </c>
      <c r="I114" s="264" t="str">
        <f>V93</f>
        <v>comicu</v>
      </c>
      <c r="J114" s="297"/>
      <c r="K114" s="297"/>
      <c r="L114" s="297"/>
      <c r="M114" s="297"/>
      <c r="N114" s="297"/>
      <c r="O114" s="297"/>
      <c r="P114" s="265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64" t="str">
        <f>V95</f>
        <v>Mentex F.C.</v>
      </c>
      <c r="E115" s="265"/>
      <c r="F115" s="75">
        <v>51</v>
      </c>
      <c r="G115" s="58" t="s">
        <v>17</v>
      </c>
      <c r="H115" s="76">
        <v>80</v>
      </c>
      <c r="I115" s="264" t="str">
        <f>V94</f>
        <v>Dom_Digão</v>
      </c>
      <c r="J115" s="297"/>
      <c r="K115" s="297"/>
      <c r="L115" s="297"/>
      <c r="M115" s="297"/>
      <c r="N115" s="297"/>
      <c r="O115" s="297"/>
      <c r="P115" s="26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16" t="s">
        <v>134</v>
      </c>
      <c r="E117" s="217"/>
      <c r="F117" s="217"/>
      <c r="G117" s="217"/>
      <c r="H117" s="217"/>
      <c r="I117" s="217"/>
      <c r="J117" s="217"/>
      <c r="K117" s="217"/>
      <c r="L117" s="217"/>
      <c r="M117" s="217"/>
      <c r="N117" s="217"/>
      <c r="O117" s="217"/>
      <c r="P117" s="21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19"/>
      <c r="E118" s="220"/>
      <c r="F118" s="220"/>
      <c r="G118" s="220"/>
      <c r="H118" s="220"/>
      <c r="I118" s="220"/>
      <c r="J118" s="220"/>
      <c r="K118" s="220"/>
      <c r="L118" s="220"/>
      <c r="M118" s="220"/>
      <c r="N118" s="220"/>
      <c r="O118" s="220"/>
      <c r="P118" s="22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64" t="str">
        <f>V98</f>
        <v>to na frente FC</v>
      </c>
      <c r="E120" s="265"/>
      <c r="F120" s="76">
        <v>34</v>
      </c>
      <c r="G120" s="151" t="s">
        <v>17</v>
      </c>
      <c r="H120" s="75">
        <v>33</v>
      </c>
      <c r="I120" s="264" t="str">
        <f>V92</f>
        <v>Prittonense FC</v>
      </c>
      <c r="J120" s="297"/>
      <c r="K120" s="297"/>
      <c r="L120" s="297"/>
      <c r="M120" s="297"/>
      <c r="N120" s="297"/>
      <c r="O120" s="297"/>
      <c r="P120" s="26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64" t="str">
        <f>V97</f>
        <v>Fiote Team</v>
      </c>
      <c r="E121" s="265"/>
      <c r="F121" s="76">
        <v>50</v>
      </c>
      <c r="G121" s="151" t="s">
        <v>17</v>
      </c>
      <c r="H121" s="75">
        <v>37</v>
      </c>
      <c r="I121" s="264" t="str">
        <f>V91</f>
        <v>Jerlinka FC</v>
      </c>
      <c r="J121" s="297"/>
      <c r="K121" s="297"/>
      <c r="L121" s="297"/>
      <c r="M121" s="297"/>
      <c r="N121" s="297"/>
      <c r="O121" s="297"/>
      <c r="P121" s="265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64" t="str">
        <f>V96</f>
        <v>Ragazzi FC</v>
      </c>
      <c r="E122" s="265"/>
      <c r="F122" s="75">
        <v>38</v>
      </c>
      <c r="G122" s="151" t="s">
        <v>17</v>
      </c>
      <c r="H122" s="76">
        <v>67</v>
      </c>
      <c r="I122" s="264" t="str">
        <f>V94</f>
        <v>Dom_Digão</v>
      </c>
      <c r="J122" s="297"/>
      <c r="K122" s="297"/>
      <c r="L122" s="297"/>
      <c r="M122" s="297"/>
      <c r="N122" s="297"/>
      <c r="O122" s="297"/>
      <c r="P122" s="26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64" t="str">
        <f>V95</f>
        <v>Mentex F.C.</v>
      </c>
      <c r="E123" s="265"/>
      <c r="F123" s="76">
        <v>53</v>
      </c>
      <c r="G123" s="151" t="s">
        <v>17</v>
      </c>
      <c r="H123" s="75">
        <v>27</v>
      </c>
      <c r="I123" s="264" t="str">
        <f>V93</f>
        <v>comicu</v>
      </c>
      <c r="J123" s="297"/>
      <c r="K123" s="297"/>
      <c r="L123" s="297"/>
      <c r="M123" s="297"/>
      <c r="N123" s="297"/>
      <c r="O123" s="297"/>
      <c r="P123" s="265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16" t="s">
        <v>136</v>
      </c>
      <c r="E125" s="217"/>
      <c r="F125" s="217"/>
      <c r="G125" s="217"/>
      <c r="H125" s="217"/>
      <c r="I125" s="217"/>
      <c r="J125" s="217"/>
      <c r="K125" s="217"/>
      <c r="L125" s="217"/>
      <c r="M125" s="217"/>
      <c r="N125" s="217"/>
      <c r="O125" s="217"/>
      <c r="P125" s="21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19"/>
      <c r="E126" s="220"/>
      <c r="F126" s="220"/>
      <c r="G126" s="220"/>
      <c r="H126" s="220"/>
      <c r="I126" s="220"/>
      <c r="J126" s="220"/>
      <c r="K126" s="220"/>
      <c r="L126" s="220"/>
      <c r="M126" s="220"/>
      <c r="N126" s="220"/>
      <c r="O126" s="220"/>
      <c r="P126" s="22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64" t="str">
        <f>V98</f>
        <v>to na frente FC</v>
      </c>
      <c r="E128" s="265"/>
      <c r="F128" s="76">
        <v>50</v>
      </c>
      <c r="G128" s="151" t="s">
        <v>17</v>
      </c>
      <c r="H128" s="75">
        <v>37</v>
      </c>
      <c r="I128" s="264" t="str">
        <f>V93</f>
        <v>comicu</v>
      </c>
      <c r="J128" s="297"/>
      <c r="K128" s="297"/>
      <c r="L128" s="297"/>
      <c r="M128" s="297"/>
      <c r="N128" s="297"/>
      <c r="O128" s="297"/>
      <c r="P128" s="26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64" t="str">
        <f>V97</f>
        <v>Fiote Team</v>
      </c>
      <c r="E129" s="265"/>
      <c r="F129" s="76">
        <v>75</v>
      </c>
      <c r="G129" s="151" t="s">
        <v>17</v>
      </c>
      <c r="H129" s="75">
        <v>47</v>
      </c>
      <c r="I129" s="264" t="str">
        <f>V94</f>
        <v>Dom_Digão</v>
      </c>
      <c r="J129" s="297"/>
      <c r="K129" s="297"/>
      <c r="L129" s="297"/>
      <c r="M129" s="297"/>
      <c r="N129" s="297"/>
      <c r="O129" s="297"/>
      <c r="P129" s="26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64" t="str">
        <f>V96</f>
        <v>Ragazzi FC</v>
      </c>
      <c r="E130" s="265"/>
      <c r="F130" s="75">
        <v>34</v>
      </c>
      <c r="G130" s="151" t="s">
        <v>17</v>
      </c>
      <c r="H130" s="76">
        <v>46</v>
      </c>
      <c r="I130" s="264" t="str">
        <f>V91</f>
        <v>Jerlinka FC</v>
      </c>
      <c r="J130" s="297"/>
      <c r="K130" s="297"/>
      <c r="L130" s="297"/>
      <c r="M130" s="297"/>
      <c r="N130" s="297"/>
      <c r="O130" s="297"/>
      <c r="P130" s="265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64" t="str">
        <f>V95</f>
        <v>Mentex F.C.</v>
      </c>
      <c r="E131" s="265"/>
      <c r="F131" s="75">
        <v>37</v>
      </c>
      <c r="G131" s="151" t="s">
        <v>17</v>
      </c>
      <c r="H131" s="76">
        <v>39</v>
      </c>
      <c r="I131" s="264" t="str">
        <f>V92</f>
        <v>Prittonense FC</v>
      </c>
      <c r="J131" s="297"/>
      <c r="K131" s="297"/>
      <c r="L131" s="297"/>
      <c r="M131" s="297"/>
      <c r="N131" s="297"/>
      <c r="O131" s="297"/>
      <c r="P131" s="265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16" t="s">
        <v>137</v>
      </c>
      <c r="E133" s="217"/>
      <c r="F133" s="217"/>
      <c r="G133" s="217"/>
      <c r="H133" s="217"/>
      <c r="I133" s="217"/>
      <c r="J133" s="217"/>
      <c r="K133" s="217"/>
      <c r="L133" s="217"/>
      <c r="M133" s="217"/>
      <c r="N133" s="217"/>
      <c r="O133" s="217"/>
      <c r="P133" s="21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19"/>
      <c r="E134" s="220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64" t="str">
        <f>V98</f>
        <v>to na frente FC</v>
      </c>
      <c r="E136" s="265"/>
      <c r="F136" s="75">
        <v>47</v>
      </c>
      <c r="G136" s="58" t="s">
        <v>17</v>
      </c>
      <c r="H136" s="76">
        <v>54</v>
      </c>
      <c r="I136" s="264" t="str">
        <f>V95</f>
        <v>Mentex F.C.</v>
      </c>
      <c r="J136" s="297"/>
      <c r="K136" s="297"/>
      <c r="L136" s="297"/>
      <c r="M136" s="297"/>
      <c r="N136" s="297"/>
      <c r="O136" s="297"/>
      <c r="P136" s="265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64" t="str">
        <f>V97</f>
        <v>Fiote Team</v>
      </c>
      <c r="E137" s="265"/>
      <c r="F137" s="76">
        <v>73</v>
      </c>
      <c r="G137" s="58" t="s">
        <v>17</v>
      </c>
      <c r="H137" s="75">
        <v>60</v>
      </c>
      <c r="I137" s="264" t="str">
        <f>V96</f>
        <v>Ragazzi FC</v>
      </c>
      <c r="J137" s="297"/>
      <c r="K137" s="297"/>
      <c r="L137" s="297"/>
      <c r="M137" s="297"/>
      <c r="N137" s="297"/>
      <c r="O137" s="297"/>
      <c r="P137" s="265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64" t="str">
        <f>V94</f>
        <v>Dom_Digão</v>
      </c>
      <c r="E138" s="265"/>
      <c r="F138" s="75">
        <v>30</v>
      </c>
      <c r="G138" s="58" t="s">
        <v>17</v>
      </c>
      <c r="H138" s="76">
        <v>53</v>
      </c>
      <c r="I138" s="264" t="str">
        <f>V91</f>
        <v>Jerlinka FC</v>
      </c>
      <c r="J138" s="297"/>
      <c r="K138" s="297"/>
      <c r="L138" s="297"/>
      <c r="M138" s="297"/>
      <c r="N138" s="297"/>
      <c r="O138" s="297"/>
      <c r="P138" s="265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64" t="str">
        <f>V93</f>
        <v>comicu</v>
      </c>
      <c r="E139" s="265"/>
      <c r="F139" s="76">
        <v>65</v>
      </c>
      <c r="G139" s="58" t="s">
        <v>17</v>
      </c>
      <c r="H139" s="75">
        <v>29</v>
      </c>
      <c r="I139" s="264" t="str">
        <f>V92</f>
        <v>Prittonense FC</v>
      </c>
      <c r="J139" s="297"/>
      <c r="K139" s="297"/>
      <c r="L139" s="297"/>
      <c r="M139" s="297"/>
      <c r="N139" s="297"/>
      <c r="O139" s="297"/>
      <c r="P139" s="26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16" t="s">
        <v>138</v>
      </c>
      <c r="E141" s="217"/>
      <c r="F141" s="217"/>
      <c r="G141" s="217"/>
      <c r="H141" s="217"/>
      <c r="I141" s="217"/>
      <c r="J141" s="217"/>
      <c r="K141" s="217"/>
      <c r="L141" s="217"/>
      <c r="M141" s="217"/>
      <c r="N141" s="217"/>
      <c r="O141" s="217"/>
      <c r="P141" s="21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19"/>
      <c r="E142" s="220"/>
      <c r="F142" s="220"/>
      <c r="G142" s="220"/>
      <c r="H142" s="220"/>
      <c r="I142" s="220"/>
      <c r="J142" s="220"/>
      <c r="K142" s="220"/>
      <c r="L142" s="220"/>
      <c r="M142" s="220"/>
      <c r="N142" s="220"/>
      <c r="O142" s="220"/>
      <c r="P142" s="22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64" t="str">
        <f>V98</f>
        <v>to na frente FC</v>
      </c>
      <c r="E144" s="265"/>
      <c r="F144" s="76">
        <v>103</v>
      </c>
      <c r="G144" s="58" t="s">
        <v>17</v>
      </c>
      <c r="H144" s="75">
        <v>60</v>
      </c>
      <c r="I144" s="264" t="str">
        <f>V96</f>
        <v>Ragazzi FC</v>
      </c>
      <c r="J144" s="297"/>
      <c r="K144" s="297"/>
      <c r="L144" s="297"/>
      <c r="M144" s="297"/>
      <c r="N144" s="297"/>
      <c r="O144" s="297"/>
      <c r="P144" s="26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64" t="str">
        <f>V97</f>
        <v>Fiote Team</v>
      </c>
      <c r="E145" s="265"/>
      <c r="F145" s="75">
        <v>77</v>
      </c>
      <c r="G145" s="58" t="s">
        <v>17</v>
      </c>
      <c r="H145" s="75">
        <v>77</v>
      </c>
      <c r="I145" s="264" t="str">
        <f>V95</f>
        <v>Mentex F.C.</v>
      </c>
      <c r="J145" s="297"/>
      <c r="K145" s="297"/>
      <c r="L145" s="297"/>
      <c r="M145" s="297"/>
      <c r="N145" s="297"/>
      <c r="O145" s="297"/>
      <c r="P145" s="265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64" t="str">
        <f>V94</f>
        <v>Dom_Digão</v>
      </c>
      <c r="E146" s="265"/>
      <c r="F146" s="76">
        <v>84</v>
      </c>
      <c r="G146" s="58" t="s">
        <v>17</v>
      </c>
      <c r="H146" s="75">
        <v>41</v>
      </c>
      <c r="I146" s="264" t="str">
        <f>V92</f>
        <v>Prittonense FC</v>
      </c>
      <c r="J146" s="297"/>
      <c r="K146" s="297"/>
      <c r="L146" s="297"/>
      <c r="M146" s="297"/>
      <c r="N146" s="297"/>
      <c r="O146" s="297"/>
      <c r="P146" s="26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64" t="str">
        <f>V93</f>
        <v>comicu</v>
      </c>
      <c r="E147" s="265"/>
      <c r="F147" s="76">
        <v>82</v>
      </c>
      <c r="G147" s="58" t="s">
        <v>17</v>
      </c>
      <c r="H147" s="75">
        <v>52</v>
      </c>
      <c r="I147" s="264" t="str">
        <f>V91</f>
        <v>Jerlinka FC</v>
      </c>
      <c r="J147" s="297"/>
      <c r="K147" s="297"/>
      <c r="L147" s="297"/>
      <c r="M147" s="297"/>
      <c r="N147" s="297"/>
      <c r="O147" s="297"/>
      <c r="P147" s="26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16" t="s">
        <v>139</v>
      </c>
      <c r="E149" s="217"/>
      <c r="F149" s="217"/>
      <c r="G149" s="217"/>
      <c r="H149" s="217"/>
      <c r="I149" s="217"/>
      <c r="J149" s="217"/>
      <c r="K149" s="217"/>
      <c r="L149" s="217"/>
      <c r="M149" s="217"/>
      <c r="N149" s="217"/>
      <c r="O149" s="217"/>
      <c r="P149" s="21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19"/>
      <c r="E150" s="220"/>
      <c r="F150" s="220"/>
      <c r="G150" s="220"/>
      <c r="H150" s="220"/>
      <c r="I150" s="220"/>
      <c r="J150" s="220"/>
      <c r="K150" s="220"/>
      <c r="L150" s="220"/>
      <c r="M150" s="220"/>
      <c r="N150" s="220"/>
      <c r="O150" s="220"/>
      <c r="P150" s="22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64" t="str">
        <f>V98</f>
        <v>to na frente FC</v>
      </c>
      <c r="E152" s="265"/>
      <c r="F152" s="75">
        <v>17</v>
      </c>
      <c r="G152" s="151" t="s">
        <v>17</v>
      </c>
      <c r="H152" s="76">
        <v>52</v>
      </c>
      <c r="I152" s="264" t="str">
        <f>V97</f>
        <v>Fiote Team</v>
      </c>
      <c r="J152" s="297"/>
      <c r="K152" s="297"/>
      <c r="L152" s="297"/>
      <c r="M152" s="297"/>
      <c r="N152" s="297"/>
      <c r="O152" s="297"/>
      <c r="P152" s="265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64" t="str">
        <f>V96</f>
        <v>Ragazzi FC</v>
      </c>
      <c r="E153" s="265"/>
      <c r="F153" s="75">
        <v>41</v>
      </c>
      <c r="G153" s="151" t="s">
        <v>17</v>
      </c>
      <c r="H153" s="75">
        <v>41</v>
      </c>
      <c r="I153" s="264" t="str">
        <f>V95</f>
        <v>Mentex F.C.</v>
      </c>
      <c r="J153" s="297"/>
      <c r="K153" s="297"/>
      <c r="L153" s="297"/>
      <c r="M153" s="297"/>
      <c r="N153" s="297"/>
      <c r="O153" s="297"/>
      <c r="P153" s="265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64" t="str">
        <f>V94</f>
        <v>Dom_Digão</v>
      </c>
      <c r="E154" s="265"/>
      <c r="F154" s="75">
        <v>27</v>
      </c>
      <c r="G154" s="151" t="s">
        <v>17</v>
      </c>
      <c r="H154" s="76">
        <v>35</v>
      </c>
      <c r="I154" s="264" t="str">
        <f>V93</f>
        <v>comicu</v>
      </c>
      <c r="J154" s="297"/>
      <c r="K154" s="297"/>
      <c r="L154" s="297"/>
      <c r="M154" s="297"/>
      <c r="N154" s="297"/>
      <c r="O154" s="297"/>
      <c r="P154" s="265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15" t="str">
        <f>V92</f>
        <v>Prittonense FC</v>
      </c>
      <c r="E155" s="215"/>
      <c r="F155" s="76">
        <v>61</v>
      </c>
      <c r="G155" s="151" t="s">
        <v>17</v>
      </c>
      <c r="H155" s="75">
        <v>39</v>
      </c>
      <c r="I155" s="215" t="str">
        <f>V91</f>
        <v>Jerlinka FC</v>
      </c>
      <c r="J155" s="215"/>
      <c r="K155" s="215"/>
      <c r="L155" s="215"/>
      <c r="M155" s="215"/>
      <c r="N155" s="215"/>
      <c r="O155" s="215"/>
      <c r="P155" s="21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76" t="s">
        <v>113</v>
      </c>
      <c r="E157" s="277"/>
      <c r="F157" s="277"/>
      <c r="G157" s="277"/>
      <c r="H157" s="277"/>
      <c r="I157" s="277"/>
      <c r="J157" s="277"/>
      <c r="K157" s="277"/>
      <c r="L157" s="277"/>
      <c r="M157" s="278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79"/>
      <c r="E158" s="280"/>
      <c r="F158" s="280"/>
      <c r="G158" s="280"/>
      <c r="H158" s="280"/>
      <c r="I158" s="280"/>
      <c r="J158" s="280"/>
      <c r="K158" s="280"/>
      <c r="L158" s="280"/>
      <c r="M158" s="281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68" t="s">
        <v>21</v>
      </c>
      <c r="F159" s="252" t="s">
        <v>12</v>
      </c>
      <c r="G159" s="284"/>
      <c r="H159" s="243" t="s">
        <v>309</v>
      </c>
      <c r="I159" s="243"/>
      <c r="J159" s="243" t="s">
        <v>310</v>
      </c>
      <c r="K159" s="243"/>
      <c r="L159" s="252" t="s">
        <v>174</v>
      </c>
      <c r="M159" s="25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66" t="str">
        <f>VLOOKUP(AC160,$U$159:$AB$167,2)</f>
        <v>WillianBalao</v>
      </c>
      <c r="F160" s="245">
        <f>VLOOKUP(AC160,$U$159:$AB$167,3)</f>
        <v>15</v>
      </c>
      <c r="G160" s="245"/>
      <c r="H160" s="246">
        <f>VLOOKUP(AC160,$U$159:$AB$167,4)</f>
        <v>407</v>
      </c>
      <c r="I160" s="246"/>
      <c r="J160" s="246">
        <f>VLOOKUP(AC160,$U$159:$AB$167,5)</f>
        <v>289</v>
      </c>
      <c r="K160" s="246"/>
      <c r="L160" s="246">
        <f>VLOOKUP(AC160,$U$159:$AB$167,6)</f>
        <v>118</v>
      </c>
      <c r="M160" s="247"/>
      <c r="O160" s="44" t="s">
        <v>179</v>
      </c>
      <c r="Q160" s="45"/>
      <c r="S160" s="46"/>
      <c r="T160" s="45"/>
      <c r="U160" s="47">
        <v>1</v>
      </c>
      <c r="V160" s="159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59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53" t="str">
        <f t="shared" ref="E161:E167" si="18">VLOOKUP(AC161,$U$159:$AB$167,2)</f>
        <v>Destifnow 05 FC</v>
      </c>
      <c r="F161" s="234">
        <f t="shared" ref="F161:F167" si="19">VLOOKUP(AC161,$U$159:$AB$167,3)</f>
        <v>15</v>
      </c>
      <c r="G161" s="234"/>
      <c r="H161" s="235">
        <f t="shared" ref="H161:H167" si="20">VLOOKUP(AC161,$U$159:$AB$167,4)</f>
        <v>346</v>
      </c>
      <c r="I161" s="235"/>
      <c r="J161" s="235">
        <f t="shared" ref="J161:J167" si="21">VLOOKUP(AC161,$U$159:$AB$167,5)</f>
        <v>276</v>
      </c>
      <c r="K161" s="235"/>
      <c r="L161" s="235">
        <f t="shared" ref="L161:L167" si="22">VLOOKUP(AC161,$U$159:$AB$167,6)</f>
        <v>70</v>
      </c>
      <c r="M161" s="236"/>
      <c r="O161" s="44" t="s">
        <v>175</v>
      </c>
      <c r="Q161" s="45"/>
      <c r="S161" s="46"/>
      <c r="T161" s="45"/>
      <c r="U161" s="47">
        <v>2</v>
      </c>
      <c r="V161" s="159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59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53" t="str">
        <f t="shared" si="18"/>
        <v>Vetores F. C.</v>
      </c>
      <c r="F162" s="234">
        <f t="shared" si="19"/>
        <v>14</v>
      </c>
      <c r="G162" s="234"/>
      <c r="H162" s="235">
        <f t="shared" si="20"/>
        <v>338</v>
      </c>
      <c r="I162" s="235"/>
      <c r="J162" s="235">
        <f t="shared" si="21"/>
        <v>272</v>
      </c>
      <c r="K162" s="235"/>
      <c r="L162" s="235">
        <f t="shared" si="22"/>
        <v>66</v>
      </c>
      <c r="M162" s="236"/>
      <c r="O162" s="44" t="s">
        <v>176</v>
      </c>
      <c r="Q162" s="45"/>
      <c r="S162" s="46"/>
      <c r="T162" s="45"/>
      <c r="U162" s="47">
        <v>3</v>
      </c>
      <c r="V162" s="159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59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53" t="str">
        <f t="shared" si="18"/>
        <v>É o ki tu merece</v>
      </c>
      <c r="F163" s="234">
        <f t="shared" si="19"/>
        <v>12</v>
      </c>
      <c r="G163" s="234"/>
      <c r="H163" s="235">
        <f t="shared" si="20"/>
        <v>370</v>
      </c>
      <c r="I163" s="235"/>
      <c r="J163" s="235">
        <f t="shared" si="21"/>
        <v>292</v>
      </c>
      <c r="K163" s="235"/>
      <c r="L163" s="235">
        <f t="shared" si="22"/>
        <v>78</v>
      </c>
      <c r="M163" s="236"/>
      <c r="O163" s="44" t="s">
        <v>177</v>
      </c>
      <c r="Q163" s="45"/>
      <c r="S163" s="46"/>
      <c r="T163" s="45"/>
      <c r="U163" s="47">
        <v>4</v>
      </c>
      <c r="V163" s="159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59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52" t="str">
        <f t="shared" si="18"/>
        <v>C.R RedBull FC</v>
      </c>
      <c r="F164" s="231">
        <f t="shared" si="19"/>
        <v>11</v>
      </c>
      <c r="G164" s="231"/>
      <c r="H164" s="232">
        <f t="shared" si="20"/>
        <v>285</v>
      </c>
      <c r="I164" s="232"/>
      <c r="J164" s="232">
        <f t="shared" si="21"/>
        <v>242</v>
      </c>
      <c r="K164" s="232"/>
      <c r="L164" s="232">
        <f t="shared" si="22"/>
        <v>43</v>
      </c>
      <c r="M164" s="233"/>
      <c r="O164" s="44" t="s">
        <v>178</v>
      </c>
      <c r="Q164" s="45"/>
      <c r="S164" s="46"/>
      <c r="T164" s="45"/>
      <c r="U164" s="47">
        <v>5</v>
      </c>
      <c r="V164" s="159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59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52" t="str">
        <f t="shared" si="18"/>
        <v>Rafatwin</v>
      </c>
      <c r="F165" s="231">
        <f t="shared" si="19"/>
        <v>9</v>
      </c>
      <c r="G165" s="231"/>
      <c r="H165" s="232">
        <f t="shared" si="20"/>
        <v>279</v>
      </c>
      <c r="I165" s="232"/>
      <c r="J165" s="232">
        <f t="shared" si="21"/>
        <v>294</v>
      </c>
      <c r="K165" s="232"/>
      <c r="L165" s="232">
        <f t="shared" si="22"/>
        <v>-15</v>
      </c>
      <c r="M165" s="233"/>
      <c r="Q165" s="45"/>
      <c r="S165" s="46"/>
      <c r="T165" s="45"/>
      <c r="U165" s="47">
        <v>6</v>
      </c>
      <c r="V165" s="159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59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52" t="str">
        <f t="shared" si="18"/>
        <v>Quelzinhaquimica FC</v>
      </c>
      <c r="F166" s="231">
        <f t="shared" si="19"/>
        <v>3</v>
      </c>
      <c r="G166" s="231"/>
      <c r="H166" s="232">
        <f t="shared" si="20"/>
        <v>275</v>
      </c>
      <c r="I166" s="232"/>
      <c r="J166" s="232">
        <f t="shared" si="21"/>
        <v>373</v>
      </c>
      <c r="K166" s="232"/>
      <c r="L166" s="232">
        <f t="shared" si="22"/>
        <v>-98</v>
      </c>
      <c r="M166" s="23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59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59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56" t="str">
        <f t="shared" si="18"/>
        <v>PARADIGMA TSIDKENU</v>
      </c>
      <c r="F167" s="222">
        <f t="shared" si="19"/>
        <v>0</v>
      </c>
      <c r="G167" s="222"/>
      <c r="H167" s="223">
        <f t="shared" si="20"/>
        <v>0</v>
      </c>
      <c r="I167" s="223"/>
      <c r="J167" s="223">
        <f t="shared" si="21"/>
        <v>302</v>
      </c>
      <c r="K167" s="223"/>
      <c r="L167" s="223">
        <f t="shared" si="22"/>
        <v>-302</v>
      </c>
      <c r="M167" s="224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59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59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25" t="s">
        <v>133</v>
      </c>
      <c r="E169" s="226"/>
      <c r="F169" s="226"/>
      <c r="G169" s="226"/>
      <c r="H169" s="226"/>
      <c r="I169" s="226"/>
      <c r="J169" s="226"/>
      <c r="K169" s="226"/>
      <c r="L169" s="226"/>
      <c r="M169" s="226"/>
      <c r="N169" s="226"/>
      <c r="O169" s="226"/>
      <c r="P169" s="22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28"/>
      <c r="E170" s="229"/>
      <c r="F170" s="229"/>
      <c r="G170" s="229"/>
      <c r="H170" s="229"/>
      <c r="I170" s="229"/>
      <c r="J170" s="229"/>
      <c r="K170" s="229"/>
      <c r="L170" s="229"/>
      <c r="M170" s="229"/>
      <c r="N170" s="229"/>
      <c r="O170" s="229"/>
      <c r="P170" s="23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15" t="str">
        <f>V167</f>
        <v>É o ki tu merece</v>
      </c>
      <c r="E172" s="215"/>
      <c r="F172" s="75">
        <v>32</v>
      </c>
      <c r="G172" s="151" t="s">
        <v>17</v>
      </c>
      <c r="H172" s="76">
        <v>51</v>
      </c>
      <c r="I172" s="215" t="str">
        <f>V163</f>
        <v>Vetores F. C.</v>
      </c>
      <c r="J172" s="215"/>
      <c r="K172" s="215"/>
      <c r="L172" s="215"/>
      <c r="M172" s="215"/>
      <c r="N172" s="215"/>
      <c r="O172" s="215"/>
      <c r="P172" s="21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15" t="str">
        <f>V166</f>
        <v>PARADIGMA TSIDKENU</v>
      </c>
      <c r="E173" s="215"/>
      <c r="F173" s="75">
        <v>0</v>
      </c>
      <c r="G173" s="151" t="s">
        <v>17</v>
      </c>
      <c r="H173" s="76">
        <v>31</v>
      </c>
      <c r="I173" s="215" t="str">
        <f>V162</f>
        <v>Destifnow 05 FC</v>
      </c>
      <c r="J173" s="215"/>
      <c r="K173" s="215"/>
      <c r="L173" s="215"/>
      <c r="M173" s="215"/>
      <c r="N173" s="215"/>
      <c r="O173" s="215"/>
      <c r="P173" s="21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15" t="str">
        <f>V165</f>
        <v>WillianBalao</v>
      </c>
      <c r="E174" s="215"/>
      <c r="F174" s="75">
        <v>25</v>
      </c>
      <c r="G174" s="151" t="s">
        <v>17</v>
      </c>
      <c r="H174" s="76">
        <v>34</v>
      </c>
      <c r="I174" s="215" t="str">
        <f>V161</f>
        <v>C.R RedBull FC</v>
      </c>
      <c r="J174" s="215"/>
      <c r="K174" s="215"/>
      <c r="L174" s="215"/>
      <c r="M174" s="215"/>
      <c r="N174" s="215"/>
      <c r="O174" s="215"/>
      <c r="P174" s="21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15" t="str">
        <f>V164</f>
        <v>Rafatwin</v>
      </c>
      <c r="E175" s="215"/>
      <c r="F175" s="76">
        <v>46</v>
      </c>
      <c r="G175" s="151" t="s">
        <v>17</v>
      </c>
      <c r="H175" s="75">
        <v>10</v>
      </c>
      <c r="I175" s="215" t="str">
        <f>V160</f>
        <v>Quelzinhaquimica FC</v>
      </c>
      <c r="J175" s="215"/>
      <c r="K175" s="215"/>
      <c r="L175" s="215"/>
      <c r="M175" s="215"/>
      <c r="N175" s="215"/>
      <c r="O175" s="215"/>
      <c r="P175" s="21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16" t="s">
        <v>135</v>
      </c>
      <c r="E177" s="217"/>
      <c r="F177" s="217"/>
      <c r="G177" s="217"/>
      <c r="H177" s="217"/>
      <c r="I177" s="217"/>
      <c r="J177" s="217"/>
      <c r="K177" s="217"/>
      <c r="L177" s="217"/>
      <c r="M177" s="217"/>
      <c r="N177" s="217"/>
      <c r="O177" s="217"/>
      <c r="P177" s="218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19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15" t="str">
        <f>V167</f>
        <v>É o ki tu merece</v>
      </c>
      <c r="E180" s="215"/>
      <c r="F180" s="75">
        <v>74</v>
      </c>
      <c r="G180" s="58" t="s">
        <v>17</v>
      </c>
      <c r="H180" s="76">
        <v>47</v>
      </c>
      <c r="I180" s="215" t="str">
        <f>V160</f>
        <v>Quelzinhaquimica FC</v>
      </c>
      <c r="J180" s="215"/>
      <c r="K180" s="215"/>
      <c r="L180" s="215"/>
      <c r="M180" s="215"/>
      <c r="N180" s="215"/>
      <c r="O180" s="215"/>
      <c r="P180" s="215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15" t="str">
        <f>V166</f>
        <v>PARADIGMA TSIDKENU</v>
      </c>
      <c r="E181" s="215"/>
      <c r="F181" s="76">
        <v>0</v>
      </c>
      <c r="G181" s="58" t="s">
        <v>17</v>
      </c>
      <c r="H181" s="75">
        <v>56</v>
      </c>
      <c r="I181" s="215" t="str">
        <f>V161</f>
        <v>C.R RedBull FC</v>
      </c>
      <c r="J181" s="215"/>
      <c r="K181" s="215"/>
      <c r="L181" s="215"/>
      <c r="M181" s="215"/>
      <c r="N181" s="215"/>
      <c r="O181" s="215"/>
      <c r="P181" s="215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15" t="str">
        <f>V165</f>
        <v>WillianBalao</v>
      </c>
      <c r="E182" s="215"/>
      <c r="F182" s="75">
        <v>81</v>
      </c>
      <c r="G182" s="58" t="s">
        <v>17</v>
      </c>
      <c r="H182" s="76">
        <v>53</v>
      </c>
      <c r="I182" s="215" t="str">
        <f>V162</f>
        <v>Destifnow 05 FC</v>
      </c>
      <c r="J182" s="215"/>
      <c r="K182" s="215"/>
      <c r="L182" s="215"/>
      <c r="M182" s="215"/>
      <c r="N182" s="215"/>
      <c r="O182" s="215"/>
      <c r="P182" s="215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15" t="str">
        <f>V164</f>
        <v>Rafatwin</v>
      </c>
      <c r="E183" s="215"/>
      <c r="F183" s="75">
        <v>43</v>
      </c>
      <c r="G183" s="58" t="s">
        <v>17</v>
      </c>
      <c r="H183" s="76">
        <v>55</v>
      </c>
      <c r="I183" s="215" t="str">
        <f>V163</f>
        <v>Vetores F. C.</v>
      </c>
      <c r="J183" s="215"/>
      <c r="K183" s="215"/>
      <c r="L183" s="215"/>
      <c r="M183" s="215"/>
      <c r="N183" s="215"/>
      <c r="O183" s="215"/>
      <c r="P183" s="215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16" t="s">
        <v>134</v>
      </c>
      <c r="E185" s="217"/>
      <c r="F185" s="217"/>
      <c r="G185" s="217"/>
      <c r="H185" s="217"/>
      <c r="I185" s="217"/>
      <c r="J185" s="217"/>
      <c r="K185" s="217"/>
      <c r="L185" s="217"/>
      <c r="M185" s="217"/>
      <c r="N185" s="217"/>
      <c r="O185" s="217"/>
      <c r="P185" s="21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19"/>
      <c r="E186" s="220"/>
      <c r="F186" s="220"/>
      <c r="G186" s="220"/>
      <c r="H186" s="220"/>
      <c r="I186" s="220"/>
      <c r="J186" s="220"/>
      <c r="K186" s="220"/>
      <c r="L186" s="220"/>
      <c r="M186" s="220"/>
      <c r="N186" s="220"/>
      <c r="O186" s="220"/>
      <c r="P186" s="221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15" t="str">
        <f>V167</f>
        <v>É o ki tu merece</v>
      </c>
      <c r="E188" s="215"/>
      <c r="F188" s="76">
        <v>64</v>
      </c>
      <c r="G188" s="151" t="s">
        <v>17</v>
      </c>
      <c r="H188" s="75">
        <v>35</v>
      </c>
      <c r="I188" s="215" t="str">
        <f>V161</f>
        <v>C.R RedBull FC</v>
      </c>
      <c r="J188" s="215"/>
      <c r="K188" s="215"/>
      <c r="L188" s="215"/>
      <c r="M188" s="215"/>
      <c r="N188" s="215"/>
      <c r="O188" s="215"/>
      <c r="P188" s="215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15" t="str">
        <f>V166</f>
        <v>PARADIGMA TSIDKENU</v>
      </c>
      <c r="E189" s="215"/>
      <c r="F189" s="75">
        <v>0</v>
      </c>
      <c r="G189" s="151" t="s">
        <v>17</v>
      </c>
      <c r="H189" s="76">
        <v>56</v>
      </c>
      <c r="I189" s="215" t="str">
        <f>V160</f>
        <v>Quelzinhaquimica FC</v>
      </c>
      <c r="J189" s="215"/>
      <c r="K189" s="215"/>
      <c r="L189" s="215"/>
      <c r="M189" s="215"/>
      <c r="N189" s="215"/>
      <c r="O189" s="215"/>
      <c r="P189" s="215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15" t="str">
        <f>V165</f>
        <v>WillianBalao</v>
      </c>
      <c r="E190" s="215"/>
      <c r="F190" s="75">
        <v>43</v>
      </c>
      <c r="G190" s="151" t="s">
        <v>17</v>
      </c>
      <c r="H190" s="76">
        <v>74</v>
      </c>
      <c r="I190" s="215" t="str">
        <f>V163</f>
        <v>Vetores F. C.</v>
      </c>
      <c r="J190" s="215"/>
      <c r="K190" s="215"/>
      <c r="L190" s="215"/>
      <c r="M190" s="215"/>
      <c r="N190" s="215"/>
      <c r="O190" s="215"/>
      <c r="P190" s="215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15" t="str">
        <f>V164</f>
        <v>Rafatwin</v>
      </c>
      <c r="E191" s="215"/>
      <c r="F191" s="75">
        <v>46</v>
      </c>
      <c r="G191" s="151" t="s">
        <v>17</v>
      </c>
      <c r="H191" s="76">
        <v>57</v>
      </c>
      <c r="I191" s="215" t="str">
        <f>V162</f>
        <v>Destifnow 05 FC</v>
      </c>
      <c r="J191" s="215"/>
      <c r="K191" s="215"/>
      <c r="L191" s="215"/>
      <c r="M191" s="215"/>
      <c r="N191" s="215"/>
      <c r="O191" s="215"/>
      <c r="P191" s="215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16" t="s">
        <v>136</v>
      </c>
      <c r="E193" s="217"/>
      <c r="F193" s="217"/>
      <c r="G193" s="217"/>
      <c r="H193" s="217"/>
      <c r="I193" s="217"/>
      <c r="J193" s="217"/>
      <c r="K193" s="217"/>
      <c r="L193" s="217"/>
      <c r="M193" s="217"/>
      <c r="N193" s="217"/>
      <c r="O193" s="217"/>
      <c r="P193" s="218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19"/>
      <c r="E194" s="220"/>
      <c r="F194" s="220"/>
      <c r="G194" s="220"/>
      <c r="H194" s="220"/>
      <c r="I194" s="220"/>
      <c r="J194" s="220"/>
      <c r="K194" s="220"/>
      <c r="L194" s="220"/>
      <c r="M194" s="220"/>
      <c r="N194" s="220"/>
      <c r="O194" s="220"/>
      <c r="P194" s="221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15" t="str">
        <f>V167</f>
        <v>É o ki tu merece</v>
      </c>
      <c r="E196" s="215"/>
      <c r="F196" s="59">
        <v>44</v>
      </c>
      <c r="G196" s="151" t="s">
        <v>17</v>
      </c>
      <c r="H196" s="75">
        <v>29</v>
      </c>
      <c r="I196" s="215" t="str">
        <f>V162</f>
        <v>Destifnow 05 FC</v>
      </c>
      <c r="J196" s="215"/>
      <c r="K196" s="215"/>
      <c r="L196" s="215"/>
      <c r="M196" s="215"/>
      <c r="N196" s="215"/>
      <c r="O196" s="215"/>
      <c r="P196" s="215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15" t="str">
        <f>V166</f>
        <v>PARADIGMA TSIDKENU</v>
      </c>
      <c r="E197" s="215"/>
      <c r="F197" s="60">
        <v>0</v>
      </c>
      <c r="G197" s="151" t="s">
        <v>17</v>
      </c>
      <c r="H197" s="76">
        <v>52</v>
      </c>
      <c r="I197" s="215" t="str">
        <f>V163</f>
        <v>Vetores F. C.</v>
      </c>
      <c r="J197" s="215"/>
      <c r="K197" s="215"/>
      <c r="L197" s="215"/>
      <c r="M197" s="215"/>
      <c r="N197" s="215"/>
      <c r="O197" s="215"/>
      <c r="P197" s="215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15" t="str">
        <f>V165</f>
        <v>WillianBalao</v>
      </c>
      <c r="E198" s="215"/>
      <c r="F198" s="59">
        <v>57</v>
      </c>
      <c r="G198" s="151" t="s">
        <v>17</v>
      </c>
      <c r="H198" s="75">
        <v>27</v>
      </c>
      <c r="I198" s="215" t="str">
        <f>V160</f>
        <v>Quelzinhaquimica FC</v>
      </c>
      <c r="J198" s="215"/>
      <c r="K198" s="215"/>
      <c r="L198" s="215"/>
      <c r="M198" s="215"/>
      <c r="N198" s="215"/>
      <c r="O198" s="215"/>
      <c r="P198" s="215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15" t="str">
        <f>V164</f>
        <v>Rafatwin</v>
      </c>
      <c r="E199" s="215"/>
      <c r="F199" s="60">
        <v>16</v>
      </c>
      <c r="G199" s="151" t="s">
        <v>17</v>
      </c>
      <c r="H199" s="76">
        <v>44</v>
      </c>
      <c r="I199" s="215" t="str">
        <f>V161</f>
        <v>C.R RedBull FC</v>
      </c>
      <c r="J199" s="215"/>
      <c r="K199" s="215"/>
      <c r="L199" s="215"/>
      <c r="M199" s="215"/>
      <c r="N199" s="215"/>
      <c r="O199" s="215"/>
      <c r="P199" s="215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16" t="s">
        <v>137</v>
      </c>
      <c r="E201" s="217"/>
      <c r="F201" s="217"/>
      <c r="G201" s="217"/>
      <c r="H201" s="217"/>
      <c r="I201" s="217"/>
      <c r="J201" s="217"/>
      <c r="K201" s="217"/>
      <c r="L201" s="217"/>
      <c r="M201" s="217"/>
      <c r="N201" s="217"/>
      <c r="O201" s="217"/>
      <c r="P201" s="218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19"/>
      <c r="E202" s="220"/>
      <c r="F202" s="220"/>
      <c r="G202" s="220"/>
      <c r="H202" s="220"/>
      <c r="I202" s="220"/>
      <c r="J202" s="220"/>
      <c r="K202" s="220"/>
      <c r="L202" s="220"/>
      <c r="M202" s="220"/>
      <c r="N202" s="220"/>
      <c r="O202" s="220"/>
      <c r="P202" s="22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15" t="str">
        <f>V167</f>
        <v>É o ki tu merece</v>
      </c>
      <c r="E204" s="215"/>
      <c r="F204" s="75">
        <v>40</v>
      </c>
      <c r="G204" s="151" t="s">
        <v>17</v>
      </c>
      <c r="H204" s="76">
        <v>42</v>
      </c>
      <c r="I204" s="215" t="str">
        <f>V164</f>
        <v>Rafatwin</v>
      </c>
      <c r="J204" s="215"/>
      <c r="K204" s="215"/>
      <c r="L204" s="215"/>
      <c r="M204" s="215"/>
      <c r="N204" s="215"/>
      <c r="O204" s="215"/>
      <c r="P204" s="215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15" t="str">
        <f>V166</f>
        <v>PARADIGMA TSIDKENU</v>
      </c>
      <c r="E205" s="215"/>
      <c r="F205" s="75">
        <v>0</v>
      </c>
      <c r="G205" s="151" t="s">
        <v>17</v>
      </c>
      <c r="H205" s="76">
        <v>38</v>
      </c>
      <c r="I205" s="215" t="str">
        <f>V165</f>
        <v>WillianBalao</v>
      </c>
      <c r="J205" s="215"/>
      <c r="K205" s="215"/>
      <c r="L205" s="215"/>
      <c r="M205" s="215"/>
      <c r="N205" s="215"/>
      <c r="O205" s="215"/>
      <c r="P205" s="215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15" t="str">
        <f>V163</f>
        <v>Vetores F. C.</v>
      </c>
      <c r="E206" s="215"/>
      <c r="F206" s="76">
        <v>74</v>
      </c>
      <c r="G206" s="151" t="s">
        <v>17</v>
      </c>
      <c r="H206" s="75">
        <v>53</v>
      </c>
      <c r="I206" s="215" t="str">
        <f>V160</f>
        <v>Quelzinhaquimica FC</v>
      </c>
      <c r="J206" s="215"/>
      <c r="K206" s="215"/>
      <c r="L206" s="215"/>
      <c r="M206" s="215"/>
      <c r="N206" s="215"/>
      <c r="O206" s="215"/>
      <c r="P206" s="21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15" t="str">
        <f>V162</f>
        <v>Destifnow 05 FC</v>
      </c>
      <c r="E207" s="215"/>
      <c r="F207" s="76">
        <v>45</v>
      </c>
      <c r="G207" s="151" t="s">
        <v>17</v>
      </c>
      <c r="H207" s="75">
        <v>9</v>
      </c>
      <c r="I207" s="215" t="str">
        <f>V161</f>
        <v>C.R RedBull FC</v>
      </c>
      <c r="J207" s="215"/>
      <c r="K207" s="215"/>
      <c r="L207" s="215"/>
      <c r="M207" s="215"/>
      <c r="N207" s="215"/>
      <c r="O207" s="215"/>
      <c r="P207" s="215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16" t="s">
        <v>138</v>
      </c>
      <c r="E209" s="217"/>
      <c r="F209" s="217"/>
      <c r="G209" s="217"/>
      <c r="H209" s="217"/>
      <c r="I209" s="217"/>
      <c r="J209" s="217"/>
      <c r="K209" s="217"/>
      <c r="L209" s="217"/>
      <c r="M209" s="217"/>
      <c r="N209" s="217"/>
      <c r="O209" s="217"/>
      <c r="P209" s="21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19"/>
      <c r="E210" s="220"/>
      <c r="F210" s="220"/>
      <c r="G210" s="220"/>
      <c r="H210" s="220"/>
      <c r="I210" s="220"/>
      <c r="J210" s="220"/>
      <c r="K210" s="220"/>
      <c r="L210" s="220"/>
      <c r="M210" s="220"/>
      <c r="N210" s="220"/>
      <c r="O210" s="220"/>
      <c r="P210" s="22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15" t="str">
        <f>V167</f>
        <v>É o ki tu merece</v>
      </c>
      <c r="E212" s="215"/>
      <c r="F212" s="75">
        <v>59</v>
      </c>
      <c r="G212" s="58" t="s">
        <v>17</v>
      </c>
      <c r="H212" s="76">
        <v>88</v>
      </c>
      <c r="I212" s="215" t="str">
        <f>V165</f>
        <v>WillianBalao</v>
      </c>
      <c r="J212" s="215"/>
      <c r="K212" s="215"/>
      <c r="L212" s="215"/>
      <c r="M212" s="215"/>
      <c r="N212" s="215"/>
      <c r="O212" s="215"/>
      <c r="P212" s="215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15" t="str">
        <f>V166</f>
        <v>PARADIGMA TSIDKENU</v>
      </c>
      <c r="E213" s="215"/>
      <c r="F213" s="75">
        <v>0</v>
      </c>
      <c r="G213" s="58" t="s">
        <v>17</v>
      </c>
      <c r="H213" s="76">
        <v>12</v>
      </c>
      <c r="I213" s="215" t="str">
        <f>V164</f>
        <v>Rafatwin</v>
      </c>
      <c r="J213" s="215"/>
      <c r="K213" s="215"/>
      <c r="L213" s="215"/>
      <c r="M213" s="215"/>
      <c r="N213" s="215"/>
      <c r="O213" s="215"/>
      <c r="P213" s="21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15" t="str">
        <f>V163</f>
        <v>Vetores F. C.</v>
      </c>
      <c r="E214" s="215"/>
      <c r="F214" s="76">
        <v>73</v>
      </c>
      <c r="G214" s="58" t="s">
        <v>17</v>
      </c>
      <c r="H214" s="75">
        <v>68</v>
      </c>
      <c r="I214" s="215" t="str">
        <f>V161</f>
        <v>C.R RedBull FC</v>
      </c>
      <c r="J214" s="215"/>
      <c r="K214" s="215"/>
      <c r="L214" s="215"/>
      <c r="M214" s="215"/>
      <c r="N214" s="215"/>
      <c r="O214" s="215"/>
      <c r="P214" s="21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15" t="str">
        <f>V162</f>
        <v>Destifnow 05 FC</v>
      </c>
      <c r="E215" s="215"/>
      <c r="F215" s="76">
        <v>83</v>
      </c>
      <c r="G215" s="58" t="s">
        <v>17</v>
      </c>
      <c r="H215" s="75">
        <v>63</v>
      </c>
      <c r="I215" s="215" t="str">
        <f>V160</f>
        <v>Quelzinhaquimica FC</v>
      </c>
      <c r="J215" s="215"/>
      <c r="K215" s="215"/>
      <c r="L215" s="215"/>
      <c r="M215" s="215"/>
      <c r="N215" s="215"/>
      <c r="O215" s="215"/>
      <c r="P215" s="215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16" t="s">
        <v>139</v>
      </c>
      <c r="E217" s="217"/>
      <c r="F217" s="217"/>
      <c r="G217" s="217"/>
      <c r="H217" s="217"/>
      <c r="I217" s="217"/>
      <c r="J217" s="217"/>
      <c r="K217" s="217"/>
      <c r="L217" s="217"/>
      <c r="M217" s="217"/>
      <c r="N217" s="217"/>
      <c r="O217" s="217"/>
      <c r="P217" s="21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19"/>
      <c r="E218" s="220"/>
      <c r="F218" s="220"/>
      <c r="G218" s="220"/>
      <c r="H218" s="220"/>
      <c r="I218" s="220"/>
      <c r="J218" s="220"/>
      <c r="K218" s="220"/>
      <c r="L218" s="220"/>
      <c r="M218" s="220"/>
      <c r="N218" s="220"/>
      <c r="O218" s="220"/>
      <c r="P218" s="22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15" t="str">
        <f>V167</f>
        <v>É o ki tu merece</v>
      </c>
      <c r="E220" s="215"/>
      <c r="F220" s="76">
        <v>57</v>
      </c>
      <c r="G220" s="151" t="s">
        <v>17</v>
      </c>
      <c r="H220" s="75">
        <v>0</v>
      </c>
      <c r="I220" s="215" t="str">
        <f>V166</f>
        <v>PARADIGMA TSIDKENU</v>
      </c>
      <c r="J220" s="215"/>
      <c r="K220" s="215"/>
      <c r="L220" s="215"/>
      <c r="M220" s="215"/>
      <c r="N220" s="215"/>
      <c r="O220" s="215"/>
      <c r="P220" s="21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15" t="str">
        <f>V165</f>
        <v>WillianBalao</v>
      </c>
      <c r="E221" s="215"/>
      <c r="F221" s="76">
        <v>75</v>
      </c>
      <c r="G221" s="151" t="s">
        <v>17</v>
      </c>
      <c r="H221" s="75">
        <v>42</v>
      </c>
      <c r="I221" s="215" t="str">
        <f>V164</f>
        <v>Rafatwin</v>
      </c>
      <c r="J221" s="215"/>
      <c r="K221" s="215"/>
      <c r="L221" s="215"/>
      <c r="M221" s="215"/>
      <c r="N221" s="215"/>
      <c r="O221" s="215"/>
      <c r="P221" s="21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15" t="str">
        <f>V163</f>
        <v>Vetores F. C.</v>
      </c>
      <c r="E222" s="215"/>
      <c r="F222" s="75">
        <v>33</v>
      </c>
      <c r="G222" s="151" t="s">
        <v>17</v>
      </c>
      <c r="H222" s="76">
        <v>48</v>
      </c>
      <c r="I222" s="215" t="str">
        <f>V162</f>
        <v>Destifnow 05 FC</v>
      </c>
      <c r="J222" s="215"/>
      <c r="K222" s="215"/>
      <c r="L222" s="215"/>
      <c r="M222" s="215"/>
      <c r="N222" s="215"/>
      <c r="O222" s="215"/>
      <c r="P222" s="215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15" t="str">
        <f>V161</f>
        <v>C.R RedBull FC</v>
      </c>
      <c r="E223" s="215"/>
      <c r="F223" s="76">
        <v>39</v>
      </c>
      <c r="G223" s="151" t="s">
        <v>17</v>
      </c>
      <c r="H223" s="75">
        <v>19</v>
      </c>
      <c r="I223" s="215" t="str">
        <f>V160</f>
        <v>Quelzinhaquimica FC</v>
      </c>
      <c r="J223" s="215"/>
      <c r="K223" s="215"/>
      <c r="L223" s="215"/>
      <c r="M223" s="215"/>
      <c r="N223" s="215"/>
      <c r="O223" s="215"/>
      <c r="P223" s="215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37" t="s">
        <v>112</v>
      </c>
      <c r="E225" s="238"/>
      <c r="F225" s="238"/>
      <c r="G225" s="238"/>
      <c r="H225" s="238"/>
      <c r="I225" s="238"/>
      <c r="J225" s="238"/>
      <c r="K225" s="238"/>
      <c r="L225" s="238"/>
      <c r="M225" s="239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40"/>
      <c r="E226" s="241"/>
      <c r="F226" s="241"/>
      <c r="G226" s="241"/>
      <c r="H226" s="241"/>
      <c r="I226" s="241"/>
      <c r="J226" s="241"/>
      <c r="K226" s="241"/>
      <c r="L226" s="241"/>
      <c r="M226" s="242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67" t="s">
        <v>21</v>
      </c>
      <c r="F227" s="249" t="s">
        <v>12</v>
      </c>
      <c r="G227" s="249"/>
      <c r="H227" s="243" t="s">
        <v>309</v>
      </c>
      <c r="I227" s="243"/>
      <c r="J227" s="243" t="s">
        <v>310</v>
      </c>
      <c r="K227" s="243"/>
      <c r="L227" s="249" t="s">
        <v>174</v>
      </c>
      <c r="M227" s="250"/>
      <c r="Q227" s="45"/>
      <c r="T227" s="46"/>
      <c r="U227" s="45" t="s">
        <v>3</v>
      </c>
      <c r="V227" s="86" t="s">
        <v>2</v>
      </c>
      <c r="W227" s="159" t="s">
        <v>12</v>
      </c>
      <c r="X227" s="159" t="s">
        <v>13</v>
      </c>
      <c r="Y227" s="159" t="s">
        <v>14</v>
      </c>
      <c r="Z227" s="86" t="s">
        <v>15</v>
      </c>
      <c r="AA227" s="159" t="s">
        <v>18</v>
      </c>
      <c r="AB227" s="159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66" t="str">
        <f>VLOOKUP(AC228,$U$227:$AC$235,2)</f>
        <v>Belloshow</v>
      </c>
      <c r="F228" s="245">
        <f>VLOOKUP(AC228,$U$227:$AC$235,3)</f>
        <v>19</v>
      </c>
      <c r="G228" s="245"/>
      <c r="H228" s="246">
        <f>VLOOKUP(AC228,$U$227:$AC$235,4)</f>
        <v>488</v>
      </c>
      <c r="I228" s="246"/>
      <c r="J228" s="246">
        <f>VLOOKUP(AC228,$U$227:$AC$235,5)</f>
        <v>268</v>
      </c>
      <c r="K228" s="246"/>
      <c r="L228" s="246">
        <f>VLOOKUP(AC228,$U$227:$AC$235,6)</f>
        <v>220</v>
      </c>
      <c r="M228" s="247"/>
      <c r="O228" s="44" t="s">
        <v>179</v>
      </c>
      <c r="Q228" s="45"/>
      <c r="T228" s="46"/>
      <c r="U228" s="47">
        <v>1</v>
      </c>
      <c r="V228" s="159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59">
        <f>(W228*10^10)+((Z228+5000)*10^6)+(X228*10)+U228</f>
        <v>145022003831</v>
      </c>
      <c r="AB228" s="45">
        <f>LARGE($AA$228:$AA$235,U228)</f>
        <v>195220004888</v>
      </c>
      <c r="AC228" s="159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53" t="str">
        <f t="shared" ref="E229:E235" si="27">VLOOKUP(AC229,$U$227:$AC$235,2)</f>
        <v>JAH JAH ME LEVE</v>
      </c>
      <c r="F229" s="234">
        <f t="shared" ref="F229:F235" si="28">VLOOKUP(AC229,$U$227:$AC$235,3)</f>
        <v>14</v>
      </c>
      <c r="G229" s="234"/>
      <c r="H229" s="235">
        <f t="shared" ref="H229:H235" si="29">VLOOKUP(AC229,$U$227:$AC$235,4)</f>
        <v>383</v>
      </c>
      <c r="I229" s="235"/>
      <c r="J229" s="235">
        <f t="shared" ref="J229:J235" si="30">VLOOKUP(AC229,$U$227:$AC$235,5)</f>
        <v>361</v>
      </c>
      <c r="K229" s="235"/>
      <c r="L229" s="235">
        <f t="shared" ref="L229:L235" si="31">VLOOKUP(AC229,$U$227:$AC$235,6)</f>
        <v>22</v>
      </c>
      <c r="M229" s="236"/>
      <c r="O229" s="44" t="s">
        <v>175</v>
      </c>
      <c r="Q229" s="45"/>
      <c r="T229" s="46"/>
      <c r="U229" s="47">
        <v>2</v>
      </c>
      <c r="V229" s="159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59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59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53" t="str">
        <f t="shared" si="27"/>
        <v>MAGRÃO FUTEBOL</v>
      </c>
      <c r="F230" s="234">
        <f t="shared" si="28"/>
        <v>11</v>
      </c>
      <c r="G230" s="234"/>
      <c r="H230" s="235">
        <f t="shared" si="29"/>
        <v>383</v>
      </c>
      <c r="I230" s="235"/>
      <c r="J230" s="235">
        <f t="shared" si="30"/>
        <v>334</v>
      </c>
      <c r="K230" s="235"/>
      <c r="L230" s="235">
        <f t="shared" si="31"/>
        <v>49</v>
      </c>
      <c r="M230" s="236"/>
      <c r="O230" s="44" t="s">
        <v>307</v>
      </c>
      <c r="Q230" s="45"/>
      <c r="T230" s="46"/>
      <c r="U230" s="47">
        <v>3</v>
      </c>
      <c r="V230" s="159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59">
        <f t="shared" si="33"/>
        <v>85002002883</v>
      </c>
      <c r="AB230" s="45">
        <f t="shared" si="34"/>
        <v>115049003835</v>
      </c>
      <c r="AC230" s="159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53" t="str">
        <f t="shared" si="27"/>
        <v>EFIPAC</v>
      </c>
      <c r="F231" s="234">
        <f t="shared" si="28"/>
        <v>9</v>
      </c>
      <c r="G231" s="234"/>
      <c r="H231" s="235">
        <f t="shared" si="29"/>
        <v>327</v>
      </c>
      <c r="I231" s="235"/>
      <c r="J231" s="235">
        <f t="shared" si="30"/>
        <v>350</v>
      </c>
      <c r="K231" s="235"/>
      <c r="L231" s="235">
        <f t="shared" si="31"/>
        <v>-23</v>
      </c>
      <c r="M231" s="236"/>
      <c r="O231" s="44" t="s">
        <v>308</v>
      </c>
      <c r="Q231" s="45"/>
      <c r="T231" s="46"/>
      <c r="U231" s="47">
        <v>4</v>
      </c>
      <c r="V231" s="159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59">
        <f t="shared" si="33"/>
        <v>54970002874</v>
      </c>
      <c r="AB231" s="45">
        <f t="shared" si="34"/>
        <v>94977003276</v>
      </c>
      <c r="AC231" s="159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52" t="str">
        <f t="shared" si="27"/>
        <v>Tupense S.C</v>
      </c>
      <c r="F232" s="231">
        <f t="shared" si="28"/>
        <v>8</v>
      </c>
      <c r="G232" s="231"/>
      <c r="H232" s="232">
        <f t="shared" si="29"/>
        <v>288</v>
      </c>
      <c r="I232" s="232"/>
      <c r="J232" s="232">
        <f t="shared" si="30"/>
        <v>286</v>
      </c>
      <c r="K232" s="232"/>
      <c r="L232" s="232">
        <f t="shared" si="31"/>
        <v>2</v>
      </c>
      <c r="M232" s="233"/>
      <c r="O232" s="44" t="s">
        <v>178</v>
      </c>
      <c r="Q232" s="45"/>
      <c r="T232" s="46"/>
      <c r="U232" s="47">
        <v>5</v>
      </c>
      <c r="V232" s="159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59">
        <f t="shared" si="33"/>
        <v>115049003835</v>
      </c>
      <c r="AB232" s="45">
        <f t="shared" si="34"/>
        <v>85002002883</v>
      </c>
      <c r="AC232" s="159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52" t="str">
        <f t="shared" si="27"/>
        <v>Play Hard 11</v>
      </c>
      <c r="F233" s="231">
        <f t="shared" si="28"/>
        <v>8</v>
      </c>
      <c r="G233" s="231"/>
      <c r="H233" s="232">
        <f t="shared" si="29"/>
        <v>353</v>
      </c>
      <c r="I233" s="232"/>
      <c r="J233" s="232">
        <f t="shared" si="30"/>
        <v>400</v>
      </c>
      <c r="K233" s="232"/>
      <c r="L233" s="232">
        <f t="shared" si="31"/>
        <v>-47</v>
      </c>
      <c r="M233" s="233"/>
      <c r="Q233" s="45"/>
      <c r="T233" s="46"/>
      <c r="U233" s="47">
        <v>6</v>
      </c>
      <c r="V233" s="159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59">
        <f t="shared" si="33"/>
        <v>94977003276</v>
      </c>
      <c r="AB233" s="45">
        <f t="shared" si="34"/>
        <v>84953003537</v>
      </c>
      <c r="AC233" s="159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52" t="str">
        <f t="shared" si="27"/>
        <v>Vale das Videiras</v>
      </c>
      <c r="F234" s="231">
        <f t="shared" si="28"/>
        <v>5</v>
      </c>
      <c r="G234" s="231"/>
      <c r="H234" s="232">
        <f t="shared" si="29"/>
        <v>287</v>
      </c>
      <c r="I234" s="232"/>
      <c r="J234" s="232">
        <f t="shared" si="30"/>
        <v>317</v>
      </c>
      <c r="K234" s="232"/>
      <c r="L234" s="232">
        <f t="shared" si="31"/>
        <v>-30</v>
      </c>
      <c r="M234" s="233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59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59">
        <f t="shared" si="33"/>
        <v>84953003537</v>
      </c>
      <c r="AB234" s="45">
        <f t="shared" si="34"/>
        <v>54970002874</v>
      </c>
      <c r="AC234" s="159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56" t="str">
        <f t="shared" si="27"/>
        <v>M0nsters FC</v>
      </c>
      <c r="F235" s="222">
        <f t="shared" si="28"/>
        <v>2</v>
      </c>
      <c r="G235" s="222"/>
      <c r="H235" s="223">
        <f t="shared" si="29"/>
        <v>172</v>
      </c>
      <c r="I235" s="223"/>
      <c r="J235" s="223">
        <f t="shared" si="30"/>
        <v>358</v>
      </c>
      <c r="K235" s="223"/>
      <c r="L235" s="223">
        <f t="shared" si="31"/>
        <v>-186</v>
      </c>
      <c r="M235" s="224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59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59">
        <f t="shared" si="33"/>
        <v>195220004888</v>
      </c>
      <c r="AB235" s="45">
        <f t="shared" si="34"/>
        <v>24814001722</v>
      </c>
      <c r="AC235" s="159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59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59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25" t="s">
        <v>133</v>
      </c>
      <c r="E238" s="226"/>
      <c r="F238" s="226"/>
      <c r="G238" s="226"/>
      <c r="H238" s="226"/>
      <c r="I238" s="226"/>
      <c r="J238" s="226"/>
      <c r="K238" s="226"/>
      <c r="L238" s="226"/>
      <c r="M238" s="226"/>
      <c r="N238" s="226"/>
      <c r="O238" s="226"/>
      <c r="P238" s="227"/>
      <c r="Q238" s="45" t="str">
        <f>IF(OR(H238="",F238=""),"",IF(H238=F238,1,IF(H238&lt;F238,0,IF(H238-F238&lt;10,2,IF(H238&gt;F238,3,SE)))))</f>
        <v/>
      </c>
      <c r="T238" s="46"/>
      <c r="U238" s="45"/>
      <c r="V238" s="159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28"/>
      <c r="E239" s="229"/>
      <c r="F239" s="229"/>
      <c r="G239" s="229"/>
      <c r="H239" s="229"/>
      <c r="I239" s="229"/>
      <c r="J239" s="229"/>
      <c r="K239" s="229"/>
      <c r="L239" s="229"/>
      <c r="M239" s="229"/>
      <c r="N239" s="229"/>
      <c r="O239" s="229"/>
      <c r="P239" s="230"/>
      <c r="Q239" s="45" t="str">
        <f>IF(OR(H239="",F239=""),"",IF(H239=F239,1,IF(H239&lt;F239,0,IF(H239-F239&lt;10,2,IF(H239&gt;F239,3,SE)))))</f>
        <v/>
      </c>
      <c r="T239" s="45"/>
      <c r="U239" s="47"/>
      <c r="V239" s="159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59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15" t="str">
        <f>V235</f>
        <v>Belloshow</v>
      </c>
      <c r="E241" s="215"/>
      <c r="F241" s="76">
        <v>44</v>
      </c>
      <c r="G241" s="151" t="s">
        <v>17</v>
      </c>
      <c r="H241" s="75">
        <v>16</v>
      </c>
      <c r="I241" s="215" t="str">
        <f>V231</f>
        <v>Vale das Videiras</v>
      </c>
      <c r="J241" s="215"/>
      <c r="K241" s="215"/>
      <c r="L241" s="215"/>
      <c r="M241" s="215"/>
      <c r="N241" s="215"/>
      <c r="O241" s="215"/>
      <c r="P241" s="215"/>
      <c r="Q241" s="45">
        <f>IF(OR(H241="",F241=""),"",IF(H241=F241,1,IF(H241&lt;F241,0,IF(H241-F241&lt;10,2,IF(H241&gt;F241,3,SE)))))</f>
        <v>0</v>
      </c>
      <c r="U241" s="47"/>
      <c r="V241" s="159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15" t="str">
        <f>V234</f>
        <v>Play Hard 11</v>
      </c>
      <c r="E242" s="215"/>
      <c r="F242" s="76">
        <v>45</v>
      </c>
      <c r="G242" s="151" t="s">
        <v>17</v>
      </c>
      <c r="H242" s="75">
        <v>22</v>
      </c>
      <c r="I242" s="215" t="str">
        <f>V230</f>
        <v>Tupense S.C</v>
      </c>
      <c r="J242" s="215"/>
      <c r="K242" s="215"/>
      <c r="L242" s="215"/>
      <c r="M242" s="215"/>
      <c r="N242" s="215"/>
      <c r="O242" s="215"/>
      <c r="P242" s="215"/>
      <c r="Q242" s="45">
        <f>IF(OR(H242="",F242=""),"",IF(H242=F242,1,IF(H242&lt;F242,0,IF(H242-F242&lt;10,2,IF(H242&gt;F242,3,SE)))))</f>
        <v>0</v>
      </c>
      <c r="U242" s="47"/>
      <c r="V242" s="159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15" t="str">
        <f>V233</f>
        <v>EFIPAC</v>
      </c>
      <c r="E243" s="215"/>
      <c r="F243" s="76">
        <v>50</v>
      </c>
      <c r="G243" s="151" t="s">
        <v>17</v>
      </c>
      <c r="H243" s="75">
        <v>33</v>
      </c>
      <c r="I243" s="215" t="str">
        <f>V229</f>
        <v>M0nsters FC</v>
      </c>
      <c r="J243" s="215"/>
      <c r="K243" s="215"/>
      <c r="L243" s="215"/>
      <c r="M243" s="215"/>
      <c r="N243" s="215"/>
      <c r="O243" s="215"/>
      <c r="P243" s="215"/>
      <c r="Q243" s="45">
        <f>IF(OR(H243="",F243=""),"",IF(H243=F243,1,IF(H243&lt;F243,0,IF(H243-F243&lt;10,2,IF(H243&gt;F243,3,SE)))))</f>
        <v>0</v>
      </c>
      <c r="U243" s="47"/>
      <c r="V243" s="159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15" t="str">
        <f>V232</f>
        <v>MAGRÃO FUTEBOL</v>
      </c>
      <c r="E244" s="215"/>
      <c r="F244" s="75">
        <v>33</v>
      </c>
      <c r="G244" s="151" t="s">
        <v>17</v>
      </c>
      <c r="H244" s="76">
        <v>39</v>
      </c>
      <c r="I244" s="215" t="str">
        <f>V228</f>
        <v>JAH JAH ME LEVE</v>
      </c>
      <c r="J244" s="215"/>
      <c r="K244" s="215"/>
      <c r="L244" s="215"/>
      <c r="M244" s="215"/>
      <c r="N244" s="215"/>
      <c r="O244" s="215"/>
      <c r="P244" s="215"/>
      <c r="Q244" s="45">
        <f>IF(OR(H244="",F244=""),"",IF(H244=F244,1,IF(H244&lt;F244,0,IF(H244-F244&lt;10,2,IF(H244&gt;F244,3,SE)))))</f>
        <v>2</v>
      </c>
      <c r="U244" s="47"/>
      <c r="V244" s="159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59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16" t="s">
        <v>135</v>
      </c>
      <c r="E246" s="217"/>
      <c r="F246" s="217"/>
      <c r="G246" s="217"/>
      <c r="H246" s="217"/>
      <c r="I246" s="217"/>
      <c r="J246" s="217"/>
      <c r="K246" s="217"/>
      <c r="L246" s="217"/>
      <c r="M246" s="217"/>
      <c r="N246" s="217"/>
      <c r="O246" s="217"/>
      <c r="P246" s="218"/>
      <c r="Q246" s="45" t="str">
        <f>IF(OR(H246="",F246=""),"",IF(H246=F246,1,IF(H246&lt;F246,0,IF(H246-F246&lt;10,2,IF(H246&gt;F246,3,SE)))))</f>
        <v/>
      </c>
      <c r="U246" s="47"/>
      <c r="V246" s="159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19"/>
      <c r="E247" s="220"/>
      <c r="F247" s="220"/>
      <c r="G247" s="220"/>
      <c r="H247" s="220"/>
      <c r="I247" s="220"/>
      <c r="J247" s="220"/>
      <c r="K247" s="220"/>
      <c r="L247" s="220"/>
      <c r="M247" s="220"/>
      <c r="N247" s="220"/>
      <c r="O247" s="220"/>
      <c r="P247" s="22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15" t="str">
        <f>V235</f>
        <v>Belloshow</v>
      </c>
      <c r="E249" s="215"/>
      <c r="F249" s="76">
        <v>82</v>
      </c>
      <c r="G249" s="151" t="s">
        <v>17</v>
      </c>
      <c r="H249" s="75">
        <v>52</v>
      </c>
      <c r="I249" s="215" t="str">
        <f>V228</f>
        <v>JAH JAH ME LEVE</v>
      </c>
      <c r="J249" s="215"/>
      <c r="K249" s="215"/>
      <c r="L249" s="215"/>
      <c r="M249" s="215"/>
      <c r="N249" s="215"/>
      <c r="O249" s="215"/>
      <c r="P249" s="215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15" t="str">
        <f>V234</f>
        <v>Play Hard 11</v>
      </c>
      <c r="E250" s="215"/>
      <c r="F250" s="76">
        <v>38</v>
      </c>
      <c r="G250" s="151" t="s">
        <v>17</v>
      </c>
      <c r="H250" s="75">
        <v>28</v>
      </c>
      <c r="I250" s="215" t="str">
        <f>V229</f>
        <v>M0nsters FC</v>
      </c>
      <c r="J250" s="215"/>
      <c r="K250" s="215"/>
      <c r="L250" s="215"/>
      <c r="M250" s="215"/>
      <c r="N250" s="215"/>
      <c r="O250" s="215"/>
      <c r="P250" s="215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15" t="str">
        <f>V233</f>
        <v>EFIPAC</v>
      </c>
      <c r="E251" s="215"/>
      <c r="F251" s="76">
        <v>38</v>
      </c>
      <c r="G251" s="151" t="s">
        <v>17</v>
      </c>
      <c r="H251" s="75">
        <v>24</v>
      </c>
      <c r="I251" s="215" t="str">
        <f>V230</f>
        <v>Tupense S.C</v>
      </c>
      <c r="J251" s="215"/>
      <c r="K251" s="215"/>
      <c r="L251" s="215"/>
      <c r="M251" s="215"/>
      <c r="N251" s="215"/>
      <c r="O251" s="215"/>
      <c r="P251" s="21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15" t="str">
        <f>V232</f>
        <v>MAGRÃO FUTEBOL</v>
      </c>
      <c r="E252" s="215"/>
      <c r="F252" s="76">
        <v>63</v>
      </c>
      <c r="G252" s="151" t="s">
        <v>17</v>
      </c>
      <c r="H252" s="75">
        <v>56</v>
      </c>
      <c r="I252" s="215" t="str">
        <f>V231</f>
        <v>Vale das Videiras</v>
      </c>
      <c r="J252" s="215"/>
      <c r="K252" s="215"/>
      <c r="L252" s="215"/>
      <c r="M252" s="215"/>
      <c r="N252" s="215"/>
      <c r="O252" s="215"/>
      <c r="P252" s="21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16" t="s">
        <v>134</v>
      </c>
      <c r="E254" s="217"/>
      <c r="F254" s="217"/>
      <c r="G254" s="217"/>
      <c r="H254" s="217"/>
      <c r="I254" s="217"/>
      <c r="J254" s="217"/>
      <c r="K254" s="217"/>
      <c r="L254" s="217"/>
      <c r="M254" s="217"/>
      <c r="N254" s="217"/>
      <c r="O254" s="217"/>
      <c r="P254" s="21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19"/>
      <c r="E255" s="220"/>
      <c r="F255" s="220"/>
      <c r="G255" s="220"/>
      <c r="H255" s="220"/>
      <c r="I255" s="220"/>
      <c r="J255" s="220"/>
      <c r="K255" s="220"/>
      <c r="L255" s="220"/>
      <c r="M255" s="220"/>
      <c r="N255" s="220"/>
      <c r="O255" s="220"/>
      <c r="P255" s="22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15" t="str">
        <f>V235</f>
        <v>Belloshow</v>
      </c>
      <c r="E257" s="215"/>
      <c r="F257" s="76">
        <v>84</v>
      </c>
      <c r="G257" s="151" t="s">
        <v>17</v>
      </c>
      <c r="H257" s="75">
        <v>9</v>
      </c>
      <c r="I257" s="215" t="str">
        <f>V229</f>
        <v>M0nsters FC</v>
      </c>
      <c r="J257" s="215"/>
      <c r="K257" s="215"/>
      <c r="L257" s="215"/>
      <c r="M257" s="215"/>
      <c r="N257" s="215"/>
      <c r="O257" s="215"/>
      <c r="P257" s="215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15" t="str">
        <f>V234</f>
        <v>Play Hard 11</v>
      </c>
      <c r="E258" s="215"/>
      <c r="F258" s="75">
        <v>47</v>
      </c>
      <c r="G258" s="151" t="s">
        <v>17</v>
      </c>
      <c r="H258" s="76">
        <v>65</v>
      </c>
      <c r="I258" s="215" t="str">
        <f>V228</f>
        <v>JAH JAH ME LEVE</v>
      </c>
      <c r="J258" s="215"/>
      <c r="K258" s="215"/>
      <c r="L258" s="215"/>
      <c r="M258" s="215"/>
      <c r="N258" s="215"/>
      <c r="O258" s="215"/>
      <c r="P258" s="215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15" t="str">
        <f>V233</f>
        <v>EFIPAC</v>
      </c>
      <c r="E259" s="215"/>
      <c r="F259" s="75">
        <v>32</v>
      </c>
      <c r="G259" s="151" t="s">
        <v>17</v>
      </c>
      <c r="H259" s="76">
        <v>36</v>
      </c>
      <c r="I259" s="215" t="str">
        <f>V231</f>
        <v>Vale das Videiras</v>
      </c>
      <c r="J259" s="215"/>
      <c r="K259" s="215"/>
      <c r="L259" s="215"/>
      <c r="M259" s="215"/>
      <c r="N259" s="215"/>
      <c r="O259" s="215"/>
      <c r="P259" s="215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15" t="str">
        <f>V232</f>
        <v>MAGRÃO FUTEBOL</v>
      </c>
      <c r="E260" s="215"/>
      <c r="F260" s="76">
        <v>74</v>
      </c>
      <c r="G260" s="151" t="s">
        <v>17</v>
      </c>
      <c r="H260" s="75">
        <v>46</v>
      </c>
      <c r="I260" s="215" t="str">
        <f>V230</f>
        <v>Tupense S.C</v>
      </c>
      <c r="J260" s="215"/>
      <c r="K260" s="215"/>
      <c r="L260" s="215"/>
      <c r="M260" s="215"/>
      <c r="N260" s="215"/>
      <c r="O260" s="215"/>
      <c r="P260" s="21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16" t="s">
        <v>136</v>
      </c>
      <c r="E262" s="217"/>
      <c r="F262" s="217"/>
      <c r="G262" s="217"/>
      <c r="H262" s="217"/>
      <c r="I262" s="217"/>
      <c r="J262" s="217"/>
      <c r="K262" s="217"/>
      <c r="L262" s="217"/>
      <c r="M262" s="217"/>
      <c r="N262" s="217"/>
      <c r="O262" s="217"/>
      <c r="P262" s="21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19"/>
      <c r="E263" s="220"/>
      <c r="F263" s="220"/>
      <c r="G263" s="220"/>
      <c r="H263" s="220"/>
      <c r="I263" s="220"/>
      <c r="J263" s="220"/>
      <c r="K263" s="220"/>
      <c r="L263" s="220"/>
      <c r="M263" s="220"/>
      <c r="N263" s="220"/>
      <c r="O263" s="220"/>
      <c r="P263" s="22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15" t="str">
        <f>V235</f>
        <v>Belloshow</v>
      </c>
      <c r="E265" s="215"/>
      <c r="F265" s="76">
        <v>50</v>
      </c>
      <c r="G265" s="151" t="s">
        <v>17</v>
      </c>
      <c r="H265" s="75">
        <v>48</v>
      </c>
      <c r="I265" s="215" t="str">
        <f>V230</f>
        <v>Tupense S.C</v>
      </c>
      <c r="J265" s="215"/>
      <c r="K265" s="215"/>
      <c r="L265" s="215"/>
      <c r="M265" s="215"/>
      <c r="N265" s="215"/>
      <c r="O265" s="215"/>
      <c r="P265" s="215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15" t="str">
        <f>V234</f>
        <v>Play Hard 11</v>
      </c>
      <c r="E266" s="215"/>
      <c r="F266" s="75">
        <v>52</v>
      </c>
      <c r="G266" s="151" t="s">
        <v>17</v>
      </c>
      <c r="H266" s="76">
        <v>75</v>
      </c>
      <c r="I266" s="215" t="str">
        <f>V231</f>
        <v>Vale das Videiras</v>
      </c>
      <c r="J266" s="215"/>
      <c r="K266" s="215"/>
      <c r="L266" s="215"/>
      <c r="M266" s="215"/>
      <c r="N266" s="215"/>
      <c r="O266" s="215"/>
      <c r="P266" s="215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15" t="str">
        <f>V233</f>
        <v>EFIPAC</v>
      </c>
      <c r="E267" s="215"/>
      <c r="F267" s="75">
        <v>58</v>
      </c>
      <c r="G267" s="151" t="s">
        <v>17</v>
      </c>
      <c r="H267" s="76">
        <v>69</v>
      </c>
      <c r="I267" s="215" t="str">
        <f>V228</f>
        <v>JAH JAH ME LEVE</v>
      </c>
      <c r="J267" s="215"/>
      <c r="K267" s="215"/>
      <c r="L267" s="215"/>
      <c r="M267" s="215"/>
      <c r="N267" s="215"/>
      <c r="O267" s="215"/>
      <c r="P267" s="21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15" t="str">
        <f>V232</f>
        <v>MAGRÃO FUTEBOL</v>
      </c>
      <c r="E268" s="215"/>
      <c r="F268" s="76">
        <v>47</v>
      </c>
      <c r="G268" s="151" t="s">
        <v>17</v>
      </c>
      <c r="H268" s="75">
        <v>20</v>
      </c>
      <c r="I268" s="215" t="str">
        <f>V229</f>
        <v>M0nsters FC</v>
      </c>
      <c r="J268" s="215"/>
      <c r="K268" s="215"/>
      <c r="L268" s="215"/>
      <c r="M268" s="215"/>
      <c r="N268" s="215"/>
      <c r="O268" s="215"/>
      <c r="P268" s="21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16" t="s">
        <v>137</v>
      </c>
      <c r="E270" s="217"/>
      <c r="F270" s="217"/>
      <c r="G270" s="217"/>
      <c r="H270" s="217"/>
      <c r="I270" s="217"/>
      <c r="J270" s="217"/>
      <c r="K270" s="217"/>
      <c r="L270" s="217"/>
      <c r="M270" s="217"/>
      <c r="N270" s="217"/>
      <c r="O270" s="217"/>
      <c r="P270" s="21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19"/>
      <c r="E271" s="220"/>
      <c r="F271" s="220"/>
      <c r="G271" s="220"/>
      <c r="H271" s="220"/>
      <c r="I271" s="220"/>
      <c r="J271" s="220"/>
      <c r="K271" s="220"/>
      <c r="L271" s="220"/>
      <c r="M271" s="220"/>
      <c r="N271" s="220"/>
      <c r="O271" s="220"/>
      <c r="P271" s="22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15" t="str">
        <f>V235</f>
        <v>Belloshow</v>
      </c>
      <c r="E273" s="215"/>
      <c r="F273" s="76">
        <v>72</v>
      </c>
      <c r="G273" s="58" t="s">
        <v>17</v>
      </c>
      <c r="H273" s="75">
        <v>39</v>
      </c>
      <c r="I273" s="215" t="str">
        <f>V232</f>
        <v>MAGRÃO FUTEBOL</v>
      </c>
      <c r="J273" s="215"/>
      <c r="K273" s="215"/>
      <c r="L273" s="215"/>
      <c r="M273" s="215"/>
      <c r="N273" s="215"/>
      <c r="O273" s="215"/>
      <c r="P273" s="215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15" t="str">
        <f>V234</f>
        <v>Play Hard 11</v>
      </c>
      <c r="E274" s="215"/>
      <c r="F274" s="76">
        <v>60</v>
      </c>
      <c r="G274" s="58" t="s">
        <v>17</v>
      </c>
      <c r="H274" s="75">
        <v>55</v>
      </c>
      <c r="I274" s="215" t="str">
        <f>V233</f>
        <v>EFIPAC</v>
      </c>
      <c r="J274" s="215"/>
      <c r="K274" s="215"/>
      <c r="L274" s="215"/>
      <c r="M274" s="215"/>
      <c r="N274" s="215"/>
      <c r="O274" s="215"/>
      <c r="P274" s="21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15" t="str">
        <f>V231</f>
        <v>Vale das Videiras</v>
      </c>
      <c r="E275" s="215"/>
      <c r="F275" s="76">
        <v>33</v>
      </c>
      <c r="G275" s="58" t="s">
        <v>17</v>
      </c>
      <c r="H275" s="75">
        <v>53</v>
      </c>
      <c r="I275" s="215" t="str">
        <f>V228</f>
        <v>JAH JAH ME LEVE</v>
      </c>
      <c r="J275" s="215"/>
      <c r="K275" s="215"/>
      <c r="L275" s="215"/>
      <c r="M275" s="215"/>
      <c r="N275" s="215"/>
      <c r="O275" s="215"/>
      <c r="P275" s="215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15" t="str">
        <f>V230</f>
        <v>Tupense S.C</v>
      </c>
      <c r="E276" s="215"/>
      <c r="F276" s="76">
        <v>36</v>
      </c>
      <c r="G276" s="58" t="s">
        <v>17</v>
      </c>
      <c r="H276" s="75">
        <v>6</v>
      </c>
      <c r="I276" s="215" t="str">
        <f>V229</f>
        <v>M0nsters FC</v>
      </c>
      <c r="J276" s="215"/>
      <c r="K276" s="215"/>
      <c r="L276" s="215"/>
      <c r="M276" s="215"/>
      <c r="N276" s="215"/>
      <c r="O276" s="215"/>
      <c r="P276" s="21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16" t="s">
        <v>138</v>
      </c>
      <c r="E278" s="217"/>
      <c r="F278" s="217"/>
      <c r="G278" s="217"/>
      <c r="H278" s="217"/>
      <c r="I278" s="217"/>
      <c r="J278" s="217"/>
      <c r="K278" s="217"/>
      <c r="L278" s="217"/>
      <c r="M278" s="217"/>
      <c r="N278" s="217"/>
      <c r="O278" s="217"/>
      <c r="P278" s="21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19"/>
      <c r="E279" s="220"/>
      <c r="F279" s="220"/>
      <c r="G279" s="220"/>
      <c r="H279" s="220"/>
      <c r="I279" s="220"/>
      <c r="J279" s="220"/>
      <c r="K279" s="220"/>
      <c r="L279" s="220"/>
      <c r="M279" s="220"/>
      <c r="N279" s="220"/>
      <c r="O279" s="220"/>
      <c r="P279" s="22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15" t="str">
        <f>V235</f>
        <v>Belloshow</v>
      </c>
      <c r="E281" s="215"/>
      <c r="F281" s="76">
        <v>100</v>
      </c>
      <c r="G281" s="58" t="s">
        <v>17</v>
      </c>
      <c r="H281" s="75">
        <v>55</v>
      </c>
      <c r="I281" s="215" t="str">
        <f>V233</f>
        <v>EFIPAC</v>
      </c>
      <c r="J281" s="215"/>
      <c r="K281" s="215"/>
      <c r="L281" s="215"/>
      <c r="M281" s="215"/>
      <c r="N281" s="215"/>
      <c r="O281" s="215"/>
      <c r="P281" s="21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15" t="str">
        <f>V234</f>
        <v>Play Hard 11</v>
      </c>
      <c r="E282" s="215"/>
      <c r="F282" s="75">
        <v>62</v>
      </c>
      <c r="G282" s="58" t="s">
        <v>17</v>
      </c>
      <c r="H282" s="76">
        <v>99</v>
      </c>
      <c r="I282" s="215" t="str">
        <f>V232</f>
        <v>MAGRÃO FUTEBOL</v>
      </c>
      <c r="J282" s="215"/>
      <c r="K282" s="215"/>
      <c r="L282" s="215"/>
      <c r="M282" s="215"/>
      <c r="N282" s="215"/>
      <c r="O282" s="215"/>
      <c r="P282" s="215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15" t="str">
        <f>V231</f>
        <v>Vale das Videiras</v>
      </c>
      <c r="E283" s="215"/>
      <c r="F283" s="75">
        <v>42</v>
      </c>
      <c r="G283" s="58" t="s">
        <v>17</v>
      </c>
      <c r="H283" s="76">
        <v>47</v>
      </c>
      <c r="I283" s="215" t="str">
        <f>V229</f>
        <v>M0nsters FC</v>
      </c>
      <c r="J283" s="215"/>
      <c r="K283" s="215"/>
      <c r="L283" s="215"/>
      <c r="M283" s="215"/>
      <c r="N283" s="215"/>
      <c r="O283" s="215"/>
      <c r="P283" s="215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15" t="str">
        <f>V230</f>
        <v>Tupense S.C</v>
      </c>
      <c r="E284" s="215"/>
      <c r="F284" s="76">
        <v>79</v>
      </c>
      <c r="G284" s="58" t="s">
        <v>17</v>
      </c>
      <c r="H284" s="75">
        <v>44</v>
      </c>
      <c r="I284" s="215" t="str">
        <f>V228</f>
        <v>JAH JAH ME LEVE</v>
      </c>
      <c r="J284" s="215"/>
      <c r="K284" s="215"/>
      <c r="L284" s="215"/>
      <c r="M284" s="215"/>
      <c r="N284" s="215"/>
      <c r="O284" s="215"/>
      <c r="P284" s="21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16" t="s">
        <v>139</v>
      </c>
      <c r="E286" s="217"/>
      <c r="F286" s="217"/>
      <c r="G286" s="217"/>
      <c r="H286" s="217"/>
      <c r="I286" s="217"/>
      <c r="J286" s="217"/>
      <c r="K286" s="217"/>
      <c r="L286" s="217"/>
      <c r="M286" s="217"/>
      <c r="N286" s="217"/>
      <c r="O286" s="217"/>
      <c r="P286" s="21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19"/>
      <c r="E287" s="220"/>
      <c r="F287" s="220"/>
      <c r="G287" s="220"/>
      <c r="H287" s="220"/>
      <c r="I287" s="220"/>
      <c r="J287" s="220"/>
      <c r="K287" s="220"/>
      <c r="L287" s="220"/>
      <c r="M287" s="220"/>
      <c r="N287" s="220"/>
      <c r="O287" s="220"/>
      <c r="P287" s="22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15" t="str">
        <f>V235</f>
        <v>Belloshow</v>
      </c>
      <c r="E289" s="215"/>
      <c r="F289" s="76">
        <v>56</v>
      </c>
      <c r="G289" s="151" t="s">
        <v>17</v>
      </c>
      <c r="H289" s="75">
        <v>49</v>
      </c>
      <c r="I289" s="215" t="str">
        <f>V234</f>
        <v>Play Hard 11</v>
      </c>
      <c r="J289" s="215"/>
      <c r="K289" s="215"/>
      <c r="L289" s="215"/>
      <c r="M289" s="215"/>
      <c r="N289" s="215"/>
      <c r="O289" s="215"/>
      <c r="P289" s="21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15" t="str">
        <f>V233</f>
        <v>EFIPAC</v>
      </c>
      <c r="E290" s="215"/>
      <c r="F290" s="76">
        <v>39</v>
      </c>
      <c r="G290" s="151" t="s">
        <v>17</v>
      </c>
      <c r="H290" s="75">
        <v>28</v>
      </c>
      <c r="I290" s="215" t="str">
        <f>V232</f>
        <v>MAGRÃO FUTEBOL</v>
      </c>
      <c r="J290" s="215"/>
      <c r="K290" s="215"/>
      <c r="L290" s="215"/>
      <c r="M290" s="215"/>
      <c r="N290" s="215"/>
      <c r="O290" s="215"/>
      <c r="P290" s="215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15" t="str">
        <f>V231</f>
        <v>Vale das Videiras</v>
      </c>
      <c r="E291" s="215"/>
      <c r="F291" s="75">
        <v>29</v>
      </c>
      <c r="G291" s="151" t="s">
        <v>17</v>
      </c>
      <c r="H291" s="76">
        <v>33</v>
      </c>
      <c r="I291" s="215" t="str">
        <f>V230</f>
        <v>Tupense S.C</v>
      </c>
      <c r="J291" s="215"/>
      <c r="K291" s="215"/>
      <c r="L291" s="215"/>
      <c r="M291" s="215"/>
      <c r="N291" s="215"/>
      <c r="O291" s="215"/>
      <c r="P291" s="215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15" t="str">
        <f>V229</f>
        <v>M0nsters FC</v>
      </c>
      <c r="E292" s="215"/>
      <c r="F292" s="75">
        <v>29</v>
      </c>
      <c r="G292" s="151" t="s">
        <v>17</v>
      </c>
      <c r="H292" s="76">
        <v>61</v>
      </c>
      <c r="I292" s="215" t="str">
        <f>V228</f>
        <v>JAH JAH ME LEVE</v>
      </c>
      <c r="J292" s="215"/>
      <c r="K292" s="215"/>
      <c r="L292" s="215"/>
      <c r="M292" s="215"/>
      <c r="N292" s="215"/>
      <c r="O292" s="215"/>
      <c r="P292" s="215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37" t="s">
        <v>118</v>
      </c>
      <c r="E294" s="238"/>
      <c r="F294" s="238"/>
      <c r="G294" s="238"/>
      <c r="H294" s="238"/>
      <c r="I294" s="238"/>
      <c r="J294" s="238"/>
      <c r="K294" s="238"/>
      <c r="L294" s="238"/>
      <c r="M294" s="239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40"/>
      <c r="E295" s="241"/>
      <c r="F295" s="241"/>
      <c r="G295" s="241"/>
      <c r="H295" s="241"/>
      <c r="I295" s="241"/>
      <c r="J295" s="241"/>
      <c r="K295" s="241"/>
      <c r="L295" s="241"/>
      <c r="M295" s="242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57" t="s">
        <v>21</v>
      </c>
      <c r="F296" s="249" t="s">
        <v>12</v>
      </c>
      <c r="G296" s="249"/>
      <c r="H296" s="243" t="s">
        <v>309</v>
      </c>
      <c r="I296" s="243"/>
      <c r="J296" s="243" t="s">
        <v>310</v>
      </c>
      <c r="K296" s="243"/>
      <c r="L296" s="249" t="s">
        <v>174</v>
      </c>
      <c r="M296" s="250"/>
      <c r="Q296" s="45"/>
      <c r="T296" s="46"/>
      <c r="U296" s="45" t="s">
        <v>3</v>
      </c>
      <c r="V296" s="86" t="s">
        <v>2</v>
      </c>
      <c r="W296" s="159" t="s">
        <v>12</v>
      </c>
      <c r="X296" s="159" t="s">
        <v>13</v>
      </c>
      <c r="Y296" s="159" t="s">
        <v>14</v>
      </c>
      <c r="Z296" s="86" t="s">
        <v>15</v>
      </c>
      <c r="AA296" s="159" t="s">
        <v>18</v>
      </c>
      <c r="AB296" s="159" t="s">
        <v>19</v>
      </c>
      <c r="AC296" s="86" t="s">
        <v>20</v>
      </c>
    </row>
    <row r="297" spans="3:29">
      <c r="C297" s="45"/>
      <c r="D297" s="52" t="s">
        <v>4</v>
      </c>
      <c r="E297" s="158" t="str">
        <f>VLOOKUP(AC297,$U$296:$AB$304,2)</f>
        <v>MagoLitos F.C</v>
      </c>
      <c r="F297" s="245">
        <f>VLOOKUP(AC297,$U$296:$AB$304,3)</f>
        <v>17</v>
      </c>
      <c r="G297" s="245"/>
      <c r="H297" s="245">
        <f>VLOOKUP(AC297,$U$296:$AB$304,4)</f>
        <v>494</v>
      </c>
      <c r="I297" s="245"/>
      <c r="J297" s="245">
        <f>VLOOKUP(AC297,$U$296:$AB$304,5)</f>
        <v>380</v>
      </c>
      <c r="K297" s="245"/>
      <c r="L297" s="245">
        <f>VLOOKUP(AC297,$U$296:$AB$304,6)</f>
        <v>114</v>
      </c>
      <c r="M297" s="251"/>
      <c r="O297" s="44" t="s">
        <v>179</v>
      </c>
      <c r="Q297" s="45"/>
      <c r="T297" s="46"/>
      <c r="U297" s="47">
        <v>1</v>
      </c>
      <c r="V297" s="159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59">
        <f>(W297*10^10)+((Z297+5000)*10^6)+(X297*10)+U297</f>
        <v>94947002981</v>
      </c>
      <c r="AB297" s="45">
        <f>LARGE($AA$297:$AA$304,U297)</f>
        <v>175114004946</v>
      </c>
      <c r="AC297" s="159">
        <f>MATCH(AB297,$AA$297:$AA$304,0)</f>
        <v>6</v>
      </c>
    </row>
    <row r="298" spans="3:29">
      <c r="C298" s="45"/>
      <c r="D298" s="53" t="s">
        <v>5</v>
      </c>
      <c r="E298" s="153" t="str">
        <f t="shared" ref="E298:E304" si="36">VLOOKUP(AC298,$U$296:$AB$304,2)</f>
        <v>DIDICAFE FC</v>
      </c>
      <c r="F298" s="234">
        <f t="shared" ref="F298:F304" si="37">VLOOKUP(AC298,$U$296:$AB$304,3)</f>
        <v>11</v>
      </c>
      <c r="G298" s="234"/>
      <c r="H298" s="234">
        <f t="shared" ref="H298:H304" si="38">VLOOKUP(AC298,$U$296:$AB$304,4)</f>
        <v>343</v>
      </c>
      <c r="I298" s="234"/>
      <c r="J298" s="234">
        <f t="shared" ref="J298:J304" si="39">VLOOKUP(AC298,$U$296:$AB$304,5)</f>
        <v>285</v>
      </c>
      <c r="K298" s="234"/>
      <c r="L298" s="234">
        <f t="shared" ref="L298:L304" si="40">VLOOKUP(AC298,$U$296:$AB$304,6)</f>
        <v>58</v>
      </c>
      <c r="M298" s="298"/>
      <c r="O298" s="44" t="s">
        <v>175</v>
      </c>
      <c r="Q298" s="45"/>
      <c r="T298" s="46"/>
      <c r="U298" s="47">
        <v>2</v>
      </c>
      <c r="V298" s="159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59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59">
        <f t="shared" ref="AC298:AC304" si="44">MATCH(AB298,$AA$297:$AA$304,0)</f>
        <v>3</v>
      </c>
    </row>
    <row r="299" spans="3:29">
      <c r="C299" s="45"/>
      <c r="D299" s="53" t="s">
        <v>6</v>
      </c>
      <c r="E299" s="153" t="str">
        <f t="shared" si="36"/>
        <v>VascoPaulo F.C.</v>
      </c>
      <c r="F299" s="234">
        <f t="shared" si="37"/>
        <v>10</v>
      </c>
      <c r="G299" s="234"/>
      <c r="H299" s="234">
        <f t="shared" si="38"/>
        <v>466</v>
      </c>
      <c r="I299" s="234"/>
      <c r="J299" s="234">
        <f t="shared" si="39"/>
        <v>428</v>
      </c>
      <c r="K299" s="234"/>
      <c r="L299" s="234">
        <f t="shared" si="40"/>
        <v>38</v>
      </c>
      <c r="M299" s="298"/>
      <c r="O299" s="44" t="s">
        <v>307</v>
      </c>
      <c r="Q299" s="45"/>
      <c r="T299" s="46"/>
      <c r="U299" s="47">
        <v>3</v>
      </c>
      <c r="V299" s="159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59">
        <f t="shared" si="42"/>
        <v>115058003433</v>
      </c>
      <c r="AB299" s="45">
        <f t="shared" si="43"/>
        <v>105038004665</v>
      </c>
      <c r="AC299" s="159">
        <f t="shared" si="44"/>
        <v>5</v>
      </c>
    </row>
    <row r="300" spans="3:29">
      <c r="C300" s="45"/>
      <c r="D300" s="53" t="s">
        <v>7</v>
      </c>
      <c r="E300" s="153" t="str">
        <f t="shared" si="36"/>
        <v>Engenheirense</v>
      </c>
      <c r="F300" s="234">
        <f t="shared" si="37"/>
        <v>10</v>
      </c>
      <c r="G300" s="234"/>
      <c r="H300" s="234">
        <f t="shared" si="38"/>
        <v>438</v>
      </c>
      <c r="I300" s="234"/>
      <c r="J300" s="234">
        <f t="shared" si="39"/>
        <v>412</v>
      </c>
      <c r="K300" s="234"/>
      <c r="L300" s="234">
        <f t="shared" si="40"/>
        <v>26</v>
      </c>
      <c r="M300" s="298"/>
      <c r="O300" s="44" t="s">
        <v>308</v>
      </c>
      <c r="Q300" s="45"/>
      <c r="T300" s="46"/>
      <c r="U300" s="47">
        <v>4</v>
      </c>
      <c r="V300" s="159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59">
        <f t="shared" si="42"/>
        <v>105026004384</v>
      </c>
      <c r="AB300" s="45">
        <f t="shared" si="43"/>
        <v>105026004384</v>
      </c>
      <c r="AC300" s="159">
        <f t="shared" si="44"/>
        <v>4</v>
      </c>
    </row>
    <row r="301" spans="3:29">
      <c r="C301" s="45"/>
      <c r="D301" s="54" t="s">
        <v>8</v>
      </c>
      <c r="E301" s="152" t="str">
        <f t="shared" si="36"/>
        <v>FC Casablanca</v>
      </c>
      <c r="F301" s="231">
        <f t="shared" si="37"/>
        <v>9</v>
      </c>
      <c r="G301" s="231"/>
      <c r="H301" s="231">
        <f t="shared" si="38"/>
        <v>298</v>
      </c>
      <c r="I301" s="231"/>
      <c r="J301" s="231">
        <f t="shared" si="39"/>
        <v>351</v>
      </c>
      <c r="K301" s="231"/>
      <c r="L301" s="231">
        <f t="shared" si="40"/>
        <v>-53</v>
      </c>
      <c r="M301" s="299"/>
      <c r="O301" s="44" t="s">
        <v>178</v>
      </c>
      <c r="Q301" s="45"/>
      <c r="T301" s="46"/>
      <c r="U301" s="47">
        <v>5</v>
      </c>
      <c r="V301" s="159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59">
        <f t="shared" si="42"/>
        <v>105038004665</v>
      </c>
      <c r="AB301" s="45">
        <f t="shared" si="43"/>
        <v>94947002981</v>
      </c>
      <c r="AC301" s="159">
        <f t="shared" si="44"/>
        <v>1</v>
      </c>
    </row>
    <row r="302" spans="3:29">
      <c r="C302" s="45"/>
      <c r="D302" s="54" t="s">
        <v>9</v>
      </c>
      <c r="E302" s="152" t="str">
        <f t="shared" si="36"/>
        <v>ADVEC FUTEBOL CLUBE</v>
      </c>
      <c r="F302" s="231">
        <f t="shared" si="37"/>
        <v>8</v>
      </c>
      <c r="G302" s="231"/>
      <c r="H302" s="231">
        <f t="shared" si="38"/>
        <v>435</v>
      </c>
      <c r="I302" s="231"/>
      <c r="J302" s="231">
        <f t="shared" si="39"/>
        <v>393</v>
      </c>
      <c r="K302" s="231"/>
      <c r="L302" s="231">
        <f t="shared" si="40"/>
        <v>42</v>
      </c>
      <c r="M302" s="299"/>
      <c r="Q302" s="45"/>
      <c r="T302" s="46"/>
      <c r="U302" s="47">
        <v>6</v>
      </c>
      <c r="V302" s="159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59">
        <f t="shared" si="42"/>
        <v>175114004946</v>
      </c>
      <c r="AB302" s="45">
        <f t="shared" si="43"/>
        <v>85042004358</v>
      </c>
      <c r="AC302" s="159">
        <f t="shared" si="44"/>
        <v>8</v>
      </c>
    </row>
    <row r="303" spans="3:29">
      <c r="C303" s="45"/>
      <c r="D303" s="54" t="s">
        <v>10</v>
      </c>
      <c r="E303" s="152" t="str">
        <f t="shared" si="36"/>
        <v>Botafogo do HG</v>
      </c>
      <c r="F303" s="231">
        <f t="shared" si="37"/>
        <v>8</v>
      </c>
      <c r="G303" s="231"/>
      <c r="H303" s="231">
        <f t="shared" si="38"/>
        <v>396</v>
      </c>
      <c r="I303" s="231"/>
      <c r="J303" s="231">
        <f t="shared" si="39"/>
        <v>429</v>
      </c>
      <c r="K303" s="231"/>
      <c r="L303" s="231">
        <f t="shared" si="40"/>
        <v>-33</v>
      </c>
      <c r="M303" s="299"/>
      <c r="Q303" s="45"/>
      <c r="T303" s="46"/>
      <c r="U303" s="47">
        <v>7</v>
      </c>
      <c r="V303" s="159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59">
        <f t="shared" si="42"/>
        <v>84967003967</v>
      </c>
      <c r="AB303" s="45">
        <f t="shared" si="43"/>
        <v>84967003967</v>
      </c>
      <c r="AC303" s="159">
        <f t="shared" si="44"/>
        <v>7</v>
      </c>
    </row>
    <row r="304" spans="3:29" ht="15.75" thickBot="1">
      <c r="C304" s="45"/>
      <c r="D304" s="73" t="s">
        <v>11</v>
      </c>
      <c r="E304" s="156" t="str">
        <f t="shared" si="36"/>
        <v>xMastersFC</v>
      </c>
      <c r="F304" s="222">
        <f t="shared" si="37"/>
        <v>0</v>
      </c>
      <c r="G304" s="222"/>
      <c r="H304" s="222">
        <f t="shared" si="38"/>
        <v>264</v>
      </c>
      <c r="I304" s="222"/>
      <c r="J304" s="222">
        <f t="shared" si="39"/>
        <v>445</v>
      </c>
      <c r="K304" s="222"/>
      <c r="L304" s="222">
        <f t="shared" si="40"/>
        <v>-181</v>
      </c>
      <c r="M304" s="300"/>
      <c r="Q304" s="45"/>
      <c r="T304" s="46"/>
      <c r="U304" s="47">
        <v>8</v>
      </c>
      <c r="V304" s="159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59">
        <f t="shared" si="42"/>
        <v>85042004358</v>
      </c>
      <c r="AB304" s="45">
        <f t="shared" si="43"/>
        <v>4819002642</v>
      </c>
      <c r="AC304" s="159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59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59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25" t="s">
        <v>133</v>
      </c>
      <c r="E307" s="226"/>
      <c r="F307" s="226"/>
      <c r="G307" s="226"/>
      <c r="H307" s="226"/>
      <c r="I307" s="226"/>
      <c r="J307" s="226"/>
      <c r="K307" s="226"/>
      <c r="L307" s="226"/>
      <c r="M307" s="226"/>
      <c r="N307" s="226"/>
      <c r="O307" s="226"/>
      <c r="P307" s="227"/>
      <c r="Q307" s="45" t="str">
        <f>IF(OR(H307="",F307=""),"",IF(H307=F307,1,IF(H307&lt;F307,0,IF(H307-F307&lt;10,2,IF(H307&gt;F307,3,SE)))))</f>
        <v/>
      </c>
      <c r="T307" s="46"/>
      <c r="U307" s="45"/>
      <c r="V307" s="159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28"/>
      <c r="E308" s="229"/>
      <c r="F308" s="229"/>
      <c r="G308" s="229"/>
      <c r="H308" s="229"/>
      <c r="I308" s="229"/>
      <c r="J308" s="229"/>
      <c r="K308" s="229"/>
      <c r="L308" s="229"/>
      <c r="M308" s="229"/>
      <c r="N308" s="229"/>
      <c r="O308" s="229"/>
      <c r="P308" s="230"/>
      <c r="Q308" s="45" t="str">
        <f>IF(OR(H308="",F308=""),"",IF(H308=F308,1,IF(H308&lt;F308,0,IF(H308-F308&lt;10,2,IF(H308&gt;F308,3,SE)))))</f>
        <v/>
      </c>
      <c r="T308" s="45"/>
      <c r="U308" s="47"/>
      <c r="V308" s="159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59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15" t="str">
        <f>V304</f>
        <v>ADVEC FUTEBOL CLUBE</v>
      </c>
      <c r="E310" s="215"/>
      <c r="F310" s="75">
        <v>41</v>
      </c>
      <c r="G310" s="151" t="s">
        <v>17</v>
      </c>
      <c r="H310" s="76">
        <v>48</v>
      </c>
      <c r="I310" s="215" t="str">
        <f>V300</f>
        <v>Engenheirense</v>
      </c>
      <c r="J310" s="215"/>
      <c r="K310" s="215"/>
      <c r="L310" s="215"/>
      <c r="M310" s="215"/>
      <c r="N310" s="215"/>
      <c r="O310" s="215"/>
      <c r="P310" s="215"/>
      <c r="Q310" s="45">
        <f>IF(OR(H310="",F310=""),"",IF(H310=F310,1,IF(H310&lt;F310,0,IF(H310-F310&lt;10,2,IF(H310&gt;F310,3,SE)))))</f>
        <v>2</v>
      </c>
      <c r="U310" s="47"/>
      <c r="V310" s="159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15" t="str">
        <f>V303</f>
        <v>Botafogo do HG</v>
      </c>
      <c r="E311" s="215"/>
      <c r="F311" s="76">
        <v>43</v>
      </c>
      <c r="G311" s="151" t="s">
        <v>17</v>
      </c>
      <c r="H311" s="75">
        <v>38</v>
      </c>
      <c r="I311" s="215" t="str">
        <f>V299</f>
        <v>DIDICAFE FC</v>
      </c>
      <c r="J311" s="215"/>
      <c r="K311" s="215"/>
      <c r="L311" s="215"/>
      <c r="M311" s="215"/>
      <c r="N311" s="215"/>
      <c r="O311" s="215"/>
      <c r="P311" s="215"/>
      <c r="Q311" s="45">
        <f>IF(OR(H311="",F311=""),"",IF(H311=F311,1,IF(H311&lt;F311,0,IF(H311-F311&lt;10,2,IF(H311&gt;F311,3,SE)))))</f>
        <v>0</v>
      </c>
      <c r="U311" s="47"/>
      <c r="V311" s="159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15" t="str">
        <f>V302</f>
        <v>MagoLitos F.C</v>
      </c>
      <c r="E312" s="215"/>
      <c r="F312" s="76">
        <v>54</v>
      </c>
      <c r="G312" s="151" t="s">
        <v>17</v>
      </c>
      <c r="H312" s="75">
        <v>24</v>
      </c>
      <c r="I312" s="215" t="str">
        <f>V298</f>
        <v>xMastersFC</v>
      </c>
      <c r="J312" s="215"/>
      <c r="K312" s="215"/>
      <c r="L312" s="215"/>
      <c r="M312" s="215"/>
      <c r="N312" s="215"/>
      <c r="O312" s="215"/>
      <c r="P312" s="215"/>
      <c r="Q312" s="45">
        <f>IF(OR(H312="",F312=""),"",IF(H312=F312,1,IF(H312&lt;F312,0,IF(H312-F312&lt;10,2,IF(H312&gt;F312,3,SE)))))</f>
        <v>0</v>
      </c>
      <c r="U312" s="47"/>
      <c r="V312" s="159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15" t="str">
        <f>V301</f>
        <v>VascoPaulo F.C.</v>
      </c>
      <c r="E313" s="215"/>
      <c r="F313" s="75">
        <v>19</v>
      </c>
      <c r="G313" s="151" t="s">
        <v>17</v>
      </c>
      <c r="H313" s="76">
        <v>37</v>
      </c>
      <c r="I313" s="215" t="str">
        <f>V297</f>
        <v>FC Casablanca</v>
      </c>
      <c r="J313" s="215"/>
      <c r="K313" s="215"/>
      <c r="L313" s="215"/>
      <c r="M313" s="215"/>
      <c r="N313" s="215"/>
      <c r="O313" s="215"/>
      <c r="P313" s="215"/>
      <c r="Q313" s="45">
        <f>IF(OR(H313="",F313=""),"",IF(H313=F313,1,IF(H313&lt;F313,0,IF(H313-F313&lt;10,2,IF(H313&gt;F313,3,SE)))))</f>
        <v>3</v>
      </c>
      <c r="U313" s="47"/>
      <c r="V313" s="159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59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16" t="s">
        <v>135</v>
      </c>
      <c r="E315" s="217"/>
      <c r="F315" s="217"/>
      <c r="G315" s="217"/>
      <c r="H315" s="217"/>
      <c r="I315" s="217"/>
      <c r="J315" s="217"/>
      <c r="K315" s="217"/>
      <c r="L315" s="217"/>
      <c r="M315" s="217"/>
      <c r="N315" s="217"/>
      <c r="O315" s="217"/>
      <c r="P315" s="218"/>
      <c r="Q315" s="45" t="str">
        <f>IF(OR(H315="",F315=""),"",IF(H315=F315,1,IF(H315&lt;F315,0,IF(H315-F315&lt;10,2,IF(H315&gt;F315,3,SE)))))</f>
        <v/>
      </c>
      <c r="U315" s="47"/>
      <c r="V315" s="159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19"/>
      <c r="E316" s="220"/>
      <c r="F316" s="220"/>
      <c r="G316" s="220"/>
      <c r="H316" s="220"/>
      <c r="I316" s="220"/>
      <c r="J316" s="220"/>
      <c r="K316" s="220"/>
      <c r="L316" s="220"/>
      <c r="M316" s="220"/>
      <c r="N316" s="220"/>
      <c r="O316" s="220"/>
      <c r="P316" s="22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15" t="str">
        <f>V304</f>
        <v>ADVEC FUTEBOL CLUBE</v>
      </c>
      <c r="E318" s="215"/>
      <c r="F318" s="76">
        <v>58</v>
      </c>
      <c r="G318" s="58" t="s">
        <v>17</v>
      </c>
      <c r="H318" s="75">
        <v>52</v>
      </c>
      <c r="I318" s="215" t="str">
        <f>V297</f>
        <v>FC Casablanca</v>
      </c>
      <c r="J318" s="215"/>
      <c r="K318" s="215"/>
      <c r="L318" s="215"/>
      <c r="M318" s="215"/>
      <c r="N318" s="215"/>
      <c r="O318" s="215"/>
      <c r="P318" s="21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15" t="str">
        <f>V303</f>
        <v>Botafogo do HG</v>
      </c>
      <c r="E319" s="215"/>
      <c r="F319" s="76">
        <v>68</v>
      </c>
      <c r="G319" s="58" t="s">
        <v>17</v>
      </c>
      <c r="H319" s="75">
        <v>28</v>
      </c>
      <c r="I319" s="215" t="str">
        <f>V298</f>
        <v>xMastersFC</v>
      </c>
      <c r="J319" s="215"/>
      <c r="K319" s="215"/>
      <c r="L319" s="215"/>
      <c r="M319" s="215"/>
      <c r="N319" s="215"/>
      <c r="O319" s="215"/>
      <c r="P319" s="21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15" t="str">
        <f>V302</f>
        <v>MagoLitos F.C</v>
      </c>
      <c r="E320" s="215"/>
      <c r="F320" s="76">
        <v>57</v>
      </c>
      <c r="G320" s="58" t="s">
        <v>17</v>
      </c>
      <c r="H320" s="75">
        <v>44</v>
      </c>
      <c r="I320" s="215" t="str">
        <f>V299</f>
        <v>DIDICAFE FC</v>
      </c>
      <c r="J320" s="215"/>
      <c r="K320" s="215"/>
      <c r="L320" s="215"/>
      <c r="M320" s="215"/>
      <c r="N320" s="215"/>
      <c r="O320" s="215"/>
      <c r="P320" s="215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15" t="str">
        <f>V301</f>
        <v>VascoPaulo F.C.</v>
      </c>
      <c r="E321" s="215"/>
      <c r="F321" s="76">
        <v>111</v>
      </c>
      <c r="G321" s="58" t="s">
        <v>17</v>
      </c>
      <c r="H321" s="75">
        <v>100</v>
      </c>
      <c r="I321" s="215" t="str">
        <f>V300</f>
        <v>Engenheirense</v>
      </c>
      <c r="J321" s="215"/>
      <c r="K321" s="215"/>
      <c r="L321" s="215"/>
      <c r="M321" s="215"/>
      <c r="N321" s="215"/>
      <c r="O321" s="215"/>
      <c r="P321" s="215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16" t="s">
        <v>134</v>
      </c>
      <c r="E323" s="217"/>
      <c r="F323" s="217"/>
      <c r="G323" s="217"/>
      <c r="H323" s="217"/>
      <c r="I323" s="217"/>
      <c r="J323" s="217"/>
      <c r="K323" s="217"/>
      <c r="L323" s="217"/>
      <c r="M323" s="217"/>
      <c r="N323" s="217"/>
      <c r="O323" s="217"/>
      <c r="P323" s="21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19"/>
      <c r="E324" s="220"/>
      <c r="F324" s="220"/>
      <c r="G324" s="220"/>
      <c r="H324" s="220"/>
      <c r="I324" s="220"/>
      <c r="J324" s="220"/>
      <c r="K324" s="220"/>
      <c r="L324" s="220"/>
      <c r="M324" s="220"/>
      <c r="N324" s="220"/>
      <c r="O324" s="220"/>
      <c r="P324" s="22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15" t="str">
        <f>V304</f>
        <v>ADVEC FUTEBOL CLUBE</v>
      </c>
      <c r="E326" s="215"/>
      <c r="F326" s="76">
        <v>86</v>
      </c>
      <c r="G326" s="151" t="s">
        <v>17</v>
      </c>
      <c r="H326" s="75">
        <v>22</v>
      </c>
      <c r="I326" s="215" t="str">
        <f>V298</f>
        <v>xMastersFC</v>
      </c>
      <c r="J326" s="215"/>
      <c r="K326" s="215"/>
      <c r="L326" s="215"/>
      <c r="M326" s="215"/>
      <c r="N326" s="215"/>
      <c r="O326" s="215"/>
      <c r="P326" s="21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15" t="str">
        <f>V303</f>
        <v>Botafogo do HG</v>
      </c>
      <c r="E327" s="215"/>
      <c r="F327" s="75">
        <v>45</v>
      </c>
      <c r="G327" s="151" t="s">
        <v>17</v>
      </c>
      <c r="H327" s="76">
        <v>65</v>
      </c>
      <c r="I327" s="215" t="str">
        <f>V297</f>
        <v>FC Casablanca</v>
      </c>
      <c r="J327" s="215"/>
      <c r="K327" s="215"/>
      <c r="L327" s="215"/>
      <c r="M327" s="215"/>
      <c r="N327" s="215"/>
      <c r="O327" s="215"/>
      <c r="P327" s="21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15" t="str">
        <f>V302</f>
        <v>MagoLitos F.C</v>
      </c>
      <c r="E328" s="215"/>
      <c r="F328" s="75">
        <v>69</v>
      </c>
      <c r="G328" s="151" t="s">
        <v>17</v>
      </c>
      <c r="H328" s="76">
        <v>83</v>
      </c>
      <c r="I328" s="215" t="str">
        <f>V300</f>
        <v>Engenheirense</v>
      </c>
      <c r="J328" s="215"/>
      <c r="K328" s="215"/>
      <c r="L328" s="215"/>
      <c r="M328" s="215"/>
      <c r="N328" s="215"/>
      <c r="O328" s="215"/>
      <c r="P328" s="215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15" t="str">
        <f>V301</f>
        <v>VascoPaulo F.C.</v>
      </c>
      <c r="E329" s="215"/>
      <c r="F329" s="76">
        <v>41</v>
      </c>
      <c r="G329" s="151" t="s">
        <v>17</v>
      </c>
      <c r="H329" s="75">
        <v>36</v>
      </c>
      <c r="I329" s="215" t="str">
        <f>V299</f>
        <v>DIDICAFE FC</v>
      </c>
      <c r="J329" s="215"/>
      <c r="K329" s="215"/>
      <c r="L329" s="215"/>
      <c r="M329" s="215"/>
      <c r="N329" s="215"/>
      <c r="O329" s="215"/>
      <c r="P329" s="21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16" t="s">
        <v>136</v>
      </c>
      <c r="E331" s="217"/>
      <c r="F331" s="217"/>
      <c r="G331" s="217"/>
      <c r="H331" s="217"/>
      <c r="I331" s="217"/>
      <c r="J331" s="217"/>
      <c r="K331" s="217"/>
      <c r="L331" s="217"/>
      <c r="M331" s="217"/>
      <c r="N331" s="217"/>
      <c r="O331" s="217"/>
      <c r="P331" s="21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19"/>
      <c r="E332" s="220"/>
      <c r="F332" s="220"/>
      <c r="G332" s="220"/>
      <c r="H332" s="220"/>
      <c r="I332" s="220"/>
      <c r="J332" s="220"/>
      <c r="K332" s="220"/>
      <c r="L332" s="220"/>
      <c r="M332" s="220"/>
      <c r="N332" s="220"/>
      <c r="O332" s="220"/>
      <c r="P332" s="22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182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15" t="str">
        <f>V304</f>
        <v>ADVEC FUTEBOL CLUBE</v>
      </c>
      <c r="E334" s="215"/>
      <c r="F334" s="75">
        <v>44</v>
      </c>
      <c r="G334" s="151" t="s">
        <v>17</v>
      </c>
      <c r="H334" s="76">
        <v>48</v>
      </c>
      <c r="I334" s="215" t="str">
        <f>V299</f>
        <v>DIDICAFE FC</v>
      </c>
      <c r="J334" s="215"/>
      <c r="K334" s="215"/>
      <c r="L334" s="215"/>
      <c r="M334" s="215"/>
      <c r="N334" s="215"/>
      <c r="O334" s="215"/>
      <c r="P334" s="215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15" t="str">
        <f>V303</f>
        <v>Botafogo do HG</v>
      </c>
      <c r="E335" s="215"/>
      <c r="F335" s="76">
        <v>46</v>
      </c>
      <c r="G335" s="151" t="s">
        <v>17</v>
      </c>
      <c r="H335" s="75">
        <v>41</v>
      </c>
      <c r="I335" s="215" t="str">
        <f>V300</f>
        <v>Engenheirense</v>
      </c>
      <c r="J335" s="215"/>
      <c r="K335" s="215"/>
      <c r="L335" s="215"/>
      <c r="M335" s="215"/>
      <c r="N335" s="215"/>
      <c r="O335" s="215"/>
      <c r="P335" s="21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15" t="str">
        <f>V302</f>
        <v>MagoLitos F.C</v>
      </c>
      <c r="E336" s="215"/>
      <c r="F336" s="76">
        <v>70</v>
      </c>
      <c r="G336" s="151" t="s">
        <v>17</v>
      </c>
      <c r="H336" s="75">
        <v>29</v>
      </c>
      <c r="I336" s="215" t="str">
        <f>V297</f>
        <v>FC Casablanca</v>
      </c>
      <c r="J336" s="215"/>
      <c r="K336" s="215"/>
      <c r="L336" s="215"/>
      <c r="M336" s="215"/>
      <c r="N336" s="215"/>
      <c r="O336" s="215"/>
      <c r="P336" s="215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15" t="str">
        <f>V301</f>
        <v>VascoPaulo F.C.</v>
      </c>
      <c r="E337" s="215"/>
      <c r="F337" s="76">
        <v>45</v>
      </c>
      <c r="G337" s="151" t="s">
        <v>17</v>
      </c>
      <c r="H337" s="75">
        <v>41</v>
      </c>
      <c r="I337" s="215" t="str">
        <f>V298</f>
        <v>xMastersFC</v>
      </c>
      <c r="J337" s="215"/>
      <c r="K337" s="215"/>
      <c r="L337" s="215"/>
      <c r="M337" s="215"/>
      <c r="N337" s="215"/>
      <c r="O337" s="215"/>
      <c r="P337" s="21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16" t="s">
        <v>137</v>
      </c>
      <c r="E339" s="217"/>
      <c r="F339" s="217"/>
      <c r="G339" s="217"/>
      <c r="H339" s="217"/>
      <c r="I339" s="217"/>
      <c r="J339" s="217"/>
      <c r="K339" s="217"/>
      <c r="L339" s="217"/>
      <c r="M339" s="217"/>
      <c r="N339" s="217"/>
      <c r="O339" s="217"/>
      <c r="P339" s="21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19"/>
      <c r="E340" s="220"/>
      <c r="F340" s="220"/>
      <c r="G340" s="220"/>
      <c r="H340" s="220"/>
      <c r="I340" s="220"/>
      <c r="J340" s="220"/>
      <c r="K340" s="220"/>
      <c r="L340" s="220"/>
      <c r="M340" s="220"/>
      <c r="N340" s="220"/>
      <c r="O340" s="220"/>
      <c r="P340" s="22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15" t="str">
        <f>V304</f>
        <v>ADVEC FUTEBOL CLUBE</v>
      </c>
      <c r="E342" s="215"/>
      <c r="F342" s="76">
        <v>76</v>
      </c>
      <c r="G342" s="151" t="s">
        <v>17</v>
      </c>
      <c r="H342" s="75">
        <v>69</v>
      </c>
      <c r="I342" s="215" t="str">
        <f>V301</f>
        <v>VascoPaulo F.C.</v>
      </c>
      <c r="J342" s="215"/>
      <c r="K342" s="215"/>
      <c r="L342" s="215"/>
      <c r="M342" s="215"/>
      <c r="N342" s="215"/>
      <c r="O342" s="215"/>
      <c r="P342" s="21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15" t="str">
        <f>V303</f>
        <v>Botafogo do HG</v>
      </c>
      <c r="E343" s="215"/>
      <c r="F343" s="75">
        <v>66</v>
      </c>
      <c r="G343" s="151" t="s">
        <v>17</v>
      </c>
      <c r="H343" s="76">
        <v>80</v>
      </c>
      <c r="I343" s="215" t="str">
        <f>V302</f>
        <v>MagoLitos F.C</v>
      </c>
      <c r="J343" s="215"/>
      <c r="K343" s="215"/>
      <c r="L343" s="215"/>
      <c r="M343" s="215"/>
      <c r="N343" s="215"/>
      <c r="O343" s="215"/>
      <c r="P343" s="215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15" t="str">
        <f>V300</f>
        <v>Engenheirense</v>
      </c>
      <c r="E344" s="215"/>
      <c r="F344" s="76">
        <v>56</v>
      </c>
      <c r="G344" s="151" t="s">
        <v>17</v>
      </c>
      <c r="H344" s="75">
        <v>41</v>
      </c>
      <c r="I344" s="215" t="str">
        <f>V297</f>
        <v>FC Casablanca</v>
      </c>
      <c r="J344" s="215"/>
      <c r="K344" s="215"/>
      <c r="L344" s="215"/>
      <c r="M344" s="215"/>
      <c r="N344" s="215"/>
      <c r="O344" s="215"/>
      <c r="P344" s="215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15" t="str">
        <f>V299</f>
        <v>DIDICAFE FC</v>
      </c>
      <c r="E345" s="215"/>
      <c r="F345" s="76">
        <v>66</v>
      </c>
      <c r="G345" s="151" t="s">
        <v>17</v>
      </c>
      <c r="H345" s="75">
        <v>42</v>
      </c>
      <c r="I345" s="215" t="str">
        <f>V298</f>
        <v>xMastersFC</v>
      </c>
      <c r="J345" s="215"/>
      <c r="K345" s="215"/>
      <c r="L345" s="215"/>
      <c r="M345" s="215"/>
      <c r="N345" s="215"/>
      <c r="O345" s="215"/>
      <c r="P345" s="21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16" t="s">
        <v>138</v>
      </c>
      <c r="E347" s="217"/>
      <c r="F347" s="217"/>
      <c r="G347" s="217"/>
      <c r="H347" s="217"/>
      <c r="I347" s="217"/>
      <c r="J347" s="217"/>
      <c r="K347" s="217"/>
      <c r="L347" s="217"/>
      <c r="M347" s="217"/>
      <c r="N347" s="217"/>
      <c r="O347" s="217"/>
      <c r="P347" s="21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19"/>
      <c r="E348" s="220"/>
      <c r="F348" s="220"/>
      <c r="G348" s="220"/>
      <c r="H348" s="220"/>
      <c r="I348" s="220"/>
      <c r="J348" s="220"/>
      <c r="K348" s="220"/>
      <c r="L348" s="220"/>
      <c r="M348" s="220"/>
      <c r="N348" s="220"/>
      <c r="O348" s="220"/>
      <c r="P348" s="22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15" t="str">
        <f>V304</f>
        <v>ADVEC FUTEBOL CLUBE</v>
      </c>
      <c r="E350" s="215"/>
      <c r="F350" s="75">
        <v>80</v>
      </c>
      <c r="G350" s="58" t="s">
        <v>17</v>
      </c>
      <c r="H350" s="76">
        <v>104</v>
      </c>
      <c r="I350" s="215" t="str">
        <f>V302</f>
        <v>MagoLitos F.C</v>
      </c>
      <c r="J350" s="215"/>
      <c r="K350" s="215"/>
      <c r="L350" s="215"/>
      <c r="M350" s="215"/>
      <c r="N350" s="215"/>
      <c r="O350" s="215"/>
      <c r="P350" s="215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15" t="str">
        <f>V303</f>
        <v>Botafogo do HG</v>
      </c>
      <c r="E351" s="215"/>
      <c r="F351" s="76">
        <v>78</v>
      </c>
      <c r="G351" s="58" t="s">
        <v>17</v>
      </c>
      <c r="H351" s="75">
        <v>127</v>
      </c>
      <c r="I351" s="215" t="str">
        <f>V301</f>
        <v>VascoPaulo F.C.</v>
      </c>
      <c r="J351" s="215"/>
      <c r="K351" s="215"/>
      <c r="L351" s="215"/>
      <c r="M351" s="215"/>
      <c r="N351" s="215"/>
      <c r="O351" s="215"/>
      <c r="P351" s="215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15" t="str">
        <f>V300</f>
        <v>Engenheirense</v>
      </c>
      <c r="E352" s="215"/>
      <c r="F352" s="76">
        <v>85</v>
      </c>
      <c r="G352" s="58" t="s">
        <v>17</v>
      </c>
      <c r="H352" s="75">
        <v>80</v>
      </c>
      <c r="I352" s="215" t="str">
        <f>V298</f>
        <v>xMastersFC</v>
      </c>
      <c r="J352" s="215"/>
      <c r="K352" s="215"/>
      <c r="L352" s="215"/>
      <c r="M352" s="215"/>
      <c r="N352" s="215"/>
      <c r="O352" s="215"/>
      <c r="P352" s="215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15" t="str">
        <f>V299</f>
        <v>DIDICAFE FC</v>
      </c>
      <c r="E353" s="215"/>
      <c r="F353" s="76">
        <v>76</v>
      </c>
      <c r="G353" s="58" t="s">
        <v>17</v>
      </c>
      <c r="H353" s="75">
        <v>33</v>
      </c>
      <c r="I353" s="215" t="str">
        <f>V297</f>
        <v>FC Casablanca</v>
      </c>
      <c r="J353" s="215"/>
      <c r="K353" s="215"/>
      <c r="L353" s="215"/>
      <c r="M353" s="215"/>
      <c r="N353" s="215"/>
      <c r="O353" s="215"/>
      <c r="P353" s="21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16" t="s">
        <v>139</v>
      </c>
      <c r="E355" s="217"/>
      <c r="F355" s="217"/>
      <c r="G355" s="217"/>
      <c r="H355" s="217"/>
      <c r="I355" s="217"/>
      <c r="J355" s="217"/>
      <c r="K355" s="217"/>
      <c r="L355" s="217"/>
      <c r="M355" s="217"/>
      <c r="N355" s="217"/>
      <c r="O355" s="217"/>
      <c r="P355" s="21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19"/>
      <c r="E356" s="220"/>
      <c r="F356" s="220"/>
      <c r="G356" s="220"/>
      <c r="H356" s="220"/>
      <c r="I356" s="220"/>
      <c r="J356" s="220"/>
      <c r="K356" s="220"/>
      <c r="L356" s="220"/>
      <c r="M356" s="220"/>
      <c r="N356" s="220"/>
      <c r="O356" s="220"/>
      <c r="P356" s="22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15" t="str">
        <f>V304</f>
        <v>ADVEC FUTEBOL CLUBE</v>
      </c>
      <c r="E358" s="215"/>
      <c r="F358" s="75">
        <v>50</v>
      </c>
      <c r="G358" s="151" t="s">
        <v>17</v>
      </c>
      <c r="H358" s="75">
        <v>50</v>
      </c>
      <c r="I358" s="215" t="str">
        <f>V303</f>
        <v>Botafogo do HG</v>
      </c>
      <c r="J358" s="215"/>
      <c r="K358" s="215"/>
      <c r="L358" s="215"/>
      <c r="M358" s="215"/>
      <c r="N358" s="215"/>
      <c r="O358" s="215"/>
      <c r="P358" s="215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15" t="str">
        <f>V302</f>
        <v>MagoLitos F.C</v>
      </c>
      <c r="E359" s="215"/>
      <c r="F359" s="76">
        <v>60</v>
      </c>
      <c r="G359" s="151" t="s">
        <v>17</v>
      </c>
      <c r="H359" s="75">
        <v>54</v>
      </c>
      <c r="I359" s="215" t="str">
        <f>V301</f>
        <v>VascoPaulo F.C.</v>
      </c>
      <c r="J359" s="215"/>
      <c r="K359" s="215"/>
      <c r="L359" s="215"/>
      <c r="M359" s="215"/>
      <c r="N359" s="215"/>
      <c r="O359" s="215"/>
      <c r="P359" s="21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15" t="str">
        <f>V300</f>
        <v>Engenheirense</v>
      </c>
      <c r="E360" s="215"/>
      <c r="F360" s="75">
        <v>25</v>
      </c>
      <c r="G360" s="151" t="s">
        <v>17</v>
      </c>
      <c r="H360" s="76">
        <v>35</v>
      </c>
      <c r="I360" s="215" t="str">
        <f>V299</f>
        <v>DIDICAFE FC</v>
      </c>
      <c r="J360" s="215"/>
      <c r="K360" s="215"/>
      <c r="L360" s="215"/>
      <c r="M360" s="215"/>
      <c r="N360" s="215"/>
      <c r="O360" s="215"/>
      <c r="P360" s="215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15" t="str">
        <f>V298</f>
        <v>xMastersFC</v>
      </c>
      <c r="E361" s="215"/>
      <c r="F361" s="75">
        <v>27</v>
      </c>
      <c r="G361" s="151" t="s">
        <v>17</v>
      </c>
      <c r="H361" s="76">
        <v>41</v>
      </c>
      <c r="I361" s="215" t="str">
        <f>V297</f>
        <v>FC Casablanca</v>
      </c>
      <c r="J361" s="215"/>
      <c r="K361" s="215"/>
      <c r="L361" s="215"/>
      <c r="M361" s="215"/>
      <c r="N361" s="215"/>
      <c r="O361" s="215"/>
      <c r="P361" s="215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37" t="s">
        <v>119</v>
      </c>
      <c r="E363" s="238"/>
      <c r="F363" s="238"/>
      <c r="G363" s="238"/>
      <c r="H363" s="238"/>
      <c r="I363" s="238"/>
      <c r="J363" s="238"/>
      <c r="K363" s="238"/>
      <c r="L363" s="238"/>
      <c r="M363" s="23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40"/>
      <c r="E364" s="241"/>
      <c r="F364" s="241"/>
      <c r="G364" s="241"/>
      <c r="H364" s="241"/>
      <c r="I364" s="241"/>
      <c r="J364" s="241"/>
      <c r="K364" s="241"/>
      <c r="L364" s="241"/>
      <c r="M364" s="24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57" t="s">
        <v>21</v>
      </c>
      <c r="F365" s="249" t="s">
        <v>12</v>
      </c>
      <c r="G365" s="249"/>
      <c r="H365" s="243" t="s">
        <v>309</v>
      </c>
      <c r="I365" s="243"/>
      <c r="J365" s="243" t="s">
        <v>310</v>
      </c>
      <c r="K365" s="243"/>
      <c r="L365" s="249" t="s">
        <v>174</v>
      </c>
      <c r="M365" s="250"/>
      <c r="Q365" s="45"/>
      <c r="T365" s="46"/>
      <c r="U365" s="45" t="s">
        <v>3</v>
      </c>
      <c r="V365" s="86" t="s">
        <v>2</v>
      </c>
      <c r="W365" s="159" t="s">
        <v>12</v>
      </c>
      <c r="X365" s="159" t="s">
        <v>13</v>
      </c>
      <c r="Y365" s="159" t="s">
        <v>14</v>
      </c>
      <c r="Z365" s="86" t="s">
        <v>15</v>
      </c>
      <c r="AA365" s="159" t="s">
        <v>18</v>
      </c>
      <c r="AB365" s="159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58" t="str">
        <f>VLOOKUP(AC366,$U$365:$AB$373,2)</f>
        <v>PIERCE34-CRUEL FC</v>
      </c>
      <c r="F366" s="245">
        <f>VLOOKUP(AC366,$U$365:$AB$373,3)</f>
        <v>15</v>
      </c>
      <c r="G366" s="245"/>
      <c r="H366" s="246">
        <f>VLOOKUP(AC366,$U$365:$AB$373,4)</f>
        <v>411</v>
      </c>
      <c r="I366" s="246"/>
      <c r="J366" s="246">
        <f>VLOOKUP(AC366,$U$365:$AB$373,5)</f>
        <v>280</v>
      </c>
      <c r="K366" s="246"/>
      <c r="L366" s="246">
        <f>VLOOKUP(AC366,$U$365:$AB$373,6)</f>
        <v>131</v>
      </c>
      <c r="M366" s="247"/>
      <c r="O366" s="44" t="s">
        <v>179</v>
      </c>
      <c r="Q366" s="45"/>
      <c r="T366" s="46"/>
      <c r="U366" s="47">
        <v>1</v>
      </c>
      <c r="V366" s="159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59">
        <f>(W366*10^10)+((Z366+5000)*10^6)+(X366*10)+U366</f>
        <v>65004003311</v>
      </c>
      <c r="AB366" s="45">
        <f>LARGE($AA$366:$AA$373,U366)</f>
        <v>155131004117</v>
      </c>
      <c r="AC366" s="159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53" t="str">
        <f t="shared" ref="E367:E373" si="45">VLOOKUP(AC367,$U$365:$AB$373,2)</f>
        <v>Só Merdinha FC</v>
      </c>
      <c r="F367" s="234">
        <f t="shared" ref="F367:F373" si="46">VLOOKUP(AC367,$U$365:$AB$373,3)</f>
        <v>14</v>
      </c>
      <c r="G367" s="234"/>
      <c r="H367" s="235">
        <f t="shared" ref="H367:H373" si="47">VLOOKUP(AC367,$U$365:$AB$373,4)</f>
        <v>444</v>
      </c>
      <c r="I367" s="235"/>
      <c r="J367" s="235">
        <f t="shared" ref="J367:J373" si="48">VLOOKUP(AC367,$U$365:$AB$373,5)</f>
        <v>246</v>
      </c>
      <c r="K367" s="235"/>
      <c r="L367" s="235">
        <f t="shared" ref="L367:L373" si="49">VLOOKUP(AC367,$U$365:$AB$373,6)</f>
        <v>198</v>
      </c>
      <c r="M367" s="236"/>
      <c r="O367" s="44" t="s">
        <v>175</v>
      </c>
      <c r="Q367" s="45"/>
      <c r="T367" s="46"/>
      <c r="U367" s="47">
        <v>2</v>
      </c>
      <c r="V367" s="159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59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59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53" t="str">
        <f t="shared" si="45"/>
        <v>BLR F. C.</v>
      </c>
      <c r="F368" s="234">
        <f t="shared" si="46"/>
        <v>14</v>
      </c>
      <c r="G368" s="234"/>
      <c r="H368" s="235">
        <f t="shared" si="47"/>
        <v>351</v>
      </c>
      <c r="I368" s="235"/>
      <c r="J368" s="235">
        <f t="shared" si="48"/>
        <v>300</v>
      </c>
      <c r="K368" s="235"/>
      <c r="L368" s="235">
        <f t="shared" si="49"/>
        <v>51</v>
      </c>
      <c r="M368" s="236"/>
      <c r="O368" s="44" t="s">
        <v>307</v>
      </c>
      <c r="Q368" s="45"/>
      <c r="T368" s="46"/>
      <c r="U368" s="47">
        <v>3</v>
      </c>
      <c r="V368" s="159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59">
        <f t="shared" si="51"/>
        <v>145051003513</v>
      </c>
      <c r="AB368" s="45">
        <f t="shared" si="52"/>
        <v>145051003513</v>
      </c>
      <c r="AC368" s="159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53" t="str">
        <f t="shared" si="45"/>
        <v>GUZMAN F.C.</v>
      </c>
      <c r="F369" s="234">
        <f t="shared" si="46"/>
        <v>11</v>
      </c>
      <c r="G369" s="234"/>
      <c r="H369" s="235">
        <f t="shared" si="47"/>
        <v>333</v>
      </c>
      <c r="I369" s="235"/>
      <c r="J369" s="235">
        <f t="shared" si="48"/>
        <v>314</v>
      </c>
      <c r="K369" s="235"/>
      <c r="L369" s="235">
        <f t="shared" si="49"/>
        <v>19</v>
      </c>
      <c r="M369" s="236"/>
      <c r="O369" s="44" t="s">
        <v>308</v>
      </c>
      <c r="Q369" s="45"/>
      <c r="T369" s="46"/>
      <c r="U369" s="47">
        <v>4</v>
      </c>
      <c r="V369" s="159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59">
        <f t="shared" si="51"/>
        <v>94810001724</v>
      </c>
      <c r="AB369" s="45">
        <f t="shared" si="52"/>
        <v>115019003336</v>
      </c>
      <c r="AC369" s="159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52" t="str">
        <f t="shared" si="45"/>
        <v>Real Aboli F.C</v>
      </c>
      <c r="F370" s="231">
        <f t="shared" si="46"/>
        <v>9</v>
      </c>
      <c r="G370" s="231"/>
      <c r="H370" s="232">
        <f t="shared" si="47"/>
        <v>172</v>
      </c>
      <c r="I370" s="232"/>
      <c r="J370" s="232">
        <f t="shared" si="48"/>
        <v>362</v>
      </c>
      <c r="K370" s="232"/>
      <c r="L370" s="232">
        <f t="shared" si="49"/>
        <v>-190</v>
      </c>
      <c r="M370" s="233"/>
      <c r="O370" s="44" t="s">
        <v>178</v>
      </c>
      <c r="Q370" s="45"/>
      <c r="T370" s="46"/>
      <c r="U370" s="47">
        <v>5</v>
      </c>
      <c r="V370" s="159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59">
        <f t="shared" si="51"/>
        <v>24870002335</v>
      </c>
      <c r="AB370" s="45">
        <f t="shared" si="52"/>
        <v>94810001724</v>
      </c>
      <c r="AC370" s="159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52" t="str">
        <f t="shared" si="45"/>
        <v>Glorioso2014Football</v>
      </c>
      <c r="F371" s="231">
        <f t="shared" si="46"/>
        <v>6</v>
      </c>
      <c r="G371" s="231"/>
      <c r="H371" s="232">
        <f t="shared" si="47"/>
        <v>331</v>
      </c>
      <c r="I371" s="232"/>
      <c r="J371" s="232">
        <f t="shared" si="48"/>
        <v>327</v>
      </c>
      <c r="K371" s="232"/>
      <c r="L371" s="232">
        <f t="shared" si="49"/>
        <v>4</v>
      </c>
      <c r="M371" s="233"/>
      <c r="Q371" s="45"/>
      <c r="T371" s="46"/>
      <c r="U371" s="47">
        <v>6</v>
      </c>
      <c r="V371" s="159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59">
        <f t="shared" si="51"/>
        <v>115019003336</v>
      </c>
      <c r="AB371" s="45">
        <f t="shared" si="52"/>
        <v>65004003311</v>
      </c>
      <c r="AC371" s="159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52" t="str">
        <f t="shared" si="45"/>
        <v>Cou*us Football Art</v>
      </c>
      <c r="F372" s="231">
        <f t="shared" si="46"/>
        <v>6</v>
      </c>
      <c r="G372" s="231"/>
      <c r="H372" s="232">
        <f t="shared" si="47"/>
        <v>253</v>
      </c>
      <c r="I372" s="232"/>
      <c r="J372" s="232">
        <f t="shared" si="48"/>
        <v>362</v>
      </c>
      <c r="K372" s="232"/>
      <c r="L372" s="232">
        <f t="shared" si="49"/>
        <v>-109</v>
      </c>
      <c r="M372" s="233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59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59">
        <f t="shared" si="51"/>
        <v>155131004117</v>
      </c>
      <c r="AB372" s="45">
        <f t="shared" si="52"/>
        <v>64891002538</v>
      </c>
      <c r="AC372" s="159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56" t="str">
        <f t="shared" si="45"/>
        <v>Nova time</v>
      </c>
      <c r="F373" s="222">
        <f t="shared" si="46"/>
        <v>2</v>
      </c>
      <c r="G373" s="222"/>
      <c r="H373" s="223">
        <f t="shared" si="47"/>
        <v>233</v>
      </c>
      <c r="I373" s="223"/>
      <c r="J373" s="223">
        <f t="shared" si="48"/>
        <v>363</v>
      </c>
      <c r="K373" s="223"/>
      <c r="L373" s="223">
        <f t="shared" si="49"/>
        <v>-130</v>
      </c>
      <c r="M373" s="224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59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59">
        <f t="shared" si="51"/>
        <v>64891002538</v>
      </c>
      <c r="AB373" s="45">
        <f t="shared" si="52"/>
        <v>24870002335</v>
      </c>
      <c r="AC373" s="159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59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59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25" t="s">
        <v>133</v>
      </c>
      <c r="E376" s="226"/>
      <c r="F376" s="226"/>
      <c r="G376" s="226"/>
      <c r="H376" s="226"/>
      <c r="I376" s="226"/>
      <c r="J376" s="226"/>
      <c r="K376" s="226"/>
      <c r="L376" s="226"/>
      <c r="M376" s="226"/>
      <c r="N376" s="226"/>
      <c r="O376" s="226"/>
      <c r="P376" s="227"/>
      <c r="Q376" s="45" t="str">
        <f>IF(OR(H376="",F376=""),"",IF(H376=F376,1,IF(H376&lt;F376,0,IF(H376-F376&lt;10,2,IF(H376&gt;F376,3,SE)))))</f>
        <v/>
      </c>
      <c r="T376" s="46"/>
      <c r="U376" s="45"/>
      <c r="V376" s="159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28"/>
      <c r="E377" s="229"/>
      <c r="F377" s="229"/>
      <c r="G377" s="229"/>
      <c r="H377" s="229"/>
      <c r="I377" s="229"/>
      <c r="J377" s="229"/>
      <c r="K377" s="229"/>
      <c r="L377" s="229"/>
      <c r="M377" s="229"/>
      <c r="N377" s="229"/>
      <c r="O377" s="229"/>
      <c r="P377" s="230"/>
      <c r="Q377" s="45" t="str">
        <f>IF(OR(H377="",F377=""),"",IF(H377=F377,1,IF(H377&lt;F377,0,IF(H377-F377&lt;10,2,IF(H377&gt;F377,3,SE)))))</f>
        <v/>
      </c>
      <c r="T377" s="45"/>
      <c r="U377" s="47"/>
      <c r="V377" s="159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59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15" t="str">
        <f>V373</f>
        <v>Cou*us Football Art</v>
      </c>
      <c r="E379" s="215"/>
      <c r="F379" s="75">
        <v>9</v>
      </c>
      <c r="G379" s="151" t="s">
        <v>17</v>
      </c>
      <c r="H379" s="76">
        <v>44</v>
      </c>
      <c r="I379" s="215" t="str">
        <f>V369</f>
        <v>Real Aboli F.C</v>
      </c>
      <c r="J379" s="215"/>
      <c r="K379" s="215"/>
      <c r="L379" s="215"/>
      <c r="M379" s="215"/>
      <c r="N379" s="215"/>
      <c r="O379" s="215"/>
      <c r="P379" s="215"/>
      <c r="Q379" s="45">
        <f>IF(OR(H379="",F379=""),"",IF(H379=F379,1,IF(H379&lt;F379,0,IF(H379-F379&lt;10,2,IF(H379&gt;F379,3,SE)))))</f>
        <v>3</v>
      </c>
      <c r="U379" s="47"/>
      <c r="V379" s="159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15" t="str">
        <f>V372</f>
        <v>PIERCE34-CRUEL FC</v>
      </c>
      <c r="E380" s="215"/>
      <c r="F380" s="75">
        <v>47</v>
      </c>
      <c r="G380" s="151" t="s">
        <v>17</v>
      </c>
      <c r="H380" s="76">
        <v>80</v>
      </c>
      <c r="I380" s="215" t="str">
        <f>V368</f>
        <v>BLR F. C.</v>
      </c>
      <c r="J380" s="215"/>
      <c r="K380" s="215"/>
      <c r="L380" s="215"/>
      <c r="M380" s="215"/>
      <c r="N380" s="215"/>
      <c r="O380" s="215"/>
      <c r="P380" s="215"/>
      <c r="Q380" s="45">
        <f>IF(OR(H380="",F380=""),"",IF(H380=F380,1,IF(H380&lt;F380,0,IF(H380-F380&lt;10,2,IF(H380&gt;F380,3,SE)))))</f>
        <v>3</v>
      </c>
      <c r="U380" s="47"/>
      <c r="V380" s="159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15" t="str">
        <f>V371</f>
        <v>GUZMAN F.C.</v>
      </c>
      <c r="E381" s="215"/>
      <c r="F381" s="75">
        <v>31</v>
      </c>
      <c r="G381" s="151" t="s">
        <v>17</v>
      </c>
      <c r="H381" s="76">
        <v>34</v>
      </c>
      <c r="I381" s="215" t="str">
        <f>V367</f>
        <v>Só Merdinha FC</v>
      </c>
      <c r="J381" s="215"/>
      <c r="K381" s="215"/>
      <c r="L381" s="215"/>
      <c r="M381" s="215"/>
      <c r="N381" s="215"/>
      <c r="O381" s="215"/>
      <c r="P381" s="215"/>
      <c r="Q381" s="45">
        <f>IF(OR(H381="",F381=""),"",IF(H381=F381,1,IF(H381&lt;F381,0,IF(H381-F381&lt;10,2,IF(H381&gt;F381,3,SE)))))</f>
        <v>2</v>
      </c>
      <c r="U381" s="47"/>
      <c r="V381" s="159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15" t="str">
        <f>V370</f>
        <v>Nova time</v>
      </c>
      <c r="E382" s="215"/>
      <c r="F382" s="76">
        <v>33</v>
      </c>
      <c r="G382" s="151" t="s">
        <v>17</v>
      </c>
      <c r="H382" s="75">
        <v>27</v>
      </c>
      <c r="I382" s="215" t="str">
        <f>V366</f>
        <v>Glorioso2014Football</v>
      </c>
      <c r="J382" s="215"/>
      <c r="K382" s="215"/>
      <c r="L382" s="215"/>
      <c r="M382" s="215"/>
      <c r="N382" s="215"/>
      <c r="O382" s="215"/>
      <c r="P382" s="215"/>
      <c r="Q382" s="45">
        <f>IF(OR(H382="",F382=""),"",IF(H382=F382,1,IF(H382&lt;F382,0,IF(H382-F382&lt;10,2,IF(H382&gt;F382,3,SE)))))</f>
        <v>0</v>
      </c>
      <c r="U382" s="47"/>
      <c r="V382" s="159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59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16" t="s">
        <v>135</v>
      </c>
      <c r="E384" s="217"/>
      <c r="F384" s="217"/>
      <c r="G384" s="217"/>
      <c r="H384" s="217"/>
      <c r="I384" s="217"/>
      <c r="J384" s="217"/>
      <c r="K384" s="217"/>
      <c r="L384" s="217"/>
      <c r="M384" s="217"/>
      <c r="N384" s="217"/>
      <c r="O384" s="217"/>
      <c r="P384" s="218"/>
      <c r="Q384" s="45" t="str">
        <f>IF(OR(H384="",F384=""),"",IF(H384=F384,1,IF(H384&lt;F384,0,IF(H384-F384&lt;10,2,IF(H384&gt;F384,3,SE)))))</f>
        <v/>
      </c>
      <c r="U384" s="47"/>
      <c r="V384" s="159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19"/>
      <c r="E385" s="220"/>
      <c r="F385" s="220"/>
      <c r="G385" s="220"/>
      <c r="H385" s="220"/>
      <c r="I385" s="220"/>
      <c r="J385" s="220"/>
      <c r="K385" s="220"/>
      <c r="L385" s="220"/>
      <c r="M385" s="220"/>
      <c r="N385" s="220"/>
      <c r="O385" s="220"/>
      <c r="P385" s="22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15" t="str">
        <f>V373</f>
        <v>Cou*us Football Art</v>
      </c>
      <c r="E387" s="215"/>
      <c r="F387" s="76">
        <v>71</v>
      </c>
      <c r="G387" s="58" t="s">
        <v>17</v>
      </c>
      <c r="H387" s="75">
        <v>48</v>
      </c>
      <c r="I387" s="215" t="str">
        <f>V366</f>
        <v>Glorioso2014Football</v>
      </c>
      <c r="J387" s="215"/>
      <c r="K387" s="215"/>
      <c r="L387" s="215"/>
      <c r="M387" s="215"/>
      <c r="N387" s="215"/>
      <c r="O387" s="215"/>
      <c r="P387" s="215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15" t="str">
        <f>V372</f>
        <v>PIERCE34-CRUEL FC</v>
      </c>
      <c r="E388" s="215"/>
      <c r="F388" s="75">
        <v>55</v>
      </c>
      <c r="G388" s="58" t="s">
        <v>17</v>
      </c>
      <c r="H388" s="76">
        <v>96</v>
      </c>
      <c r="I388" s="215" t="str">
        <f>V367</f>
        <v>Só Merdinha FC</v>
      </c>
      <c r="J388" s="215"/>
      <c r="K388" s="215"/>
      <c r="L388" s="215"/>
      <c r="M388" s="215"/>
      <c r="N388" s="215"/>
      <c r="O388" s="215"/>
      <c r="P388" s="215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15" t="str">
        <f>V371</f>
        <v>GUZMAN F.C.</v>
      </c>
      <c r="E389" s="215"/>
      <c r="F389" s="76">
        <v>63</v>
      </c>
      <c r="G389" s="58" t="s">
        <v>17</v>
      </c>
      <c r="H389" s="75">
        <v>45</v>
      </c>
      <c r="I389" s="215" t="str">
        <f>V368</f>
        <v>BLR F. C.</v>
      </c>
      <c r="J389" s="215"/>
      <c r="K389" s="215"/>
      <c r="L389" s="215"/>
      <c r="M389" s="215"/>
      <c r="N389" s="215"/>
      <c r="O389" s="215"/>
      <c r="P389" s="21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15" t="str">
        <f>V370</f>
        <v>Nova time</v>
      </c>
      <c r="E390" s="215"/>
      <c r="F390" s="75">
        <v>32</v>
      </c>
      <c r="G390" s="58" t="s">
        <v>17</v>
      </c>
      <c r="H390" s="76">
        <v>58</v>
      </c>
      <c r="I390" s="215" t="str">
        <f>V369</f>
        <v>Real Aboli F.C</v>
      </c>
      <c r="J390" s="215"/>
      <c r="K390" s="215"/>
      <c r="L390" s="215"/>
      <c r="M390" s="215"/>
      <c r="N390" s="215"/>
      <c r="O390" s="215"/>
      <c r="P390" s="215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16" t="s">
        <v>134</v>
      </c>
      <c r="E392" s="217"/>
      <c r="F392" s="217"/>
      <c r="G392" s="217"/>
      <c r="H392" s="217"/>
      <c r="I392" s="217"/>
      <c r="J392" s="217"/>
      <c r="K392" s="217"/>
      <c r="L392" s="217"/>
      <c r="M392" s="217"/>
      <c r="N392" s="217"/>
      <c r="O392" s="217"/>
      <c r="P392" s="21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19"/>
      <c r="E393" s="220"/>
      <c r="F393" s="220"/>
      <c r="G393" s="220"/>
      <c r="H393" s="220"/>
      <c r="I393" s="220"/>
      <c r="J393" s="220"/>
      <c r="K393" s="220"/>
      <c r="L393" s="220"/>
      <c r="M393" s="220"/>
      <c r="N393" s="220"/>
      <c r="O393" s="220"/>
      <c r="P393" s="22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15" t="str">
        <f>V373</f>
        <v>Cou*us Football Art</v>
      </c>
      <c r="E395" s="215"/>
      <c r="F395" s="75">
        <v>28</v>
      </c>
      <c r="G395" s="151" t="s">
        <v>17</v>
      </c>
      <c r="H395" s="76">
        <v>77</v>
      </c>
      <c r="I395" s="215" t="str">
        <f>V367</f>
        <v>Só Merdinha FC</v>
      </c>
      <c r="J395" s="215"/>
      <c r="K395" s="215"/>
      <c r="L395" s="215"/>
      <c r="M395" s="215"/>
      <c r="N395" s="215"/>
      <c r="O395" s="215"/>
      <c r="P395" s="21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15" t="str">
        <f>V372</f>
        <v>PIERCE34-CRUEL FC</v>
      </c>
      <c r="E396" s="215"/>
      <c r="F396" s="76">
        <v>76</v>
      </c>
      <c r="G396" s="151" t="s">
        <v>17</v>
      </c>
      <c r="H396" s="75">
        <v>34</v>
      </c>
      <c r="I396" s="215" t="str">
        <f>V366</f>
        <v>Glorioso2014Football</v>
      </c>
      <c r="J396" s="215"/>
      <c r="K396" s="215"/>
      <c r="L396" s="215"/>
      <c r="M396" s="215"/>
      <c r="N396" s="215"/>
      <c r="O396" s="215"/>
      <c r="P396" s="21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15" t="str">
        <f>V371</f>
        <v>GUZMAN F.C.</v>
      </c>
      <c r="E397" s="215"/>
      <c r="F397" s="75">
        <v>48</v>
      </c>
      <c r="G397" s="151" t="s">
        <v>17</v>
      </c>
      <c r="H397" s="76">
        <v>70</v>
      </c>
      <c r="I397" s="215" t="str">
        <f>V369</f>
        <v>Real Aboli F.C</v>
      </c>
      <c r="J397" s="215"/>
      <c r="K397" s="215"/>
      <c r="L397" s="215"/>
      <c r="M397" s="215"/>
      <c r="N397" s="215"/>
      <c r="O397" s="215"/>
      <c r="P397" s="215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15" t="str">
        <f>V370</f>
        <v>Nova time</v>
      </c>
      <c r="E398" s="215"/>
      <c r="F398" s="75">
        <v>36</v>
      </c>
      <c r="G398" s="151" t="s">
        <v>17</v>
      </c>
      <c r="H398" s="76">
        <v>42</v>
      </c>
      <c r="I398" s="215" t="str">
        <f>V368</f>
        <v>BLR F. C.</v>
      </c>
      <c r="J398" s="215"/>
      <c r="K398" s="215"/>
      <c r="L398" s="215"/>
      <c r="M398" s="215"/>
      <c r="N398" s="215"/>
      <c r="O398" s="215"/>
      <c r="P398" s="215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16" t="s">
        <v>136</v>
      </c>
      <c r="E400" s="217"/>
      <c r="F400" s="217"/>
      <c r="G400" s="217"/>
      <c r="H400" s="217"/>
      <c r="I400" s="217"/>
      <c r="J400" s="217"/>
      <c r="K400" s="217"/>
      <c r="L400" s="217"/>
      <c r="M400" s="217"/>
      <c r="N400" s="217"/>
      <c r="O400" s="217"/>
      <c r="P400" s="21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19"/>
      <c r="E401" s="220"/>
      <c r="F401" s="220"/>
      <c r="G401" s="220"/>
      <c r="H401" s="220"/>
      <c r="I401" s="220"/>
      <c r="J401" s="220"/>
      <c r="K401" s="220"/>
      <c r="L401" s="220"/>
      <c r="M401" s="220"/>
      <c r="N401" s="220"/>
      <c r="O401" s="220"/>
      <c r="P401" s="22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15" t="str">
        <f>V373</f>
        <v>Cou*us Football Art</v>
      </c>
      <c r="E403" s="215"/>
      <c r="F403" s="75">
        <v>39</v>
      </c>
      <c r="G403" s="58" t="s">
        <v>17</v>
      </c>
      <c r="H403" s="76">
        <v>54</v>
      </c>
      <c r="I403" s="215" t="str">
        <f>V368</f>
        <v>BLR F. C.</v>
      </c>
      <c r="J403" s="215"/>
      <c r="K403" s="215"/>
      <c r="L403" s="215"/>
      <c r="M403" s="215"/>
      <c r="N403" s="215"/>
      <c r="O403" s="215"/>
      <c r="P403" s="21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15" t="str">
        <f>V372</f>
        <v>PIERCE34-CRUEL FC</v>
      </c>
      <c r="E404" s="215"/>
      <c r="F404" s="76">
        <v>44</v>
      </c>
      <c r="G404" s="58" t="s">
        <v>17</v>
      </c>
      <c r="H404" s="75">
        <v>0</v>
      </c>
      <c r="I404" s="215" t="str">
        <f>V369</f>
        <v>Real Aboli F.C</v>
      </c>
      <c r="J404" s="215"/>
      <c r="K404" s="215"/>
      <c r="L404" s="215"/>
      <c r="M404" s="215"/>
      <c r="N404" s="215"/>
      <c r="O404" s="215"/>
      <c r="P404" s="21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15" t="str">
        <f>V371</f>
        <v>GUZMAN F.C.</v>
      </c>
      <c r="E405" s="215"/>
      <c r="F405" s="76">
        <v>66</v>
      </c>
      <c r="G405" s="58" t="s">
        <v>17</v>
      </c>
      <c r="H405" s="75">
        <v>40</v>
      </c>
      <c r="I405" s="215" t="str">
        <f>V366</f>
        <v>Glorioso2014Football</v>
      </c>
      <c r="J405" s="215"/>
      <c r="K405" s="215"/>
      <c r="L405" s="215"/>
      <c r="M405" s="215"/>
      <c r="N405" s="215"/>
      <c r="O405" s="215"/>
      <c r="P405" s="21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15" t="str">
        <f>V370</f>
        <v>Nova time</v>
      </c>
      <c r="E406" s="215"/>
      <c r="F406" s="75">
        <v>52</v>
      </c>
      <c r="G406" s="58" t="s">
        <v>17</v>
      </c>
      <c r="H406" s="76">
        <v>70</v>
      </c>
      <c r="I406" s="215" t="str">
        <f>V367</f>
        <v>Só Merdinha FC</v>
      </c>
      <c r="J406" s="215"/>
      <c r="K406" s="215"/>
      <c r="L406" s="215"/>
      <c r="M406" s="215"/>
      <c r="N406" s="215"/>
      <c r="O406" s="215"/>
      <c r="P406" s="21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16" t="s">
        <v>137</v>
      </c>
      <c r="E408" s="217"/>
      <c r="F408" s="217"/>
      <c r="G408" s="217"/>
      <c r="H408" s="217"/>
      <c r="I408" s="217"/>
      <c r="J408" s="217"/>
      <c r="K408" s="217"/>
      <c r="L408" s="217"/>
      <c r="M408" s="217"/>
      <c r="N408" s="217"/>
      <c r="O408" s="217"/>
      <c r="P408" s="21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19"/>
      <c r="E409" s="220"/>
      <c r="F409" s="220"/>
      <c r="G409" s="220"/>
      <c r="H409" s="220"/>
      <c r="I409" s="220"/>
      <c r="J409" s="220"/>
      <c r="K409" s="220"/>
      <c r="L409" s="220"/>
      <c r="M409" s="220"/>
      <c r="N409" s="220"/>
      <c r="O409" s="220"/>
      <c r="P409" s="22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15" t="str">
        <f>V373</f>
        <v>Cou*us Football Art</v>
      </c>
      <c r="E411" s="215"/>
      <c r="F411" s="75">
        <v>43</v>
      </c>
      <c r="G411" s="151" t="s">
        <v>17</v>
      </c>
      <c r="H411" s="76">
        <v>30</v>
      </c>
      <c r="I411" s="215" t="str">
        <f>V370</f>
        <v>Nova time</v>
      </c>
      <c r="J411" s="215"/>
      <c r="K411" s="215"/>
      <c r="L411" s="215"/>
      <c r="M411" s="215"/>
      <c r="N411" s="215"/>
      <c r="O411" s="215"/>
      <c r="P411" s="21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15" t="str">
        <f>V372</f>
        <v>PIERCE34-CRUEL FC</v>
      </c>
      <c r="E412" s="215"/>
      <c r="F412" s="76">
        <v>51</v>
      </c>
      <c r="G412" s="151" t="s">
        <v>17</v>
      </c>
      <c r="H412" s="75">
        <v>31</v>
      </c>
      <c r="I412" s="215" t="str">
        <f>V371</f>
        <v>GUZMAN F.C.</v>
      </c>
      <c r="J412" s="215"/>
      <c r="K412" s="215"/>
      <c r="L412" s="215"/>
      <c r="M412" s="215"/>
      <c r="N412" s="215"/>
      <c r="O412" s="215"/>
      <c r="P412" s="215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15" t="str">
        <f>V369</f>
        <v>Real Aboli F.C</v>
      </c>
      <c r="E413" s="215"/>
      <c r="F413" s="75">
        <v>0</v>
      </c>
      <c r="G413" s="151" t="s">
        <v>17</v>
      </c>
      <c r="H413" s="76">
        <v>57</v>
      </c>
      <c r="I413" s="215" t="str">
        <f>V366</f>
        <v>Glorioso2014Football</v>
      </c>
      <c r="J413" s="215"/>
      <c r="K413" s="215"/>
      <c r="L413" s="215"/>
      <c r="M413" s="215"/>
      <c r="N413" s="215"/>
      <c r="O413" s="215"/>
      <c r="P413" s="21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15" t="str">
        <f>V368</f>
        <v>BLR F. C.</v>
      </c>
      <c r="E414" s="215"/>
      <c r="F414" s="76">
        <v>40</v>
      </c>
      <c r="G414" s="151" t="s">
        <v>17</v>
      </c>
      <c r="H414" s="75">
        <v>30</v>
      </c>
      <c r="I414" s="215" t="str">
        <f>V367</f>
        <v>Só Merdinha FC</v>
      </c>
      <c r="J414" s="215"/>
      <c r="K414" s="215"/>
      <c r="L414" s="215"/>
      <c r="M414" s="215"/>
      <c r="N414" s="215"/>
      <c r="O414" s="215"/>
      <c r="P414" s="215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16" t="s">
        <v>138</v>
      </c>
      <c r="E416" s="217"/>
      <c r="F416" s="217"/>
      <c r="G416" s="217"/>
      <c r="H416" s="217"/>
      <c r="I416" s="217"/>
      <c r="J416" s="217"/>
      <c r="K416" s="217"/>
      <c r="L416" s="217"/>
      <c r="M416" s="217"/>
      <c r="N416" s="217"/>
      <c r="O416" s="217"/>
      <c r="P416" s="21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19"/>
      <c r="E417" s="220"/>
      <c r="F417" s="220"/>
      <c r="G417" s="220"/>
      <c r="H417" s="220"/>
      <c r="I417" s="220"/>
      <c r="J417" s="220"/>
      <c r="K417" s="220"/>
      <c r="L417" s="220"/>
      <c r="M417" s="220"/>
      <c r="N417" s="220"/>
      <c r="O417" s="220"/>
      <c r="P417" s="221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15" t="str">
        <f>V373</f>
        <v>Cou*us Football Art</v>
      </c>
      <c r="E419" s="215"/>
      <c r="F419" s="75">
        <v>43</v>
      </c>
      <c r="G419" s="151" t="s">
        <v>17</v>
      </c>
      <c r="H419" s="76">
        <v>57</v>
      </c>
      <c r="I419" s="215" t="str">
        <f>V371</f>
        <v>GUZMAN F.C.</v>
      </c>
      <c r="J419" s="215"/>
      <c r="K419" s="215"/>
      <c r="L419" s="215"/>
      <c r="M419" s="215"/>
      <c r="N419" s="215"/>
      <c r="O419" s="215"/>
      <c r="P419" s="215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15" t="str">
        <f>V372</f>
        <v>PIERCE34-CRUEL FC</v>
      </c>
      <c r="E420" s="215"/>
      <c r="F420" s="76">
        <v>86</v>
      </c>
      <c r="G420" s="151" t="s">
        <v>17</v>
      </c>
      <c r="H420" s="75">
        <v>19</v>
      </c>
      <c r="I420" s="215" t="str">
        <f>V370</f>
        <v>Nova time</v>
      </c>
      <c r="J420" s="215"/>
      <c r="K420" s="215"/>
      <c r="L420" s="215"/>
      <c r="M420" s="215"/>
      <c r="N420" s="215"/>
      <c r="O420" s="215"/>
      <c r="P420" s="21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15" t="str">
        <f>V369</f>
        <v>Real Aboli F.C</v>
      </c>
      <c r="E421" s="215"/>
      <c r="F421" s="75">
        <v>0</v>
      </c>
      <c r="G421" s="151" t="s">
        <v>17</v>
      </c>
      <c r="H421" s="76">
        <v>95</v>
      </c>
      <c r="I421" s="215" t="str">
        <f>V367</f>
        <v>Só Merdinha FC</v>
      </c>
      <c r="J421" s="215"/>
      <c r="K421" s="215"/>
      <c r="L421" s="215"/>
      <c r="M421" s="215"/>
      <c r="N421" s="215"/>
      <c r="O421" s="215"/>
      <c r="P421" s="215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15" t="str">
        <f>V368</f>
        <v>BLR F. C.</v>
      </c>
      <c r="E422" s="215"/>
      <c r="F422" s="75">
        <v>39</v>
      </c>
      <c r="G422" s="151" t="s">
        <v>17</v>
      </c>
      <c r="H422" s="76">
        <v>85</v>
      </c>
      <c r="I422" s="215" t="str">
        <f>V366</f>
        <v>Glorioso2014Football</v>
      </c>
      <c r="J422" s="215"/>
      <c r="K422" s="215"/>
      <c r="L422" s="215"/>
      <c r="M422" s="215"/>
      <c r="N422" s="215"/>
      <c r="O422" s="215"/>
      <c r="P422" s="215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16" t="s">
        <v>139</v>
      </c>
      <c r="E424" s="217"/>
      <c r="F424" s="217"/>
      <c r="G424" s="217"/>
      <c r="H424" s="217"/>
      <c r="I424" s="217"/>
      <c r="J424" s="217"/>
      <c r="K424" s="217"/>
      <c r="L424" s="217"/>
      <c r="M424" s="217"/>
      <c r="N424" s="217"/>
      <c r="O424" s="217"/>
      <c r="P424" s="21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19"/>
      <c r="E425" s="220"/>
      <c r="F425" s="220"/>
      <c r="G425" s="220"/>
      <c r="H425" s="220"/>
      <c r="I425" s="220"/>
      <c r="J425" s="220"/>
      <c r="K425" s="220"/>
      <c r="L425" s="220"/>
      <c r="M425" s="220"/>
      <c r="N425" s="220"/>
      <c r="O425" s="220"/>
      <c r="P425" s="22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15" t="str">
        <f>V373</f>
        <v>Cou*us Football Art</v>
      </c>
      <c r="E427" s="215"/>
      <c r="F427" s="75">
        <v>20</v>
      </c>
      <c r="G427" s="151" t="s">
        <v>17</v>
      </c>
      <c r="H427" s="76">
        <v>52</v>
      </c>
      <c r="I427" s="215" t="str">
        <f>V372</f>
        <v>PIERCE34-CRUEL FC</v>
      </c>
      <c r="J427" s="215"/>
      <c r="K427" s="215"/>
      <c r="L427" s="215"/>
      <c r="M427" s="215"/>
      <c r="N427" s="215"/>
      <c r="O427" s="215"/>
      <c r="P427" s="215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15" t="str">
        <f>V371</f>
        <v>GUZMAN F.C.</v>
      </c>
      <c r="E428" s="215"/>
      <c r="F428" s="76">
        <v>37</v>
      </c>
      <c r="G428" s="151" t="s">
        <v>17</v>
      </c>
      <c r="H428" s="75">
        <v>31</v>
      </c>
      <c r="I428" s="215" t="str">
        <f>V370</f>
        <v>Nova time</v>
      </c>
      <c r="J428" s="215"/>
      <c r="K428" s="215"/>
      <c r="L428" s="215"/>
      <c r="M428" s="215"/>
      <c r="N428" s="215"/>
      <c r="O428" s="215"/>
      <c r="P428" s="21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15" t="str">
        <f>V369</f>
        <v>Real Aboli F.C</v>
      </c>
      <c r="E429" s="215"/>
      <c r="F429" s="75">
        <v>0</v>
      </c>
      <c r="G429" s="151" t="s">
        <v>17</v>
      </c>
      <c r="H429" s="76">
        <v>51</v>
      </c>
      <c r="I429" s="215" t="str">
        <f>V368</f>
        <v>BLR F. C.</v>
      </c>
      <c r="J429" s="215"/>
      <c r="K429" s="215"/>
      <c r="L429" s="215"/>
      <c r="M429" s="215"/>
      <c r="N429" s="215"/>
      <c r="O429" s="215"/>
      <c r="P429" s="215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15" t="str">
        <f>V367</f>
        <v>Só Merdinha FC</v>
      </c>
      <c r="E430" s="215"/>
      <c r="F430" s="76">
        <v>42</v>
      </c>
      <c r="G430" s="151" t="s">
        <v>17</v>
      </c>
      <c r="H430" s="75">
        <v>40</v>
      </c>
      <c r="I430" s="215" t="str">
        <f>V366</f>
        <v>Glorioso2014Football</v>
      </c>
      <c r="J430" s="215"/>
      <c r="K430" s="215"/>
      <c r="L430" s="215"/>
      <c r="M430" s="215"/>
      <c r="N430" s="215"/>
      <c r="O430" s="215"/>
      <c r="P430" s="21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37" t="s">
        <v>120</v>
      </c>
      <c r="E432" s="238"/>
      <c r="F432" s="238"/>
      <c r="G432" s="238"/>
      <c r="H432" s="238"/>
      <c r="I432" s="238"/>
      <c r="J432" s="238"/>
      <c r="K432" s="238"/>
      <c r="L432" s="238"/>
      <c r="M432" s="23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40"/>
      <c r="E433" s="241"/>
      <c r="F433" s="241"/>
      <c r="G433" s="241"/>
      <c r="H433" s="241"/>
      <c r="I433" s="241"/>
      <c r="J433" s="241"/>
      <c r="K433" s="241"/>
      <c r="L433" s="241"/>
      <c r="M433" s="24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57" t="s">
        <v>21</v>
      </c>
      <c r="F434" s="249" t="s">
        <v>12</v>
      </c>
      <c r="G434" s="249"/>
      <c r="H434" s="243" t="s">
        <v>309</v>
      </c>
      <c r="I434" s="243"/>
      <c r="J434" s="243" t="s">
        <v>310</v>
      </c>
      <c r="K434" s="243"/>
      <c r="L434" s="249" t="s">
        <v>174</v>
      </c>
      <c r="M434" s="250"/>
      <c r="Q434" s="45"/>
      <c r="T434" s="46"/>
      <c r="U434" s="45" t="s">
        <v>3</v>
      </c>
      <c r="V434" s="86" t="s">
        <v>2</v>
      </c>
      <c r="W434" s="159" t="s">
        <v>12</v>
      </c>
      <c r="X434" s="159" t="s">
        <v>13</v>
      </c>
      <c r="Y434" s="159" t="s">
        <v>14</v>
      </c>
      <c r="Z434" s="86" t="s">
        <v>15</v>
      </c>
      <c r="AA434" s="159" t="s">
        <v>18</v>
      </c>
      <c r="AB434" s="159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58" t="str">
        <f>VLOOKUP(AC435,$U$434:$AB$442,2)</f>
        <v>Qualker F.C</v>
      </c>
      <c r="F435" s="245">
        <f>VLOOKUP(AC435,$U$434:$AB$442,3)</f>
        <v>18</v>
      </c>
      <c r="G435" s="245"/>
      <c r="H435" s="246">
        <f>VLOOKUP(AC435,$U$434:$AB$442,4)</f>
        <v>413</v>
      </c>
      <c r="I435" s="246"/>
      <c r="J435" s="246">
        <f>VLOOKUP(AC435,$U$434:$AB$442,5)</f>
        <v>287</v>
      </c>
      <c r="K435" s="246"/>
      <c r="L435" s="246">
        <f>VLOOKUP(AC435,$U$434:$AB$442,6)</f>
        <v>126</v>
      </c>
      <c r="M435" s="247"/>
      <c r="O435" s="44" t="s">
        <v>179</v>
      </c>
      <c r="Q435" s="45"/>
      <c r="T435" s="46"/>
      <c r="U435" s="47">
        <v>1</v>
      </c>
      <c r="V435" s="159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59">
        <f>(W435*10^10)+((Z435+5000)*10^6)+(X435*10)+U435</f>
        <v>84949002941</v>
      </c>
      <c r="AB435" s="45">
        <f>LARGE($AA$435:$AA$442,U435)</f>
        <v>185126004137</v>
      </c>
      <c r="AC435" s="159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53" t="str">
        <f t="shared" ref="E436:E442" si="54">VLOOKUP(AC436,$U$434:$AB$442,2)</f>
        <v>Brum DAngelo F.C.</v>
      </c>
      <c r="F436" s="234">
        <f t="shared" ref="F436:F442" si="55">VLOOKUP(AC436,$U$434:$AB$442,3)</f>
        <v>16</v>
      </c>
      <c r="G436" s="234"/>
      <c r="H436" s="235">
        <f t="shared" ref="H436:H442" si="56">VLOOKUP(AC436,$U$434:$AB$442,4)</f>
        <v>373</v>
      </c>
      <c r="I436" s="235"/>
      <c r="J436" s="235">
        <f t="shared" ref="J436:J442" si="57">VLOOKUP(AC436,$U$434:$AB$442,5)</f>
        <v>281</v>
      </c>
      <c r="K436" s="235"/>
      <c r="L436" s="235">
        <f t="shared" ref="L436:L442" si="58">VLOOKUP(AC436,$U$434:$AB$442,6)</f>
        <v>92</v>
      </c>
      <c r="M436" s="236"/>
      <c r="O436" s="44" t="s">
        <v>175</v>
      </c>
      <c r="Q436" s="45"/>
      <c r="T436" s="46"/>
      <c r="U436" s="47">
        <v>2</v>
      </c>
      <c r="V436" s="159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59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59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53" t="str">
        <f t="shared" si="54"/>
        <v>Diabos Vermelhos SE</v>
      </c>
      <c r="F437" s="234">
        <f t="shared" si="55"/>
        <v>12</v>
      </c>
      <c r="G437" s="234"/>
      <c r="H437" s="235">
        <f t="shared" si="56"/>
        <v>386</v>
      </c>
      <c r="I437" s="235"/>
      <c r="J437" s="235">
        <f t="shared" si="57"/>
        <v>336</v>
      </c>
      <c r="K437" s="235"/>
      <c r="L437" s="235">
        <f t="shared" si="58"/>
        <v>50</v>
      </c>
      <c r="M437" s="236"/>
      <c r="O437" s="44" t="s">
        <v>307</v>
      </c>
      <c r="Q437" s="45"/>
      <c r="T437" s="46"/>
      <c r="U437" s="47">
        <v>3</v>
      </c>
      <c r="V437" s="159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59">
        <f t="shared" si="60"/>
        <v>64911003373</v>
      </c>
      <c r="AB437" s="45">
        <f t="shared" si="61"/>
        <v>125050003865</v>
      </c>
      <c r="AC437" s="159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53" t="str">
        <f t="shared" si="54"/>
        <v>Siri assassino</v>
      </c>
      <c r="F438" s="234">
        <f t="shared" si="55"/>
        <v>9</v>
      </c>
      <c r="G438" s="234"/>
      <c r="H438" s="235">
        <f t="shared" si="56"/>
        <v>392</v>
      </c>
      <c r="I438" s="235"/>
      <c r="J438" s="235">
        <f t="shared" si="57"/>
        <v>409</v>
      </c>
      <c r="K438" s="235"/>
      <c r="L438" s="235">
        <f t="shared" si="58"/>
        <v>-17</v>
      </c>
      <c r="M438" s="236"/>
      <c r="O438" s="44" t="s">
        <v>308</v>
      </c>
      <c r="Q438" s="45"/>
      <c r="T438" s="46"/>
      <c r="U438" s="47">
        <v>4</v>
      </c>
      <c r="V438" s="159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59">
        <f t="shared" si="60"/>
        <v>54938002864</v>
      </c>
      <c r="AB438" s="45">
        <f t="shared" si="61"/>
        <v>94983003926</v>
      </c>
      <c r="AC438" s="159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52" t="str">
        <f t="shared" si="54"/>
        <v>Strenght a.L</v>
      </c>
      <c r="F439" s="231">
        <f t="shared" si="55"/>
        <v>8</v>
      </c>
      <c r="G439" s="231"/>
      <c r="H439" s="232">
        <f t="shared" si="56"/>
        <v>294</v>
      </c>
      <c r="I439" s="232"/>
      <c r="J439" s="232">
        <f t="shared" si="57"/>
        <v>345</v>
      </c>
      <c r="K439" s="232"/>
      <c r="L439" s="232">
        <f t="shared" si="58"/>
        <v>-51</v>
      </c>
      <c r="M439" s="233"/>
      <c r="O439" s="44" t="s">
        <v>178</v>
      </c>
      <c r="Q439" s="45"/>
      <c r="T439" s="46"/>
      <c r="U439" s="47">
        <v>5</v>
      </c>
      <c r="V439" s="159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59">
        <f t="shared" si="60"/>
        <v>125050003865</v>
      </c>
      <c r="AB439" s="45">
        <f t="shared" si="61"/>
        <v>84949002941</v>
      </c>
      <c r="AC439" s="159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52" t="str">
        <f t="shared" si="54"/>
        <v>louro 43 fc</v>
      </c>
      <c r="F440" s="231">
        <f t="shared" si="55"/>
        <v>7</v>
      </c>
      <c r="G440" s="231"/>
      <c r="H440" s="232">
        <f t="shared" si="56"/>
        <v>274</v>
      </c>
      <c r="I440" s="232"/>
      <c r="J440" s="232">
        <f t="shared" si="57"/>
        <v>308</v>
      </c>
      <c r="K440" s="232"/>
      <c r="L440" s="232">
        <f t="shared" si="58"/>
        <v>-34</v>
      </c>
      <c r="M440" s="233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59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59">
        <f t="shared" si="60"/>
        <v>94983003926</v>
      </c>
      <c r="AB440" s="45">
        <f t="shared" si="61"/>
        <v>74966002742</v>
      </c>
      <c r="AC440" s="159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52" t="str">
        <f t="shared" si="54"/>
        <v>XANDYBBMP F.C</v>
      </c>
      <c r="F441" s="231">
        <f t="shared" si="55"/>
        <v>6</v>
      </c>
      <c r="G441" s="231"/>
      <c r="H441" s="232">
        <f t="shared" si="56"/>
        <v>337</v>
      </c>
      <c r="I441" s="232"/>
      <c r="J441" s="232">
        <f t="shared" si="57"/>
        <v>426</v>
      </c>
      <c r="K441" s="232"/>
      <c r="L441" s="232">
        <f t="shared" si="58"/>
        <v>-89</v>
      </c>
      <c r="M441" s="233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59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59">
        <f t="shared" si="60"/>
        <v>185126004137</v>
      </c>
      <c r="AB441" s="45">
        <f t="shared" si="61"/>
        <v>64911003373</v>
      </c>
      <c r="AC441" s="159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56" t="str">
        <f t="shared" si="54"/>
        <v>Alisando Cresce</v>
      </c>
      <c r="F442" s="222">
        <f t="shared" si="55"/>
        <v>5</v>
      </c>
      <c r="G442" s="222"/>
      <c r="H442" s="223">
        <f t="shared" si="56"/>
        <v>286</v>
      </c>
      <c r="I442" s="223"/>
      <c r="J442" s="223">
        <f t="shared" si="57"/>
        <v>348</v>
      </c>
      <c r="K442" s="223"/>
      <c r="L442" s="223">
        <f t="shared" si="58"/>
        <v>-62</v>
      </c>
      <c r="M442" s="22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59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59">
        <f t="shared" si="60"/>
        <v>165092003738</v>
      </c>
      <c r="AB442" s="45">
        <f t="shared" si="61"/>
        <v>54938002864</v>
      </c>
      <c r="AC442" s="159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59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59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25" t="s">
        <v>133</v>
      </c>
      <c r="E445" s="226"/>
      <c r="F445" s="226"/>
      <c r="G445" s="226"/>
      <c r="H445" s="226"/>
      <c r="I445" s="226"/>
      <c r="J445" s="226"/>
      <c r="K445" s="226"/>
      <c r="L445" s="226"/>
      <c r="M445" s="226"/>
      <c r="N445" s="226"/>
      <c r="O445" s="226"/>
      <c r="P445" s="227"/>
      <c r="Q445" s="45" t="str">
        <f>IF(OR(H445="",F445=""),"",IF(H445=F445,1,IF(H445&lt;F445,0,IF(H445-F445&lt;10,2,IF(H445&gt;F445,3,SE)))))</f>
        <v/>
      </c>
      <c r="T445" s="46"/>
      <c r="U445" s="45"/>
      <c r="V445" s="159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28"/>
      <c r="E446" s="229"/>
      <c r="F446" s="229"/>
      <c r="G446" s="229"/>
      <c r="H446" s="229"/>
      <c r="I446" s="229"/>
      <c r="J446" s="229"/>
      <c r="K446" s="229"/>
      <c r="L446" s="229"/>
      <c r="M446" s="229"/>
      <c r="N446" s="229"/>
      <c r="O446" s="229"/>
      <c r="P446" s="230"/>
      <c r="Q446" s="45" t="str">
        <f>IF(OR(H446="",F446=""),"",IF(H446=F446,1,IF(H446&lt;F446,0,IF(H446-F446&lt;10,2,IF(H446&gt;F446,3,SE)))))</f>
        <v/>
      </c>
      <c r="T446" s="45"/>
      <c r="U446" s="47"/>
      <c r="V446" s="159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59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15" t="str">
        <f>V442</f>
        <v>Brum DAngelo F.C.</v>
      </c>
      <c r="E448" s="215"/>
      <c r="F448" s="76">
        <v>39</v>
      </c>
      <c r="G448" s="151" t="s">
        <v>17</v>
      </c>
      <c r="H448" s="75">
        <v>27</v>
      </c>
      <c r="I448" s="215" t="str">
        <f>V438</f>
        <v>Alisando Cresce</v>
      </c>
      <c r="J448" s="215"/>
      <c r="K448" s="215"/>
      <c r="L448" s="215"/>
      <c r="M448" s="215"/>
      <c r="N448" s="215"/>
      <c r="O448" s="215"/>
      <c r="P448" s="215"/>
      <c r="Q448" s="45">
        <f>IF(OR(H448="",F448=""),"",IF(H448=F448,1,IF(H448&lt;F448,0,IF(H448-F448&lt;10,2,IF(H448&gt;F448,3,SE)))))</f>
        <v>0</v>
      </c>
      <c r="U448" s="47"/>
      <c r="V448" s="159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15" t="str">
        <f>V441</f>
        <v>Qualker F.C</v>
      </c>
      <c r="E449" s="215"/>
      <c r="F449" s="76">
        <v>44</v>
      </c>
      <c r="G449" s="151" t="s">
        <v>17</v>
      </c>
      <c r="H449" s="75">
        <v>24</v>
      </c>
      <c r="I449" s="215" t="str">
        <f>V437</f>
        <v>XANDYBBMP F.C</v>
      </c>
      <c r="J449" s="215"/>
      <c r="K449" s="215"/>
      <c r="L449" s="215"/>
      <c r="M449" s="215"/>
      <c r="N449" s="215"/>
      <c r="O449" s="215"/>
      <c r="P449" s="215"/>
      <c r="Q449" s="45">
        <f>IF(OR(H449="",F449=""),"",IF(H449=F449,1,IF(H449&lt;F449,0,IF(H449-F449&lt;10,2,IF(H449&gt;F449,3,SE)))))</f>
        <v>0</v>
      </c>
      <c r="U449" s="47"/>
      <c r="V449" s="159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15" t="str">
        <f>V440</f>
        <v>Siri assassino</v>
      </c>
      <c r="E450" s="215"/>
      <c r="F450" s="76">
        <v>58</v>
      </c>
      <c r="G450" s="151" t="s">
        <v>17</v>
      </c>
      <c r="H450" s="75">
        <v>29</v>
      </c>
      <c r="I450" s="215" t="str">
        <f>V436</f>
        <v>louro 43 fc</v>
      </c>
      <c r="J450" s="215"/>
      <c r="K450" s="215"/>
      <c r="L450" s="215"/>
      <c r="M450" s="215"/>
      <c r="N450" s="215"/>
      <c r="O450" s="215"/>
      <c r="P450" s="215"/>
      <c r="Q450" s="45">
        <f>IF(OR(H450="",F450=""),"",IF(H450=F450,1,IF(H450&lt;F450,0,IF(H450-F450&lt;10,2,IF(H450&gt;F450,3,SE)))))</f>
        <v>0</v>
      </c>
      <c r="U450" s="47"/>
      <c r="V450" s="159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15" t="str">
        <f>V439</f>
        <v>Diabos Vermelhos SE</v>
      </c>
      <c r="E451" s="215"/>
      <c r="F451" s="75">
        <v>6</v>
      </c>
      <c r="G451" s="151" t="s">
        <v>17</v>
      </c>
      <c r="H451" s="76">
        <v>25</v>
      </c>
      <c r="I451" s="215" t="str">
        <f>V435</f>
        <v>Strenght a.L</v>
      </c>
      <c r="J451" s="215"/>
      <c r="K451" s="215"/>
      <c r="L451" s="215"/>
      <c r="M451" s="215"/>
      <c r="N451" s="215"/>
      <c r="O451" s="215"/>
      <c r="P451" s="215"/>
      <c r="Q451" s="45">
        <f>IF(OR(H451="",F451=""),"",IF(H451=F451,1,IF(H451&lt;F451,0,IF(H451-F451&lt;10,2,IF(H451&gt;F451,3,SE)))))</f>
        <v>3</v>
      </c>
      <c r="U451" s="47"/>
      <c r="V451" s="159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59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16" t="s">
        <v>135</v>
      </c>
      <c r="E453" s="217"/>
      <c r="F453" s="217"/>
      <c r="G453" s="217"/>
      <c r="H453" s="217"/>
      <c r="I453" s="217"/>
      <c r="J453" s="217"/>
      <c r="K453" s="217"/>
      <c r="L453" s="217"/>
      <c r="M453" s="217"/>
      <c r="N453" s="217"/>
      <c r="O453" s="217"/>
      <c r="P453" s="218"/>
      <c r="Q453" s="45" t="str">
        <f>IF(OR(H453="",F453=""),"",IF(H453=F453,1,IF(H453&lt;F453,0,IF(H453-F453&lt;10,2,IF(H453&gt;F453,3,SE)))))</f>
        <v/>
      </c>
      <c r="U453" s="47"/>
      <c r="V453" s="159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19"/>
      <c r="E454" s="220"/>
      <c r="F454" s="220"/>
      <c r="G454" s="220"/>
      <c r="H454" s="220"/>
      <c r="I454" s="220"/>
      <c r="J454" s="220"/>
      <c r="K454" s="220"/>
      <c r="L454" s="220"/>
      <c r="M454" s="220"/>
      <c r="N454" s="220"/>
      <c r="O454" s="220"/>
      <c r="P454" s="22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15" t="str">
        <f>V442</f>
        <v>Brum DAngelo F.C.</v>
      </c>
      <c r="E456" s="215"/>
      <c r="F456" s="76">
        <v>69</v>
      </c>
      <c r="G456" s="58" t="s">
        <v>17</v>
      </c>
      <c r="H456" s="75">
        <v>52</v>
      </c>
      <c r="I456" s="215" t="str">
        <f>V435</f>
        <v>Strenght a.L</v>
      </c>
      <c r="J456" s="215"/>
      <c r="K456" s="215"/>
      <c r="L456" s="215"/>
      <c r="M456" s="215"/>
      <c r="N456" s="215"/>
      <c r="O456" s="215"/>
      <c r="P456" s="215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15" t="str">
        <f>V441</f>
        <v>Qualker F.C</v>
      </c>
      <c r="E457" s="215"/>
      <c r="F457" s="75">
        <v>32</v>
      </c>
      <c r="G457" s="58" t="s">
        <v>17</v>
      </c>
      <c r="H457" s="76">
        <v>47</v>
      </c>
      <c r="I457" s="215" t="str">
        <f>V436</f>
        <v>louro 43 fc</v>
      </c>
      <c r="J457" s="215"/>
      <c r="K457" s="215"/>
      <c r="L457" s="215"/>
      <c r="M457" s="215"/>
      <c r="N457" s="215"/>
      <c r="O457" s="215"/>
      <c r="P457" s="215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15" t="str">
        <f>V440</f>
        <v>Siri assassino</v>
      </c>
      <c r="E458" s="215"/>
      <c r="F458" s="76">
        <v>102</v>
      </c>
      <c r="G458" s="58" t="s">
        <v>17</v>
      </c>
      <c r="H458" s="75">
        <v>71</v>
      </c>
      <c r="I458" s="215" t="str">
        <f>V437</f>
        <v>XANDYBBMP F.C</v>
      </c>
      <c r="J458" s="215"/>
      <c r="K458" s="215"/>
      <c r="L458" s="215"/>
      <c r="M458" s="215"/>
      <c r="N458" s="215"/>
      <c r="O458" s="215"/>
      <c r="P458" s="21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15" t="str">
        <f>V439</f>
        <v>Diabos Vermelhos SE</v>
      </c>
      <c r="E459" s="215"/>
      <c r="F459" s="76">
        <v>75</v>
      </c>
      <c r="G459" s="58" t="s">
        <v>17</v>
      </c>
      <c r="H459" s="75">
        <v>60</v>
      </c>
      <c r="I459" s="215" t="str">
        <f>V438</f>
        <v>Alisando Cresce</v>
      </c>
      <c r="J459" s="215"/>
      <c r="K459" s="215"/>
      <c r="L459" s="215"/>
      <c r="M459" s="215"/>
      <c r="N459" s="215"/>
      <c r="O459" s="215"/>
      <c r="P459" s="21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16" t="s">
        <v>134</v>
      </c>
      <c r="E461" s="217"/>
      <c r="F461" s="217"/>
      <c r="G461" s="217"/>
      <c r="H461" s="217"/>
      <c r="I461" s="217"/>
      <c r="J461" s="217"/>
      <c r="K461" s="217"/>
      <c r="L461" s="217"/>
      <c r="M461" s="217"/>
      <c r="N461" s="217"/>
      <c r="O461" s="217"/>
      <c r="P461" s="218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19"/>
      <c r="E462" s="220"/>
      <c r="F462" s="220"/>
      <c r="G462" s="220"/>
      <c r="H462" s="220"/>
      <c r="I462" s="220"/>
      <c r="J462" s="220"/>
      <c r="K462" s="220"/>
      <c r="L462" s="220"/>
      <c r="M462" s="220"/>
      <c r="N462" s="220"/>
      <c r="O462" s="220"/>
      <c r="P462" s="221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248" t="str">
        <f>V442</f>
        <v>Brum DAngelo F.C.</v>
      </c>
      <c r="E464" s="248"/>
      <c r="F464" s="75">
        <v>48</v>
      </c>
      <c r="G464" s="155" t="s">
        <v>17</v>
      </c>
      <c r="H464" s="75">
        <v>48</v>
      </c>
      <c r="I464" s="248" t="str">
        <f>V436</f>
        <v>louro 43 fc</v>
      </c>
      <c r="J464" s="248"/>
      <c r="K464" s="248"/>
      <c r="L464" s="248"/>
      <c r="M464" s="248"/>
      <c r="N464" s="248"/>
      <c r="O464" s="248"/>
      <c r="P464" s="248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248" t="str">
        <f>V441</f>
        <v>Qualker F.C</v>
      </c>
      <c r="E465" s="248"/>
      <c r="F465" s="76">
        <v>48</v>
      </c>
      <c r="G465" s="155" t="s">
        <v>17</v>
      </c>
      <c r="H465" s="75">
        <v>13</v>
      </c>
      <c r="I465" s="248" t="str">
        <f>V435</f>
        <v>Strenght a.L</v>
      </c>
      <c r="J465" s="248"/>
      <c r="K465" s="248"/>
      <c r="L465" s="248"/>
      <c r="M465" s="248"/>
      <c r="N465" s="248"/>
      <c r="O465" s="248"/>
      <c r="P465" s="248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248" t="str">
        <f>V440</f>
        <v>Siri assassino</v>
      </c>
      <c r="E466" s="248"/>
      <c r="F466" s="75">
        <v>42</v>
      </c>
      <c r="G466" s="155" t="s">
        <v>17</v>
      </c>
      <c r="H466" s="76">
        <v>49</v>
      </c>
      <c r="I466" s="248" t="str">
        <f>V438</f>
        <v>Alisando Cresce</v>
      </c>
      <c r="J466" s="248"/>
      <c r="K466" s="248"/>
      <c r="L466" s="248"/>
      <c r="M466" s="248"/>
      <c r="N466" s="248"/>
      <c r="O466" s="248"/>
      <c r="P466" s="248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248" t="str">
        <f>V439</f>
        <v>Diabos Vermelhos SE</v>
      </c>
      <c r="E467" s="248"/>
      <c r="F467" s="76">
        <v>60</v>
      </c>
      <c r="G467" s="155" t="s">
        <v>17</v>
      </c>
      <c r="H467" s="75">
        <v>31</v>
      </c>
      <c r="I467" s="248" t="str">
        <f>V437</f>
        <v>XANDYBBMP F.C</v>
      </c>
      <c r="J467" s="248"/>
      <c r="K467" s="248"/>
      <c r="L467" s="248"/>
      <c r="M467" s="248"/>
      <c r="N467" s="248"/>
      <c r="O467" s="248"/>
      <c r="P467" s="248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16" t="s">
        <v>136</v>
      </c>
      <c r="E469" s="217"/>
      <c r="F469" s="217"/>
      <c r="G469" s="217"/>
      <c r="H469" s="217"/>
      <c r="I469" s="217"/>
      <c r="J469" s="217"/>
      <c r="K469" s="217"/>
      <c r="L469" s="217"/>
      <c r="M469" s="217"/>
      <c r="N469" s="217"/>
      <c r="O469" s="217"/>
      <c r="P469" s="218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19"/>
      <c r="E470" s="220"/>
      <c r="F470" s="220"/>
      <c r="G470" s="220"/>
      <c r="H470" s="220"/>
      <c r="I470" s="220"/>
      <c r="J470" s="220"/>
      <c r="K470" s="220"/>
      <c r="L470" s="220"/>
      <c r="M470" s="220"/>
      <c r="N470" s="220"/>
      <c r="O470" s="220"/>
      <c r="P470" s="221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248" t="str">
        <f>V442</f>
        <v>Brum DAngelo F.C.</v>
      </c>
      <c r="E472" s="248"/>
      <c r="F472" s="76">
        <v>57</v>
      </c>
      <c r="G472" s="91" t="s">
        <v>17</v>
      </c>
      <c r="H472" s="75">
        <v>28</v>
      </c>
      <c r="I472" s="248" t="str">
        <f>V437</f>
        <v>XANDYBBMP F.C</v>
      </c>
      <c r="J472" s="248"/>
      <c r="K472" s="248"/>
      <c r="L472" s="248"/>
      <c r="M472" s="248"/>
      <c r="N472" s="248"/>
      <c r="O472" s="248"/>
      <c r="P472" s="248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248" t="str">
        <f>V441</f>
        <v>Qualker F.C</v>
      </c>
      <c r="E473" s="248"/>
      <c r="F473" s="76">
        <v>61</v>
      </c>
      <c r="G473" s="91" t="s">
        <v>17</v>
      </c>
      <c r="H473" s="75">
        <v>40</v>
      </c>
      <c r="I473" s="248" t="str">
        <f>V438</f>
        <v>Alisando Cresce</v>
      </c>
      <c r="J473" s="248"/>
      <c r="K473" s="248"/>
      <c r="L473" s="248"/>
      <c r="M473" s="248"/>
      <c r="N473" s="248"/>
      <c r="O473" s="248"/>
      <c r="P473" s="248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248" t="str">
        <f>V440</f>
        <v>Siri assassino</v>
      </c>
      <c r="E474" s="248"/>
      <c r="F474" s="76">
        <v>49</v>
      </c>
      <c r="G474" s="91" t="s">
        <v>17</v>
      </c>
      <c r="H474" s="75">
        <v>36</v>
      </c>
      <c r="I474" s="248" t="str">
        <f>V435</f>
        <v>Strenght a.L</v>
      </c>
      <c r="J474" s="248"/>
      <c r="K474" s="248"/>
      <c r="L474" s="248"/>
      <c r="M474" s="248"/>
      <c r="N474" s="248"/>
      <c r="O474" s="248"/>
      <c r="P474" s="248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248" t="str">
        <f>V439</f>
        <v>Diabos Vermelhos SE</v>
      </c>
      <c r="E475" s="248"/>
      <c r="F475" s="76">
        <v>62</v>
      </c>
      <c r="G475" s="91" t="s">
        <v>17</v>
      </c>
      <c r="H475" s="75">
        <v>21</v>
      </c>
      <c r="I475" s="248" t="str">
        <f>V436</f>
        <v>louro 43 fc</v>
      </c>
      <c r="J475" s="248"/>
      <c r="K475" s="248"/>
      <c r="L475" s="248"/>
      <c r="M475" s="248"/>
      <c r="N475" s="248"/>
      <c r="O475" s="248"/>
      <c r="P475" s="248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16" t="s">
        <v>137</v>
      </c>
      <c r="E477" s="217"/>
      <c r="F477" s="217"/>
      <c r="G477" s="217"/>
      <c r="H477" s="217"/>
      <c r="I477" s="217"/>
      <c r="J477" s="217"/>
      <c r="K477" s="217"/>
      <c r="L477" s="217"/>
      <c r="M477" s="217"/>
      <c r="N477" s="217"/>
      <c r="O477" s="217"/>
      <c r="P477" s="218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19"/>
      <c r="E478" s="220"/>
      <c r="F478" s="220"/>
      <c r="G478" s="220"/>
      <c r="H478" s="220"/>
      <c r="I478" s="220"/>
      <c r="J478" s="220"/>
      <c r="K478" s="220"/>
      <c r="L478" s="220"/>
      <c r="M478" s="220"/>
      <c r="N478" s="220"/>
      <c r="O478" s="220"/>
      <c r="P478" s="221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248" t="str">
        <f>V442</f>
        <v>Brum DAngelo F.C.</v>
      </c>
      <c r="E480" s="248"/>
      <c r="F480" s="76">
        <v>55</v>
      </c>
      <c r="G480" s="91" t="s">
        <v>17</v>
      </c>
      <c r="H480" s="75">
        <v>29</v>
      </c>
      <c r="I480" s="248" t="str">
        <f>V439</f>
        <v>Diabos Vermelhos SE</v>
      </c>
      <c r="J480" s="248"/>
      <c r="K480" s="248"/>
      <c r="L480" s="248"/>
      <c r="M480" s="248"/>
      <c r="N480" s="248"/>
      <c r="O480" s="248"/>
      <c r="P480" s="248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248" t="str">
        <f>V441</f>
        <v>Qualker F.C</v>
      </c>
      <c r="E481" s="248"/>
      <c r="F481" s="76">
        <v>79</v>
      </c>
      <c r="G481" s="91" t="s">
        <v>17</v>
      </c>
      <c r="H481" s="75">
        <v>49</v>
      </c>
      <c r="I481" s="248" t="str">
        <f>V440</f>
        <v>Siri assassino</v>
      </c>
      <c r="J481" s="248"/>
      <c r="K481" s="248"/>
      <c r="L481" s="248"/>
      <c r="M481" s="248"/>
      <c r="N481" s="248"/>
      <c r="O481" s="248"/>
      <c r="P481" s="248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248" t="str">
        <f>V438</f>
        <v>Alisando Cresce</v>
      </c>
      <c r="E482" s="248"/>
      <c r="F482" s="75">
        <v>33</v>
      </c>
      <c r="G482" s="91" t="s">
        <v>17</v>
      </c>
      <c r="H482" s="76">
        <v>48</v>
      </c>
      <c r="I482" s="248" t="str">
        <f>V435</f>
        <v>Strenght a.L</v>
      </c>
      <c r="J482" s="248"/>
      <c r="K482" s="248"/>
      <c r="L482" s="248"/>
      <c r="M482" s="248"/>
      <c r="N482" s="248"/>
      <c r="O482" s="248"/>
      <c r="P482" s="248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248" t="str">
        <f>V437</f>
        <v>XANDYBBMP F.C</v>
      </c>
      <c r="E483" s="248"/>
      <c r="F483" s="76">
        <v>45</v>
      </c>
      <c r="G483" s="91" t="s">
        <v>17</v>
      </c>
      <c r="H483" s="75">
        <v>29</v>
      </c>
      <c r="I483" s="248" t="str">
        <f>V436</f>
        <v>louro 43 fc</v>
      </c>
      <c r="J483" s="248"/>
      <c r="K483" s="248"/>
      <c r="L483" s="248"/>
      <c r="M483" s="248"/>
      <c r="N483" s="248"/>
      <c r="O483" s="248"/>
      <c r="P483" s="248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16" t="s">
        <v>138</v>
      </c>
      <c r="E485" s="217"/>
      <c r="F485" s="217"/>
      <c r="G485" s="217"/>
      <c r="H485" s="217"/>
      <c r="I485" s="217"/>
      <c r="J485" s="217"/>
      <c r="K485" s="217"/>
      <c r="L485" s="217"/>
      <c r="M485" s="217"/>
      <c r="N485" s="217"/>
      <c r="O485" s="217"/>
      <c r="P485" s="218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19"/>
      <c r="E486" s="220"/>
      <c r="F486" s="220"/>
      <c r="G486" s="220"/>
      <c r="H486" s="220"/>
      <c r="I486" s="220"/>
      <c r="J486" s="220"/>
      <c r="K486" s="220"/>
      <c r="L486" s="220"/>
      <c r="M486" s="220"/>
      <c r="N486" s="220"/>
      <c r="O486" s="220"/>
      <c r="P486" s="221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248" t="str">
        <f>V442</f>
        <v>Brum DAngelo F.C.</v>
      </c>
      <c r="E488" s="248"/>
      <c r="F488" s="76">
        <v>78</v>
      </c>
      <c r="G488" s="91" t="s">
        <v>17</v>
      </c>
      <c r="H488" s="75">
        <v>47</v>
      </c>
      <c r="I488" s="248" t="str">
        <f>V440</f>
        <v>Siri assassino</v>
      </c>
      <c r="J488" s="248"/>
      <c r="K488" s="248"/>
      <c r="L488" s="248"/>
      <c r="M488" s="248"/>
      <c r="N488" s="248"/>
      <c r="O488" s="248"/>
      <c r="P488" s="248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248" t="str">
        <f>V441</f>
        <v>Qualker F.C</v>
      </c>
      <c r="E489" s="248"/>
      <c r="F489" s="76">
        <v>99</v>
      </c>
      <c r="G489" s="91" t="s">
        <v>17</v>
      </c>
      <c r="H489" s="75">
        <v>87</v>
      </c>
      <c r="I489" s="248" t="str">
        <f>V439</f>
        <v>Diabos Vermelhos SE</v>
      </c>
      <c r="J489" s="248"/>
      <c r="K489" s="248"/>
      <c r="L489" s="248"/>
      <c r="M489" s="248"/>
      <c r="N489" s="248"/>
      <c r="O489" s="248"/>
      <c r="P489" s="248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248" t="str">
        <f>V438</f>
        <v>Alisando Cresce</v>
      </c>
      <c r="E490" s="248"/>
      <c r="F490" s="75">
        <v>21</v>
      </c>
      <c r="G490" s="91" t="s">
        <v>17</v>
      </c>
      <c r="H490" s="76">
        <v>61</v>
      </c>
      <c r="I490" s="248" t="str">
        <f>V436</f>
        <v>louro 43 fc</v>
      </c>
      <c r="J490" s="248"/>
      <c r="K490" s="248"/>
      <c r="L490" s="248"/>
      <c r="M490" s="248"/>
      <c r="N490" s="248"/>
      <c r="O490" s="248"/>
      <c r="P490" s="248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248" t="str">
        <f>V437</f>
        <v>XANDYBBMP F.C</v>
      </c>
      <c r="E491" s="248"/>
      <c r="F491" s="76">
        <v>101</v>
      </c>
      <c r="G491" s="91" t="s">
        <v>17</v>
      </c>
      <c r="H491" s="75">
        <v>78</v>
      </c>
      <c r="I491" s="248" t="str">
        <f>V435</f>
        <v>Strenght a.L</v>
      </c>
      <c r="J491" s="248"/>
      <c r="K491" s="248"/>
      <c r="L491" s="248"/>
      <c r="M491" s="248"/>
      <c r="N491" s="248"/>
      <c r="O491" s="248"/>
      <c r="P491" s="248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16" t="s">
        <v>139</v>
      </c>
      <c r="E493" s="217"/>
      <c r="F493" s="217"/>
      <c r="G493" s="217"/>
      <c r="H493" s="217"/>
      <c r="I493" s="217"/>
      <c r="J493" s="217"/>
      <c r="K493" s="217"/>
      <c r="L493" s="217"/>
      <c r="M493" s="217"/>
      <c r="N493" s="217"/>
      <c r="O493" s="217"/>
      <c r="P493" s="218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19"/>
      <c r="E494" s="220"/>
      <c r="F494" s="220"/>
      <c r="G494" s="220"/>
      <c r="H494" s="220"/>
      <c r="I494" s="220"/>
      <c r="J494" s="220"/>
      <c r="K494" s="220"/>
      <c r="L494" s="220"/>
      <c r="M494" s="220"/>
      <c r="N494" s="220"/>
      <c r="O494" s="220"/>
      <c r="P494" s="221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248" t="str">
        <f>V442</f>
        <v>Brum DAngelo F.C.</v>
      </c>
      <c r="E496" s="248"/>
      <c r="F496" s="75">
        <v>27</v>
      </c>
      <c r="G496" s="91" t="s">
        <v>17</v>
      </c>
      <c r="H496" s="76">
        <v>50</v>
      </c>
      <c r="I496" s="248" t="str">
        <f>V441</f>
        <v>Qualker F.C</v>
      </c>
      <c r="J496" s="248"/>
      <c r="K496" s="248"/>
      <c r="L496" s="248"/>
      <c r="M496" s="248"/>
      <c r="N496" s="248"/>
      <c r="O496" s="248"/>
      <c r="P496" s="248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248" t="str">
        <f>V440</f>
        <v>Siri assassino</v>
      </c>
      <c r="E497" s="248"/>
      <c r="F497" s="75">
        <v>45</v>
      </c>
      <c r="G497" s="91" t="s">
        <v>17</v>
      </c>
      <c r="H497" s="76">
        <v>67</v>
      </c>
      <c r="I497" s="248" t="str">
        <f>V439</f>
        <v>Diabos Vermelhos SE</v>
      </c>
      <c r="J497" s="248"/>
      <c r="K497" s="248"/>
      <c r="L497" s="248"/>
      <c r="M497" s="248"/>
      <c r="N497" s="248"/>
      <c r="O497" s="248"/>
      <c r="P497" s="248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248" t="str">
        <f>V438</f>
        <v>Alisando Cresce</v>
      </c>
      <c r="E498" s="248"/>
      <c r="F498" s="76">
        <v>56</v>
      </c>
      <c r="G498" s="91" t="s">
        <v>17</v>
      </c>
      <c r="H498" s="75">
        <v>37</v>
      </c>
      <c r="I498" s="248" t="str">
        <f>V437</f>
        <v>XANDYBBMP F.C</v>
      </c>
      <c r="J498" s="248"/>
      <c r="K498" s="248"/>
      <c r="L498" s="248"/>
      <c r="M498" s="248"/>
      <c r="N498" s="248"/>
      <c r="O498" s="248"/>
      <c r="P498" s="248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248" t="str">
        <f>V436</f>
        <v>louro 43 fc</v>
      </c>
      <c r="E499" s="248"/>
      <c r="F499" s="75">
        <v>39</v>
      </c>
      <c r="G499" s="91" t="s">
        <v>17</v>
      </c>
      <c r="H499" s="76">
        <v>42</v>
      </c>
      <c r="I499" s="248" t="str">
        <f>V435</f>
        <v>Strenght a.L</v>
      </c>
      <c r="J499" s="248"/>
      <c r="K499" s="248"/>
      <c r="L499" s="248"/>
      <c r="M499" s="248"/>
      <c r="N499" s="248"/>
      <c r="O499" s="248"/>
      <c r="P499" s="248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37" t="s">
        <v>121</v>
      </c>
      <c r="E501" s="238"/>
      <c r="F501" s="238"/>
      <c r="G501" s="238"/>
      <c r="H501" s="238"/>
      <c r="I501" s="238"/>
      <c r="J501" s="238"/>
      <c r="K501" s="238"/>
      <c r="L501" s="238"/>
      <c r="M501" s="239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40"/>
      <c r="E502" s="241"/>
      <c r="F502" s="241"/>
      <c r="G502" s="241"/>
      <c r="H502" s="241"/>
      <c r="I502" s="241"/>
      <c r="J502" s="241"/>
      <c r="K502" s="241"/>
      <c r="L502" s="241"/>
      <c r="M502" s="242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54" t="s">
        <v>21</v>
      </c>
      <c r="F503" s="243" t="s">
        <v>12</v>
      </c>
      <c r="G503" s="243"/>
      <c r="H503" s="243" t="s">
        <v>309</v>
      </c>
      <c r="I503" s="243"/>
      <c r="J503" s="243" t="s">
        <v>310</v>
      </c>
      <c r="K503" s="243"/>
      <c r="L503" s="243" t="s">
        <v>174</v>
      </c>
      <c r="M503" s="244"/>
      <c r="Q503" s="45"/>
      <c r="T503" s="46"/>
      <c r="U503" s="45" t="s">
        <v>3</v>
      </c>
      <c r="V503" s="86" t="s">
        <v>2</v>
      </c>
      <c r="W503" s="159" t="s">
        <v>12</v>
      </c>
      <c r="X503" s="159" t="s">
        <v>13</v>
      </c>
      <c r="Y503" s="159" t="s">
        <v>14</v>
      </c>
      <c r="Z503" s="86" t="s">
        <v>15</v>
      </c>
      <c r="AA503" s="159" t="s">
        <v>18</v>
      </c>
      <c r="AB503" s="159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58" t="str">
        <f>VLOOKUP(AC504,$U$503:$AB$511,2)</f>
        <v>hugofluzao</v>
      </c>
      <c r="F504" s="245">
        <f>VLOOKUP(AC504,$U$503:$AB$511,3)</f>
        <v>14</v>
      </c>
      <c r="G504" s="245"/>
      <c r="H504" s="246">
        <f>VLOOKUP(AC504,$U$503:$AB$511,4)</f>
        <v>375</v>
      </c>
      <c r="I504" s="246"/>
      <c r="J504" s="246">
        <f>VLOOKUP(AC504,$U$503:$AB$511,5)</f>
        <v>284</v>
      </c>
      <c r="K504" s="246"/>
      <c r="L504" s="246">
        <f>VLOOKUP(AC504,$U$503:$AB$511,6)</f>
        <v>91</v>
      </c>
      <c r="M504" s="247"/>
      <c r="O504" s="44" t="s">
        <v>179</v>
      </c>
      <c r="Q504" s="45"/>
      <c r="T504" s="46"/>
      <c r="U504" s="47">
        <v>1</v>
      </c>
      <c r="V504" s="159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59">
        <f>(W504*10^10)+((Z504+5000)*10^6)+(X504*10)+U504</f>
        <v>104958003301</v>
      </c>
      <c r="AB504" s="45">
        <f>LARGE($AA$504:$AA$511,U504)</f>
        <v>145091003758</v>
      </c>
      <c r="AC504" s="159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53" t="str">
        <f t="shared" ref="E505:E511" si="63">VLOOKUP(AC505,$U$503:$AB$511,2)</f>
        <v>Glaa.VascodaaGamaa</v>
      </c>
      <c r="F505" s="234">
        <f t="shared" ref="F505:F511" si="64">VLOOKUP(AC505,$U$503:$AB$511,3)</f>
        <v>12</v>
      </c>
      <c r="G505" s="234"/>
      <c r="H505" s="235">
        <f t="shared" ref="H505:H511" si="65">VLOOKUP(AC505,$U$503:$AB$511,4)</f>
        <v>390</v>
      </c>
      <c r="I505" s="235"/>
      <c r="J505" s="235">
        <f t="shared" ref="J505:J511" si="66">VLOOKUP(AC505,$U$503:$AB$511,5)</f>
        <v>273</v>
      </c>
      <c r="K505" s="235"/>
      <c r="L505" s="235">
        <f t="shared" ref="L505:L511" si="67">VLOOKUP(AC505,$U$503:$AB$511,6)</f>
        <v>117</v>
      </c>
      <c r="M505" s="236"/>
      <c r="O505" s="44" t="s">
        <v>175</v>
      </c>
      <c r="Q505" s="45"/>
      <c r="T505" s="46"/>
      <c r="U505" s="47">
        <v>2</v>
      </c>
      <c r="V505" s="159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59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59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53" t="str">
        <f t="shared" si="63"/>
        <v>Shahade F.C</v>
      </c>
      <c r="F506" s="234">
        <f t="shared" si="64"/>
        <v>11</v>
      </c>
      <c r="G506" s="234"/>
      <c r="H506" s="235">
        <f t="shared" si="65"/>
        <v>337</v>
      </c>
      <c r="I506" s="235"/>
      <c r="J506" s="235">
        <f t="shared" si="66"/>
        <v>320</v>
      </c>
      <c r="K506" s="235"/>
      <c r="L506" s="235">
        <f t="shared" si="67"/>
        <v>17</v>
      </c>
      <c r="M506" s="236"/>
      <c r="O506" s="44" t="s">
        <v>307</v>
      </c>
      <c r="Q506" s="45"/>
      <c r="T506" s="46"/>
      <c r="U506" s="47">
        <v>3</v>
      </c>
      <c r="V506" s="159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59">
        <f t="shared" si="69"/>
        <v>125117003903</v>
      </c>
      <c r="AB506" s="45">
        <f t="shared" si="70"/>
        <v>115017003377</v>
      </c>
      <c r="AC506" s="159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53" t="str">
        <f t="shared" si="63"/>
        <v>PraFrenteFluzao FC</v>
      </c>
      <c r="F507" s="234">
        <f t="shared" si="64"/>
        <v>11</v>
      </c>
      <c r="G507" s="234"/>
      <c r="H507" s="235">
        <f t="shared" si="65"/>
        <v>330</v>
      </c>
      <c r="I507" s="235"/>
      <c r="J507" s="235">
        <f t="shared" si="66"/>
        <v>328</v>
      </c>
      <c r="K507" s="235"/>
      <c r="L507" s="235">
        <f t="shared" si="67"/>
        <v>2</v>
      </c>
      <c r="M507" s="236"/>
      <c r="O507" s="44" t="s">
        <v>308</v>
      </c>
      <c r="Q507" s="45"/>
      <c r="T507" s="46"/>
      <c r="U507" s="47">
        <v>4</v>
      </c>
      <c r="V507" s="159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59">
        <f t="shared" si="69"/>
        <v>34940002084</v>
      </c>
      <c r="AB507" s="45">
        <f t="shared" si="70"/>
        <v>115002003306</v>
      </c>
      <c r="AC507" s="159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52" t="str">
        <f t="shared" si="63"/>
        <v>SUPER CARIOCA</v>
      </c>
      <c r="F508" s="231">
        <f t="shared" si="64"/>
        <v>10</v>
      </c>
      <c r="G508" s="231"/>
      <c r="H508" s="232">
        <f t="shared" si="65"/>
        <v>330</v>
      </c>
      <c r="I508" s="232"/>
      <c r="J508" s="232">
        <f t="shared" si="66"/>
        <v>372</v>
      </c>
      <c r="K508" s="232"/>
      <c r="L508" s="232">
        <f t="shared" si="67"/>
        <v>-42</v>
      </c>
      <c r="M508" s="233"/>
      <c r="O508" s="44" t="s">
        <v>178</v>
      </c>
      <c r="Q508" s="45"/>
      <c r="T508" s="46"/>
      <c r="U508" s="47">
        <v>5</v>
      </c>
      <c r="V508" s="159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59">
        <f t="shared" si="69"/>
        <v>64914002585</v>
      </c>
      <c r="AB508" s="45">
        <f t="shared" si="70"/>
        <v>104958003301</v>
      </c>
      <c r="AC508" s="159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52" t="str">
        <f t="shared" si="63"/>
        <v>C.R Mixuruca</v>
      </c>
      <c r="F509" s="231">
        <f t="shared" si="64"/>
        <v>8</v>
      </c>
      <c r="G509" s="231"/>
      <c r="H509" s="232">
        <f t="shared" si="65"/>
        <v>263</v>
      </c>
      <c r="I509" s="232"/>
      <c r="J509" s="232">
        <f t="shared" si="66"/>
        <v>286</v>
      </c>
      <c r="K509" s="232"/>
      <c r="L509" s="232">
        <f t="shared" si="67"/>
        <v>-23</v>
      </c>
      <c r="M509" s="233"/>
      <c r="Q509" s="45"/>
      <c r="T509" s="46"/>
      <c r="U509" s="47">
        <v>6</v>
      </c>
      <c r="V509" s="159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59">
        <f t="shared" si="69"/>
        <v>115002003306</v>
      </c>
      <c r="AB509" s="45">
        <f t="shared" si="70"/>
        <v>84977002632</v>
      </c>
      <c r="AC509" s="159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52" t="str">
        <f t="shared" si="63"/>
        <v>Alefeju F.C.</v>
      </c>
      <c r="F510" s="231">
        <f t="shared" si="64"/>
        <v>6</v>
      </c>
      <c r="G510" s="231"/>
      <c r="H510" s="232">
        <f t="shared" si="65"/>
        <v>258</v>
      </c>
      <c r="I510" s="232"/>
      <c r="J510" s="232">
        <f t="shared" si="66"/>
        <v>344</v>
      </c>
      <c r="K510" s="232"/>
      <c r="L510" s="232">
        <f t="shared" si="67"/>
        <v>-86</v>
      </c>
      <c r="M510" s="233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59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59">
        <f t="shared" si="69"/>
        <v>115017003377</v>
      </c>
      <c r="AB510" s="45">
        <f t="shared" si="70"/>
        <v>64914002585</v>
      </c>
      <c r="AC510" s="159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56" t="str">
        <f t="shared" si="63"/>
        <v>Wizzy F.C.</v>
      </c>
      <c r="F511" s="222">
        <f t="shared" si="64"/>
        <v>3</v>
      </c>
      <c r="G511" s="222"/>
      <c r="H511" s="223">
        <f t="shared" si="65"/>
        <v>208</v>
      </c>
      <c r="I511" s="223"/>
      <c r="J511" s="223">
        <f t="shared" si="66"/>
        <v>268</v>
      </c>
      <c r="K511" s="223"/>
      <c r="L511" s="223">
        <f t="shared" si="67"/>
        <v>-60</v>
      </c>
      <c r="M511" s="224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59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59">
        <f t="shared" si="69"/>
        <v>145091003758</v>
      </c>
      <c r="AB511" s="45">
        <f t="shared" si="70"/>
        <v>34940002084</v>
      </c>
      <c r="AC511" s="159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60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60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25" t="s">
        <v>133</v>
      </c>
      <c r="E514" s="226"/>
      <c r="F514" s="226"/>
      <c r="G514" s="226"/>
      <c r="H514" s="226"/>
      <c r="I514" s="226"/>
      <c r="J514" s="226"/>
      <c r="K514" s="226"/>
      <c r="L514" s="226"/>
      <c r="M514" s="226"/>
      <c r="N514" s="226"/>
      <c r="O514" s="226"/>
      <c r="P514" s="227"/>
      <c r="Q514" s="45" t="str">
        <f>IF(OR(H514="",F514=""),"",IF(H514=F514,1,IF(H514&lt;F514,0,IF(H514-F514&lt;10,2,IF(H514&gt;F514,3,SE)))))</f>
        <v/>
      </c>
      <c r="T514" s="46"/>
      <c r="V514" s="160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28"/>
      <c r="E515" s="229"/>
      <c r="F515" s="229"/>
      <c r="G515" s="229"/>
      <c r="H515" s="229"/>
      <c r="I515" s="229"/>
      <c r="J515" s="229"/>
      <c r="K515" s="229"/>
      <c r="L515" s="229"/>
      <c r="M515" s="229"/>
      <c r="N515" s="229"/>
      <c r="O515" s="229"/>
      <c r="P515" s="230"/>
      <c r="Q515" s="45" t="str">
        <f>IF(OR(H515="",F515=""),"",IF(H515=F515,1,IF(H515&lt;F515,0,IF(H515-F515&lt;10,2,IF(H515&gt;F515,3,SE)))))</f>
        <v/>
      </c>
      <c r="T515" s="45"/>
      <c r="U515" s="61"/>
      <c r="V515" s="160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60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15" t="str">
        <f>V511</f>
        <v>hugofluzao</v>
      </c>
      <c r="E517" s="215"/>
      <c r="F517" s="76">
        <v>40</v>
      </c>
      <c r="G517" s="151" t="s">
        <v>17</v>
      </c>
      <c r="H517" s="75">
        <v>31</v>
      </c>
      <c r="I517" s="215" t="str">
        <f>V507</f>
        <v>Wizzy F.C.</v>
      </c>
      <c r="J517" s="215"/>
      <c r="K517" s="215"/>
      <c r="L517" s="215"/>
      <c r="M517" s="215"/>
      <c r="N517" s="215"/>
      <c r="O517" s="215"/>
      <c r="P517" s="215"/>
      <c r="Q517" s="45">
        <f>IF(OR(H517="",F517=""),"",IF(H517=F517,1,IF(H517&lt;F517,0,IF(H517-F517&lt;10,2,IF(H517&gt;F517,3,SE)))))</f>
        <v>0</v>
      </c>
      <c r="U517" s="61"/>
      <c r="V517" s="160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15" t="str">
        <f>V510</f>
        <v>Shahade F.C</v>
      </c>
      <c r="E518" s="215"/>
      <c r="F518" s="76">
        <v>30</v>
      </c>
      <c r="G518" s="151" t="s">
        <v>17</v>
      </c>
      <c r="H518" s="75">
        <v>14</v>
      </c>
      <c r="I518" s="215" t="str">
        <f>V506</f>
        <v>Glaa.VascodaaGamaa</v>
      </c>
      <c r="J518" s="215"/>
      <c r="K518" s="215"/>
      <c r="L518" s="215"/>
      <c r="M518" s="215"/>
      <c r="N518" s="215"/>
      <c r="O518" s="215"/>
      <c r="P518" s="215"/>
      <c r="Q518" s="45">
        <f>IF(OR(H518="",F518=""),"",IF(H518=F518,1,IF(H518&lt;F518,0,IF(H518-F518&lt;10,2,IF(H518&gt;F518,3,SE)))))</f>
        <v>0</v>
      </c>
      <c r="U518" s="61"/>
      <c r="V518" s="160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15" t="str">
        <f>V509</f>
        <v>PraFrenteFluzao FC</v>
      </c>
      <c r="E519" s="215"/>
      <c r="F519" s="76">
        <v>35</v>
      </c>
      <c r="G519" s="151" t="s">
        <v>17</v>
      </c>
      <c r="H519" s="75">
        <v>34</v>
      </c>
      <c r="I519" s="215" t="str">
        <f>V505</f>
        <v>C.R Mixuruca</v>
      </c>
      <c r="J519" s="215"/>
      <c r="K519" s="215"/>
      <c r="L519" s="215"/>
      <c r="M519" s="215"/>
      <c r="N519" s="215"/>
      <c r="O519" s="215"/>
      <c r="P519" s="215"/>
      <c r="Q519" s="45">
        <f>IF(OR(H519="",F519=""),"",IF(H519=F519,1,IF(H519&lt;F519,0,IF(H519-F519&lt;10,2,IF(H519&gt;F519,3,SE)))))</f>
        <v>0</v>
      </c>
      <c r="U519" s="61"/>
      <c r="V519" s="160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15" t="str">
        <f>V508</f>
        <v>Alefeju F.C.</v>
      </c>
      <c r="E520" s="215"/>
      <c r="F520" s="75">
        <v>44</v>
      </c>
      <c r="G520" s="151" t="s">
        <v>17</v>
      </c>
      <c r="H520" s="76">
        <v>48</v>
      </c>
      <c r="I520" s="215" t="str">
        <f>V504</f>
        <v>SUPER CARIOCA</v>
      </c>
      <c r="J520" s="215"/>
      <c r="K520" s="215"/>
      <c r="L520" s="215"/>
      <c r="M520" s="215"/>
      <c r="N520" s="215"/>
      <c r="O520" s="215"/>
      <c r="P520" s="215"/>
      <c r="Q520" s="45">
        <f>IF(OR(H520="",F520=""),"",IF(H520=F520,1,IF(H520&lt;F520,0,IF(H520-F520&lt;10,2,IF(H520&gt;F520,3,SE)))))</f>
        <v>2</v>
      </c>
      <c r="U520" s="61"/>
      <c r="V520" s="160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60"/>
    </row>
    <row r="522" spans="3:28" ht="15" customHeight="1">
      <c r="C522" s="45" t="str">
        <f>IF(OR(F522="",H522=""),"",IF(F522=H522,1,IF(F522&lt;H522,0,IF(F522-H522&lt;10,2,IF(F522&gt;H522,3,SE)))))</f>
        <v/>
      </c>
      <c r="D522" s="216" t="s">
        <v>135</v>
      </c>
      <c r="E522" s="217"/>
      <c r="F522" s="217"/>
      <c r="G522" s="217"/>
      <c r="H522" s="217"/>
      <c r="I522" s="217"/>
      <c r="J522" s="217"/>
      <c r="K522" s="217"/>
      <c r="L522" s="217"/>
      <c r="M522" s="217"/>
      <c r="N522" s="217"/>
      <c r="O522" s="217"/>
      <c r="P522" s="218"/>
      <c r="Q522" s="45" t="str">
        <f>IF(OR(H522="",F522=""),"",IF(H522=F522,1,IF(H522&lt;F522,0,IF(H522-F522&lt;10,2,IF(H522&gt;F522,3,SE)))))</f>
        <v/>
      </c>
      <c r="U522" s="61"/>
      <c r="V522" s="160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19"/>
      <c r="E523" s="220"/>
      <c r="F523" s="220"/>
      <c r="G523" s="220"/>
      <c r="H523" s="220"/>
      <c r="I523" s="220"/>
      <c r="J523" s="220"/>
      <c r="K523" s="220"/>
      <c r="L523" s="220"/>
      <c r="M523" s="220"/>
      <c r="N523" s="220"/>
      <c r="O523" s="220"/>
      <c r="P523" s="221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15" t="str">
        <f>V511</f>
        <v>hugofluzao</v>
      </c>
      <c r="E525" s="215"/>
      <c r="F525" s="75">
        <v>38</v>
      </c>
      <c r="G525" s="151" t="s">
        <v>17</v>
      </c>
      <c r="H525" s="76">
        <v>54</v>
      </c>
      <c r="I525" s="215" t="str">
        <f>V504</f>
        <v>SUPER CARIOCA</v>
      </c>
      <c r="J525" s="215"/>
      <c r="K525" s="215"/>
      <c r="L525" s="215"/>
      <c r="M525" s="215"/>
      <c r="N525" s="215"/>
      <c r="O525" s="215"/>
      <c r="P525" s="215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15" t="str">
        <f>V510</f>
        <v>Shahade F.C</v>
      </c>
      <c r="E526" s="215"/>
      <c r="F526" s="75">
        <v>63</v>
      </c>
      <c r="G526" s="151" t="s">
        <v>17</v>
      </c>
      <c r="H526" s="76">
        <v>64</v>
      </c>
      <c r="I526" s="215" t="str">
        <f>V505</f>
        <v>C.R Mixuruca</v>
      </c>
      <c r="J526" s="215"/>
      <c r="K526" s="215"/>
      <c r="L526" s="215"/>
      <c r="M526" s="215"/>
      <c r="N526" s="215"/>
      <c r="O526" s="215"/>
      <c r="P526" s="215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15" t="str">
        <f>V509</f>
        <v>PraFrenteFluzao FC</v>
      </c>
      <c r="E527" s="215"/>
      <c r="F527" s="76">
        <v>82</v>
      </c>
      <c r="G527" s="151" t="s">
        <v>17</v>
      </c>
      <c r="H527" s="75">
        <v>54</v>
      </c>
      <c r="I527" s="215" t="str">
        <f>V506</f>
        <v>Glaa.VascodaaGamaa</v>
      </c>
      <c r="J527" s="215"/>
      <c r="K527" s="215"/>
      <c r="L527" s="215"/>
      <c r="M527" s="215"/>
      <c r="N527" s="215"/>
      <c r="O527" s="215"/>
      <c r="P527" s="215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15" t="str">
        <f>V508</f>
        <v>Alefeju F.C.</v>
      </c>
      <c r="E528" s="215"/>
      <c r="F528" s="76">
        <v>42</v>
      </c>
      <c r="G528" s="151" t="s">
        <v>17</v>
      </c>
      <c r="H528" s="75">
        <v>26</v>
      </c>
      <c r="I528" s="215" t="str">
        <f>V507</f>
        <v>Wizzy F.C.</v>
      </c>
      <c r="J528" s="215"/>
      <c r="K528" s="215"/>
      <c r="L528" s="215"/>
      <c r="M528" s="215"/>
      <c r="N528" s="215"/>
      <c r="O528" s="215"/>
      <c r="P528" s="215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16" t="s">
        <v>134</v>
      </c>
      <c r="E530" s="217"/>
      <c r="F530" s="217"/>
      <c r="G530" s="217"/>
      <c r="H530" s="217"/>
      <c r="I530" s="217"/>
      <c r="J530" s="217"/>
      <c r="K530" s="217"/>
      <c r="L530" s="217"/>
      <c r="M530" s="217"/>
      <c r="N530" s="217"/>
      <c r="O530" s="217"/>
      <c r="P530" s="21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19"/>
      <c r="E531" s="220"/>
      <c r="F531" s="220"/>
      <c r="G531" s="220"/>
      <c r="H531" s="220"/>
      <c r="I531" s="220"/>
      <c r="J531" s="220"/>
      <c r="K531" s="220"/>
      <c r="L531" s="220"/>
      <c r="M531" s="220"/>
      <c r="N531" s="220"/>
      <c r="O531" s="220"/>
      <c r="P531" s="221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15" t="str">
        <f>V511</f>
        <v>hugofluzao</v>
      </c>
      <c r="E533" s="215"/>
      <c r="F533" s="76">
        <v>66</v>
      </c>
      <c r="G533" s="151" t="s">
        <v>17</v>
      </c>
      <c r="H533" s="75">
        <v>33</v>
      </c>
      <c r="I533" s="215" t="str">
        <f>V505</f>
        <v>C.R Mixuruca</v>
      </c>
      <c r="J533" s="215"/>
      <c r="K533" s="215"/>
      <c r="L533" s="215"/>
      <c r="M533" s="215"/>
      <c r="N533" s="215"/>
      <c r="O533" s="215"/>
      <c r="P533" s="215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15" t="str">
        <f>V510</f>
        <v>Shahade F.C</v>
      </c>
      <c r="E534" s="215"/>
      <c r="F534" s="76">
        <v>85</v>
      </c>
      <c r="G534" s="151" t="s">
        <v>17</v>
      </c>
      <c r="H534" s="75">
        <v>69</v>
      </c>
      <c r="I534" s="215" t="str">
        <f>V504</f>
        <v>SUPER CARIOCA</v>
      </c>
      <c r="J534" s="215"/>
      <c r="K534" s="215"/>
      <c r="L534" s="215"/>
      <c r="M534" s="215"/>
      <c r="N534" s="215"/>
      <c r="O534" s="215"/>
      <c r="P534" s="215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15" t="str">
        <f>V509</f>
        <v>PraFrenteFluzao FC</v>
      </c>
      <c r="E535" s="215"/>
      <c r="F535" s="76">
        <v>34</v>
      </c>
      <c r="G535" s="151" t="s">
        <v>17</v>
      </c>
      <c r="H535" s="75">
        <v>24</v>
      </c>
      <c r="I535" s="215" t="str">
        <f>V507</f>
        <v>Wizzy F.C.</v>
      </c>
      <c r="J535" s="215"/>
      <c r="K535" s="215"/>
      <c r="L535" s="215"/>
      <c r="M535" s="215"/>
      <c r="N535" s="215"/>
      <c r="O535" s="215"/>
      <c r="P535" s="215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15" t="str">
        <f>V508</f>
        <v>Alefeju F.C.</v>
      </c>
      <c r="E536" s="215"/>
      <c r="F536" s="75">
        <v>35</v>
      </c>
      <c r="G536" s="151" t="s">
        <v>17</v>
      </c>
      <c r="H536" s="76">
        <v>85</v>
      </c>
      <c r="I536" s="215" t="str">
        <f>V506</f>
        <v>Glaa.VascodaaGamaa</v>
      </c>
      <c r="J536" s="215"/>
      <c r="K536" s="215"/>
      <c r="L536" s="215"/>
      <c r="M536" s="215"/>
      <c r="N536" s="215"/>
      <c r="O536" s="215"/>
      <c r="P536" s="215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16" t="s">
        <v>136</v>
      </c>
      <c r="E538" s="217"/>
      <c r="F538" s="217"/>
      <c r="G538" s="217"/>
      <c r="H538" s="217"/>
      <c r="I538" s="217"/>
      <c r="J538" s="217"/>
      <c r="K538" s="217"/>
      <c r="L538" s="217"/>
      <c r="M538" s="217"/>
      <c r="N538" s="217"/>
      <c r="O538" s="217"/>
      <c r="P538" s="218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19"/>
      <c r="E539" s="220"/>
      <c r="F539" s="220"/>
      <c r="G539" s="220"/>
      <c r="H539" s="220"/>
      <c r="I539" s="220"/>
      <c r="J539" s="220"/>
      <c r="K539" s="220"/>
      <c r="L539" s="220"/>
      <c r="M539" s="220"/>
      <c r="N539" s="220"/>
      <c r="O539" s="220"/>
      <c r="P539" s="221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15" t="str">
        <f>V511</f>
        <v>hugofluzao</v>
      </c>
      <c r="E541" s="215"/>
      <c r="F541" s="75">
        <v>32</v>
      </c>
      <c r="G541" s="58" t="s">
        <v>17</v>
      </c>
      <c r="H541" s="76">
        <v>48</v>
      </c>
      <c r="I541" s="215" t="str">
        <f>V506</f>
        <v>Glaa.VascodaaGamaa</v>
      </c>
      <c r="J541" s="215"/>
      <c r="K541" s="215"/>
      <c r="L541" s="215"/>
      <c r="M541" s="215"/>
      <c r="N541" s="215"/>
      <c r="O541" s="215"/>
      <c r="P541" s="215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15" t="str">
        <f>V510</f>
        <v>Shahade F.C</v>
      </c>
      <c r="E542" s="215"/>
      <c r="F542" s="76">
        <v>34</v>
      </c>
      <c r="G542" s="58" t="s">
        <v>17</v>
      </c>
      <c r="H542" s="75">
        <v>28</v>
      </c>
      <c r="I542" s="215" t="str">
        <f>V507</f>
        <v>Wizzy F.C.</v>
      </c>
      <c r="J542" s="215"/>
      <c r="K542" s="215"/>
      <c r="L542" s="215"/>
      <c r="M542" s="215"/>
      <c r="N542" s="215"/>
      <c r="O542" s="215"/>
      <c r="P542" s="215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15" t="str">
        <f>V509</f>
        <v>PraFrenteFluzao FC</v>
      </c>
      <c r="E543" s="215"/>
      <c r="F543" s="75">
        <v>31</v>
      </c>
      <c r="G543" s="58" t="s">
        <v>17</v>
      </c>
      <c r="H543" s="76">
        <v>34</v>
      </c>
      <c r="I543" s="215" t="str">
        <f>V504</f>
        <v>SUPER CARIOCA</v>
      </c>
      <c r="J543" s="215"/>
      <c r="K543" s="215"/>
      <c r="L543" s="215"/>
      <c r="M543" s="215"/>
      <c r="N543" s="215"/>
      <c r="O543" s="215"/>
      <c r="P543" s="215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15" t="str">
        <f>V508</f>
        <v>Alefeju F.C.</v>
      </c>
      <c r="E544" s="215"/>
      <c r="F544" s="75">
        <v>17</v>
      </c>
      <c r="G544" s="58" t="s">
        <v>17</v>
      </c>
      <c r="H544" s="76">
        <v>38</v>
      </c>
      <c r="I544" s="215" t="str">
        <f>V505</f>
        <v>C.R Mixuruca</v>
      </c>
      <c r="J544" s="215"/>
      <c r="K544" s="215"/>
      <c r="L544" s="215"/>
      <c r="M544" s="215"/>
      <c r="N544" s="215"/>
      <c r="O544" s="215"/>
      <c r="P544" s="215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16" t="s">
        <v>137</v>
      </c>
      <c r="E546" s="217"/>
      <c r="F546" s="217"/>
      <c r="G546" s="217"/>
      <c r="H546" s="217"/>
      <c r="I546" s="217"/>
      <c r="J546" s="217"/>
      <c r="K546" s="217"/>
      <c r="L546" s="217"/>
      <c r="M546" s="217"/>
      <c r="N546" s="217"/>
      <c r="O546" s="217"/>
      <c r="P546" s="21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19"/>
      <c r="E547" s="220"/>
      <c r="F547" s="220"/>
      <c r="G547" s="220"/>
      <c r="H547" s="220"/>
      <c r="I547" s="220"/>
      <c r="J547" s="220"/>
      <c r="K547" s="220"/>
      <c r="L547" s="220"/>
      <c r="M547" s="220"/>
      <c r="N547" s="220"/>
      <c r="O547" s="220"/>
      <c r="P547" s="221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15" t="str">
        <f>V511</f>
        <v>hugofluzao</v>
      </c>
      <c r="E549" s="215"/>
      <c r="F549" s="76">
        <v>52</v>
      </c>
      <c r="G549" s="58" t="s">
        <v>17</v>
      </c>
      <c r="H549" s="75">
        <v>16</v>
      </c>
      <c r="I549" s="215" t="str">
        <f>V508</f>
        <v>Alefeju F.C.</v>
      </c>
      <c r="J549" s="215"/>
      <c r="K549" s="215"/>
      <c r="L549" s="215"/>
      <c r="M549" s="215"/>
      <c r="N549" s="215"/>
      <c r="O549" s="215"/>
      <c r="P549" s="215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15" t="str">
        <f>V510</f>
        <v>Shahade F.C</v>
      </c>
      <c r="E550" s="215"/>
      <c r="F550" s="75">
        <v>33</v>
      </c>
      <c r="G550" s="58" t="s">
        <v>17</v>
      </c>
      <c r="H550" s="76">
        <v>43</v>
      </c>
      <c r="I550" s="215" t="str">
        <f>V509</f>
        <v>PraFrenteFluzao FC</v>
      </c>
      <c r="J550" s="215"/>
      <c r="K550" s="215"/>
      <c r="L550" s="215"/>
      <c r="M550" s="215"/>
      <c r="N550" s="215"/>
      <c r="O550" s="215"/>
      <c r="P550" s="215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15" t="str">
        <f>V507</f>
        <v>Wizzy F.C.</v>
      </c>
      <c r="E551" s="215"/>
      <c r="F551" s="76">
        <v>43</v>
      </c>
      <c r="G551" s="58" t="s">
        <v>17</v>
      </c>
      <c r="H551" s="75">
        <v>39</v>
      </c>
      <c r="I551" s="215" t="str">
        <f>V504</f>
        <v>SUPER CARIOCA</v>
      </c>
      <c r="J551" s="215"/>
      <c r="K551" s="215"/>
      <c r="L551" s="215"/>
      <c r="M551" s="215"/>
      <c r="N551" s="215"/>
      <c r="O551" s="215"/>
      <c r="P551" s="215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15" t="str">
        <f>V506</f>
        <v>Glaa.VascodaaGamaa</v>
      </c>
      <c r="E552" s="215"/>
      <c r="F552" s="75">
        <v>28</v>
      </c>
      <c r="G552" s="58" t="s">
        <v>17</v>
      </c>
      <c r="H552" s="76">
        <v>29</v>
      </c>
      <c r="I552" s="215" t="str">
        <f>V505</f>
        <v>C.R Mixuruca</v>
      </c>
      <c r="J552" s="215"/>
      <c r="K552" s="215"/>
      <c r="L552" s="215"/>
      <c r="M552" s="215"/>
      <c r="N552" s="215"/>
      <c r="O552" s="215"/>
      <c r="P552" s="215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16" t="s">
        <v>138</v>
      </c>
      <c r="E554" s="217"/>
      <c r="F554" s="217"/>
      <c r="G554" s="217"/>
      <c r="H554" s="217"/>
      <c r="I554" s="217"/>
      <c r="J554" s="217"/>
      <c r="K554" s="217"/>
      <c r="L554" s="217"/>
      <c r="M554" s="217"/>
      <c r="N554" s="217"/>
      <c r="O554" s="217"/>
      <c r="P554" s="218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19"/>
      <c r="E555" s="220"/>
      <c r="F555" s="220"/>
      <c r="G555" s="220"/>
      <c r="H555" s="220"/>
      <c r="I555" s="220"/>
      <c r="J555" s="220"/>
      <c r="K555" s="220"/>
      <c r="L555" s="220"/>
      <c r="M555" s="220"/>
      <c r="N555" s="220"/>
      <c r="O555" s="220"/>
      <c r="P555" s="22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15" t="str">
        <f>V511</f>
        <v>hugofluzao</v>
      </c>
      <c r="E557" s="215"/>
      <c r="F557" s="76">
        <v>95</v>
      </c>
      <c r="G557" s="58" t="s">
        <v>17</v>
      </c>
      <c r="H557" s="75">
        <v>71</v>
      </c>
      <c r="I557" s="215" t="str">
        <f>V509</f>
        <v>PraFrenteFluzao FC</v>
      </c>
      <c r="J557" s="215"/>
      <c r="K557" s="215"/>
      <c r="L557" s="215"/>
      <c r="M557" s="215"/>
      <c r="N557" s="215"/>
      <c r="O557" s="215"/>
      <c r="P557" s="21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15" t="str">
        <f>V510</f>
        <v>Shahade F.C</v>
      </c>
      <c r="E558" s="215"/>
      <c r="F558" s="76">
        <v>61</v>
      </c>
      <c r="G558" s="58" t="s">
        <v>17</v>
      </c>
      <c r="H558" s="75">
        <v>50</v>
      </c>
      <c r="I558" s="215" t="str">
        <f>V508</f>
        <v>Alefeju F.C.</v>
      </c>
      <c r="J558" s="215"/>
      <c r="K558" s="215"/>
      <c r="L558" s="215"/>
      <c r="M558" s="215"/>
      <c r="N558" s="215"/>
      <c r="O558" s="215"/>
      <c r="P558" s="21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15" t="str">
        <f>V507</f>
        <v>Wizzy F.C.</v>
      </c>
      <c r="E559" s="215"/>
      <c r="F559" s="75">
        <v>31</v>
      </c>
      <c r="G559" s="58" t="s">
        <v>17</v>
      </c>
      <c r="H559" s="75">
        <v>31</v>
      </c>
      <c r="I559" s="215" t="str">
        <f>V505</f>
        <v>C.R Mixuruca</v>
      </c>
      <c r="J559" s="215"/>
      <c r="K559" s="215"/>
      <c r="L559" s="215"/>
      <c r="M559" s="215"/>
      <c r="N559" s="215"/>
      <c r="O559" s="215"/>
      <c r="P559" s="215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15" t="str">
        <f>V506</f>
        <v>Glaa.VascodaaGamaa</v>
      </c>
      <c r="E560" s="215"/>
      <c r="F560" s="76">
        <v>97</v>
      </c>
      <c r="G560" s="58" t="s">
        <v>17</v>
      </c>
      <c r="H560" s="75">
        <v>40</v>
      </c>
      <c r="I560" s="215" t="str">
        <f>V504</f>
        <v>SUPER CARIOCA</v>
      </c>
      <c r="J560" s="215"/>
      <c r="K560" s="215"/>
      <c r="L560" s="215"/>
      <c r="M560" s="215"/>
      <c r="N560" s="215"/>
      <c r="O560" s="215"/>
      <c r="P560" s="215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16" t="s">
        <v>139</v>
      </c>
      <c r="E562" s="217"/>
      <c r="F562" s="217"/>
      <c r="G562" s="217"/>
      <c r="H562" s="217"/>
      <c r="I562" s="217"/>
      <c r="J562" s="217"/>
      <c r="K562" s="217"/>
      <c r="L562" s="217"/>
      <c r="M562" s="217"/>
      <c r="N562" s="217"/>
      <c r="O562" s="217"/>
      <c r="P562" s="218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19"/>
      <c r="E563" s="220"/>
      <c r="F563" s="220"/>
      <c r="G563" s="220"/>
      <c r="H563" s="220"/>
      <c r="I563" s="220"/>
      <c r="J563" s="220"/>
      <c r="K563" s="220"/>
      <c r="L563" s="220"/>
      <c r="M563" s="220"/>
      <c r="N563" s="220"/>
      <c r="O563" s="220"/>
      <c r="P563" s="221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15" t="str">
        <f>V511</f>
        <v>hugofluzao</v>
      </c>
      <c r="E565" s="215"/>
      <c r="F565" s="76">
        <v>52</v>
      </c>
      <c r="G565" s="58" t="s">
        <v>17</v>
      </c>
      <c r="H565" s="75">
        <v>31</v>
      </c>
      <c r="I565" s="215" t="str">
        <f>V510</f>
        <v>Shahade F.C</v>
      </c>
      <c r="J565" s="215"/>
      <c r="K565" s="215"/>
      <c r="L565" s="215"/>
      <c r="M565" s="215"/>
      <c r="N565" s="215"/>
      <c r="O565" s="215"/>
      <c r="P565" s="215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15" t="str">
        <f>V509</f>
        <v>PraFrenteFluzao FC</v>
      </c>
      <c r="E566" s="215"/>
      <c r="F566" s="75">
        <v>34</v>
      </c>
      <c r="G566" s="58" t="s">
        <v>17</v>
      </c>
      <c r="H566" s="76">
        <v>54</v>
      </c>
      <c r="I566" s="215" t="str">
        <f>V508</f>
        <v>Alefeju F.C.</v>
      </c>
      <c r="J566" s="215"/>
      <c r="K566" s="215"/>
      <c r="L566" s="215"/>
      <c r="M566" s="215"/>
      <c r="N566" s="215"/>
      <c r="O566" s="215"/>
      <c r="P566" s="215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15" t="str">
        <f>V507</f>
        <v>Wizzy F.C.</v>
      </c>
      <c r="E567" s="215"/>
      <c r="F567" s="75">
        <v>25</v>
      </c>
      <c r="G567" s="58" t="s">
        <v>17</v>
      </c>
      <c r="H567" s="76">
        <v>64</v>
      </c>
      <c r="I567" s="215" t="str">
        <f>V506</f>
        <v>Glaa.VascodaaGamaa</v>
      </c>
      <c r="J567" s="215"/>
      <c r="K567" s="215"/>
      <c r="L567" s="215"/>
      <c r="M567" s="215"/>
      <c r="N567" s="215"/>
      <c r="O567" s="215"/>
      <c r="P567" s="215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15" t="str">
        <f>V505</f>
        <v>C.R Mixuruca</v>
      </c>
      <c r="E568" s="215"/>
      <c r="F568" s="75">
        <v>34</v>
      </c>
      <c r="G568" s="58" t="s">
        <v>17</v>
      </c>
      <c r="H568" s="76">
        <v>46</v>
      </c>
      <c r="I568" s="215" t="str">
        <f>V504</f>
        <v>SUPER CARIOCA</v>
      </c>
      <c r="J568" s="215"/>
      <c r="K568" s="215"/>
      <c r="L568" s="215"/>
      <c r="M568" s="215"/>
      <c r="N568" s="215"/>
      <c r="O568" s="215"/>
      <c r="P568" s="215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61"/>
    </row>
    <row r="3" spans="2:34" ht="15" customHeight="1">
      <c r="B3" s="207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62"/>
    </row>
    <row r="4" spans="2:34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63"/>
    </row>
    <row r="5" spans="2:34" ht="15.75" thickBot="1"/>
    <row r="6" spans="2:34" ht="15" customHeight="1">
      <c r="B6" s="205" t="s">
        <v>114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61"/>
    </row>
    <row r="7" spans="2:34" ht="15" customHeight="1">
      <c r="B7" s="207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62"/>
    </row>
    <row r="8" spans="2:34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63"/>
    </row>
    <row r="9" spans="2:34" ht="15.75" thickBot="1"/>
    <row r="10" spans="2:34" ht="15" customHeight="1">
      <c r="D10" s="211" t="s">
        <v>0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66"/>
    </row>
    <row r="11" spans="2:34" ht="15" customHeight="1">
      <c r="D11" s="267"/>
      <c r="E11" s="268"/>
      <c r="F11" s="268"/>
      <c r="G11" s="268"/>
      <c r="H11" s="268"/>
      <c r="I11" s="268"/>
      <c r="J11" s="268"/>
      <c r="K11" s="268"/>
      <c r="L11" s="268"/>
      <c r="M11" s="268"/>
      <c r="N11" s="268"/>
      <c r="O11" s="268"/>
      <c r="P11" s="26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67"/>
      <c r="E12" s="268"/>
      <c r="F12" s="268"/>
      <c r="G12" s="268"/>
      <c r="H12" s="268"/>
      <c r="I12" s="268"/>
      <c r="J12" s="268"/>
      <c r="K12" s="268"/>
      <c r="L12" s="268"/>
      <c r="M12" s="268"/>
      <c r="N12" s="268"/>
      <c r="O12" s="268"/>
      <c r="P12" s="26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13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7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76" t="s">
        <v>129</v>
      </c>
      <c r="E17" s="277"/>
      <c r="F17" s="277"/>
      <c r="G17" s="277"/>
      <c r="H17" s="277"/>
      <c r="I17" s="277"/>
      <c r="J17" s="277"/>
      <c r="K17" s="277"/>
      <c r="L17" s="277"/>
      <c r="M17" s="27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79"/>
      <c r="E18" s="280"/>
      <c r="F18" s="280"/>
      <c r="G18" s="280"/>
      <c r="H18" s="280"/>
      <c r="I18" s="280"/>
      <c r="J18" s="280"/>
      <c r="K18" s="280"/>
      <c r="L18" s="280"/>
      <c r="M18" s="28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43" t="s">
        <v>12</v>
      </c>
      <c r="G19" s="243"/>
      <c r="H19" s="302" t="s">
        <v>309</v>
      </c>
      <c r="I19" s="302"/>
      <c r="J19" s="302" t="s">
        <v>310</v>
      </c>
      <c r="K19" s="302"/>
      <c r="L19" s="243" t="s">
        <v>174</v>
      </c>
      <c r="M19" s="24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54"/>
      <c r="AE19" s="254"/>
      <c r="AF19" s="255"/>
      <c r="AG19" s="255"/>
      <c r="AH19" s="46"/>
    </row>
    <row r="20" spans="3:34">
      <c r="D20" s="52" t="s">
        <v>4</v>
      </c>
      <c r="E20" s="68" t="str">
        <f>VLOOKUP(AC20,$U$20:$AB$27,2)</f>
        <v>TU Du Du Du PÁ F.C</v>
      </c>
      <c r="F20" s="257">
        <f>VLOOKUP(AC20,$U$20:$AB$27,3)</f>
        <v>13</v>
      </c>
      <c r="G20" s="258"/>
      <c r="H20" s="271">
        <f>VLOOKUP(AC20,$U$20:$AB$27,4)</f>
        <v>423</v>
      </c>
      <c r="I20" s="283"/>
      <c r="J20" s="271">
        <f>VLOOKUP(AC20,$U$20:$AB$27,5)</f>
        <v>333</v>
      </c>
      <c r="K20" s="283"/>
      <c r="L20" s="271">
        <f>VLOOKUP(AC20,$U$20:$AB$27,6)</f>
        <v>90</v>
      </c>
      <c r="M20" s="27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59">
        <f t="shared" ref="F21:F27" si="3">VLOOKUP(AC21,$U$20:$AB$27,3)</f>
        <v>13</v>
      </c>
      <c r="G21" s="260"/>
      <c r="H21" s="273">
        <f t="shared" ref="H21:H27" si="4">VLOOKUP(AC21,$U$20:$AB$27,4)</f>
        <v>335</v>
      </c>
      <c r="I21" s="275"/>
      <c r="J21" s="273">
        <f t="shared" ref="J21:J27" si="5">VLOOKUP(AC21,$U$20:$AB$27,5)</f>
        <v>319</v>
      </c>
      <c r="K21" s="275"/>
      <c r="L21" s="273">
        <f t="shared" ref="L21:L27" si="6">VLOOKUP(AC21,$U$20:$AB$27,6)</f>
        <v>16</v>
      </c>
      <c r="M21" s="274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59">
        <f t="shared" si="3"/>
        <v>11</v>
      </c>
      <c r="G22" s="260"/>
      <c r="H22" s="273">
        <f t="shared" si="4"/>
        <v>391</v>
      </c>
      <c r="I22" s="275"/>
      <c r="J22" s="273">
        <f t="shared" si="5"/>
        <v>350</v>
      </c>
      <c r="K22" s="275"/>
      <c r="L22" s="273">
        <f t="shared" si="6"/>
        <v>41</v>
      </c>
      <c r="M22" s="274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59">
        <f t="shared" si="3"/>
        <v>11</v>
      </c>
      <c r="G23" s="260"/>
      <c r="H23" s="273">
        <f t="shared" si="4"/>
        <v>339</v>
      </c>
      <c r="I23" s="275"/>
      <c r="J23" s="273">
        <f t="shared" si="5"/>
        <v>300</v>
      </c>
      <c r="K23" s="275"/>
      <c r="L23" s="273">
        <f t="shared" si="6"/>
        <v>39</v>
      </c>
      <c r="M23" s="274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31">
        <f t="shared" si="3"/>
        <v>10</v>
      </c>
      <c r="G24" s="231"/>
      <c r="H24" s="232">
        <f t="shared" si="4"/>
        <v>339</v>
      </c>
      <c r="I24" s="232"/>
      <c r="J24" s="232">
        <f t="shared" si="5"/>
        <v>303</v>
      </c>
      <c r="K24" s="232"/>
      <c r="L24" s="232">
        <f t="shared" si="6"/>
        <v>36</v>
      </c>
      <c r="M24" s="256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31">
        <f t="shared" si="3"/>
        <v>10</v>
      </c>
      <c r="G25" s="231"/>
      <c r="H25" s="232">
        <f t="shared" si="4"/>
        <v>391</v>
      </c>
      <c r="I25" s="232"/>
      <c r="J25" s="232">
        <f t="shared" si="5"/>
        <v>377</v>
      </c>
      <c r="K25" s="232"/>
      <c r="L25" s="232">
        <f t="shared" si="6"/>
        <v>14</v>
      </c>
      <c r="M25" s="256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31">
        <f t="shared" si="3"/>
        <v>5</v>
      </c>
      <c r="G26" s="231"/>
      <c r="H26" s="232">
        <f t="shared" si="4"/>
        <v>334</v>
      </c>
      <c r="I26" s="232"/>
      <c r="J26" s="232">
        <f t="shared" si="5"/>
        <v>374</v>
      </c>
      <c r="K26" s="232"/>
      <c r="L26" s="232">
        <f t="shared" si="6"/>
        <v>-40</v>
      </c>
      <c r="M26" s="256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22">
        <f t="shared" si="3"/>
        <v>0</v>
      </c>
      <c r="G27" s="222"/>
      <c r="H27" s="223">
        <f t="shared" si="4"/>
        <v>230</v>
      </c>
      <c r="I27" s="223"/>
      <c r="J27" s="223">
        <f t="shared" si="5"/>
        <v>426</v>
      </c>
      <c r="K27" s="223"/>
      <c r="L27" s="223">
        <f t="shared" si="6"/>
        <v>-196</v>
      </c>
      <c r="M27" s="28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25" t="s">
        <v>133</v>
      </c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226"/>
      <c r="P29" s="22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28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3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64" t="str">
        <f>V27</f>
        <v>Puro Malte F. C.</v>
      </c>
      <c r="E32" s="265"/>
      <c r="F32" s="75">
        <v>42</v>
      </c>
      <c r="G32" s="65" t="s">
        <v>17</v>
      </c>
      <c r="H32" s="76">
        <v>46</v>
      </c>
      <c r="I32" s="215" t="str">
        <f>V23</f>
        <v>Real Machine CF</v>
      </c>
      <c r="J32" s="215"/>
      <c r="K32" s="215"/>
      <c r="L32" s="215"/>
      <c r="M32" s="215"/>
      <c r="N32" s="215"/>
      <c r="O32" s="215"/>
      <c r="P32" s="21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64" t="str">
        <f>V26</f>
        <v>Grajaú F.C.</v>
      </c>
      <c r="E33" s="265"/>
      <c r="F33" s="76">
        <v>54</v>
      </c>
      <c r="G33" s="65" t="s">
        <v>17</v>
      </c>
      <c r="H33" s="75">
        <v>29</v>
      </c>
      <c r="I33" s="215" t="str">
        <f>V22</f>
        <v>TU Du Du Du PÁ F.C</v>
      </c>
      <c r="J33" s="215"/>
      <c r="K33" s="215"/>
      <c r="L33" s="215"/>
      <c r="M33" s="215"/>
      <c r="N33" s="215"/>
      <c r="O33" s="215"/>
      <c r="P33" s="21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64" t="str">
        <f>V25</f>
        <v>Vagarosos Hayabusa</v>
      </c>
      <c r="E34" s="265"/>
      <c r="F34" s="76">
        <v>44</v>
      </c>
      <c r="G34" s="65" t="s">
        <v>17</v>
      </c>
      <c r="H34" s="75">
        <v>37</v>
      </c>
      <c r="I34" s="215" t="str">
        <f>V21</f>
        <v>Colonnezi FC</v>
      </c>
      <c r="J34" s="215"/>
      <c r="K34" s="215"/>
      <c r="L34" s="215"/>
      <c r="M34" s="215"/>
      <c r="N34" s="215"/>
      <c r="O34" s="215"/>
      <c r="P34" s="21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64" t="str">
        <f>V24</f>
        <v>PT Brisola FC</v>
      </c>
      <c r="E35" s="265"/>
      <c r="F35" s="75">
        <v>43</v>
      </c>
      <c r="G35" s="65" t="s">
        <v>17</v>
      </c>
      <c r="H35" s="76">
        <v>46</v>
      </c>
      <c r="I35" s="215" t="str">
        <f>V20</f>
        <v>Mr Kbça FC</v>
      </c>
      <c r="J35" s="215"/>
      <c r="K35" s="215"/>
      <c r="L35" s="215"/>
      <c r="M35" s="215"/>
      <c r="N35" s="215"/>
      <c r="O35" s="215"/>
      <c r="P35" s="21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16" t="s">
        <v>135</v>
      </c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19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15" t="str">
        <f>V27</f>
        <v>Puro Malte F. C.</v>
      </c>
      <c r="E40" s="215"/>
      <c r="F40" s="75">
        <v>37</v>
      </c>
      <c r="G40" s="58" t="s">
        <v>17</v>
      </c>
      <c r="H40" s="76">
        <v>74</v>
      </c>
      <c r="I40" s="215" t="str">
        <f>V20</f>
        <v>Mr Kbça FC</v>
      </c>
      <c r="J40" s="215"/>
      <c r="K40" s="215"/>
      <c r="L40" s="215"/>
      <c r="M40" s="215"/>
      <c r="N40" s="215"/>
      <c r="O40" s="215"/>
      <c r="P40" s="215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15" t="str">
        <f>V26</f>
        <v>Grajaú F.C.</v>
      </c>
      <c r="E41" s="215"/>
      <c r="F41" s="76">
        <v>72</v>
      </c>
      <c r="G41" s="58" t="s">
        <v>17</v>
      </c>
      <c r="H41" s="75">
        <v>29</v>
      </c>
      <c r="I41" s="215" t="str">
        <f>V21</f>
        <v>Colonnezi FC</v>
      </c>
      <c r="J41" s="215"/>
      <c r="K41" s="215"/>
      <c r="L41" s="215"/>
      <c r="M41" s="215"/>
      <c r="N41" s="215"/>
      <c r="O41" s="215"/>
      <c r="P41" s="21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15" t="str">
        <f>V25</f>
        <v>Vagarosos Hayabusa</v>
      </c>
      <c r="E42" s="215"/>
      <c r="F42" s="76">
        <v>86</v>
      </c>
      <c r="G42" s="58" t="s">
        <v>17</v>
      </c>
      <c r="H42" s="75">
        <v>69</v>
      </c>
      <c r="I42" s="215" t="str">
        <f>V22</f>
        <v>TU Du Du Du PÁ F.C</v>
      </c>
      <c r="J42" s="215"/>
      <c r="K42" s="215"/>
      <c r="L42" s="215"/>
      <c r="M42" s="215"/>
      <c r="N42" s="215"/>
      <c r="O42" s="215"/>
      <c r="P42" s="21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15" t="str">
        <f>V24</f>
        <v>PT Brisola FC</v>
      </c>
      <c r="E43" s="215"/>
      <c r="F43" s="75">
        <v>22</v>
      </c>
      <c r="G43" s="58" t="s">
        <v>17</v>
      </c>
      <c r="H43" s="76">
        <v>36</v>
      </c>
      <c r="I43" s="215" t="str">
        <f>V23</f>
        <v>Real Machine CF</v>
      </c>
      <c r="J43" s="215"/>
      <c r="K43" s="215"/>
      <c r="L43" s="215"/>
      <c r="M43" s="215"/>
      <c r="N43" s="215"/>
      <c r="O43" s="215"/>
      <c r="P43" s="21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16" t="s">
        <v>134</v>
      </c>
      <c r="E45" s="217"/>
      <c r="F45" s="217"/>
      <c r="G45" s="217"/>
      <c r="H45" s="217"/>
      <c r="I45" s="217"/>
      <c r="J45" s="217"/>
      <c r="K45" s="217"/>
      <c r="L45" s="217"/>
      <c r="M45" s="217"/>
      <c r="N45" s="217"/>
      <c r="O45" s="217"/>
      <c r="P45" s="21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19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15" t="str">
        <f>V27</f>
        <v>Puro Malte F. C.</v>
      </c>
      <c r="E48" s="215"/>
      <c r="F48" s="75">
        <v>44</v>
      </c>
      <c r="G48" s="65" t="s">
        <v>17</v>
      </c>
      <c r="H48" s="76">
        <v>53</v>
      </c>
      <c r="I48" s="215" t="str">
        <f>V21</f>
        <v>Colonnezi FC</v>
      </c>
      <c r="J48" s="215"/>
      <c r="K48" s="215"/>
      <c r="L48" s="215"/>
      <c r="M48" s="215"/>
      <c r="N48" s="215"/>
      <c r="O48" s="215"/>
      <c r="P48" s="215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15" t="str">
        <f>V26</f>
        <v>Grajaú F.C.</v>
      </c>
      <c r="E49" s="215"/>
      <c r="F49" s="75">
        <v>55</v>
      </c>
      <c r="G49" s="65" t="s">
        <v>17</v>
      </c>
      <c r="H49" s="76">
        <v>62</v>
      </c>
      <c r="I49" s="215" t="str">
        <f>V20</f>
        <v>Mr Kbça FC</v>
      </c>
      <c r="J49" s="215"/>
      <c r="K49" s="215"/>
      <c r="L49" s="215"/>
      <c r="M49" s="215"/>
      <c r="N49" s="215"/>
      <c r="O49" s="215"/>
      <c r="P49" s="215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64" t="str">
        <f>V25</f>
        <v>Vagarosos Hayabusa</v>
      </c>
      <c r="E50" s="265"/>
      <c r="F50" s="75">
        <v>52</v>
      </c>
      <c r="G50" s="65" t="s">
        <v>17</v>
      </c>
      <c r="H50" s="76">
        <v>65</v>
      </c>
      <c r="I50" s="215" t="str">
        <f>V23</f>
        <v>Real Machine CF</v>
      </c>
      <c r="J50" s="215"/>
      <c r="K50" s="215"/>
      <c r="L50" s="215"/>
      <c r="M50" s="215"/>
      <c r="N50" s="215"/>
      <c r="O50" s="215"/>
      <c r="P50" s="21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64" t="str">
        <f>V24</f>
        <v>PT Brisola FC</v>
      </c>
      <c r="E51" s="265"/>
      <c r="F51" s="75">
        <v>20</v>
      </c>
      <c r="G51" s="65" t="s">
        <v>17</v>
      </c>
      <c r="H51" s="76">
        <v>68</v>
      </c>
      <c r="I51" s="215" t="str">
        <f>V22</f>
        <v>TU Du Du Du PÁ F.C</v>
      </c>
      <c r="J51" s="215"/>
      <c r="K51" s="215"/>
      <c r="L51" s="215"/>
      <c r="M51" s="215"/>
      <c r="N51" s="215"/>
      <c r="O51" s="215"/>
      <c r="P51" s="215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16" t="s">
        <v>136</v>
      </c>
      <c r="E53" s="217"/>
      <c r="F53" s="217"/>
      <c r="G53" s="217"/>
      <c r="H53" s="217"/>
      <c r="I53" s="217"/>
      <c r="J53" s="217"/>
      <c r="K53" s="217"/>
      <c r="L53" s="217"/>
      <c r="M53" s="217"/>
      <c r="N53" s="217"/>
      <c r="O53" s="217"/>
      <c r="P53" s="21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19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15" t="str">
        <f>V27</f>
        <v>Puro Malte F. C.</v>
      </c>
      <c r="E56" s="215"/>
      <c r="F56" s="75">
        <v>43</v>
      </c>
      <c r="G56" s="58" t="s">
        <v>17</v>
      </c>
      <c r="H56" s="76">
        <v>59</v>
      </c>
      <c r="I56" s="215" t="str">
        <f>V22</f>
        <v>TU Du Du Du PÁ F.C</v>
      </c>
      <c r="J56" s="215"/>
      <c r="K56" s="215"/>
      <c r="L56" s="215"/>
      <c r="M56" s="215"/>
      <c r="N56" s="215"/>
      <c r="O56" s="215"/>
      <c r="P56" s="215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15" t="str">
        <f>V26</f>
        <v>Grajaú F.C.</v>
      </c>
      <c r="E57" s="215"/>
      <c r="F57" s="75">
        <v>24</v>
      </c>
      <c r="G57" s="58" t="s">
        <v>17</v>
      </c>
      <c r="H57" s="76">
        <v>73</v>
      </c>
      <c r="I57" s="215" t="str">
        <f>V23</f>
        <v>Real Machine CF</v>
      </c>
      <c r="J57" s="215"/>
      <c r="K57" s="215"/>
      <c r="L57" s="215"/>
      <c r="M57" s="215"/>
      <c r="N57" s="215"/>
      <c r="O57" s="215"/>
      <c r="P57" s="215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15" t="str">
        <f>V25</f>
        <v>Vagarosos Hayabusa</v>
      </c>
      <c r="E58" s="215"/>
      <c r="F58" s="75">
        <v>31</v>
      </c>
      <c r="G58" s="58" t="s">
        <v>17</v>
      </c>
      <c r="H58" s="76">
        <v>52</v>
      </c>
      <c r="I58" s="215" t="str">
        <f>V20</f>
        <v>Mr Kbça FC</v>
      </c>
      <c r="J58" s="215"/>
      <c r="K58" s="215"/>
      <c r="L58" s="215"/>
      <c r="M58" s="215"/>
      <c r="N58" s="215"/>
      <c r="O58" s="215"/>
      <c r="P58" s="215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15" t="str">
        <f>V24</f>
        <v>PT Brisola FC</v>
      </c>
      <c r="E59" s="215"/>
      <c r="F59" s="75">
        <v>28</v>
      </c>
      <c r="G59" s="58" t="s">
        <v>17</v>
      </c>
      <c r="H59" s="76">
        <v>80</v>
      </c>
      <c r="I59" s="215" t="str">
        <f>V21</f>
        <v>Colonnezi FC</v>
      </c>
      <c r="J59" s="215"/>
      <c r="K59" s="215"/>
      <c r="L59" s="215"/>
      <c r="M59" s="215"/>
      <c r="N59" s="215"/>
      <c r="O59" s="215"/>
      <c r="P59" s="21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16" t="s">
        <v>137</v>
      </c>
      <c r="E61" s="217"/>
      <c r="F61" s="217"/>
      <c r="G61" s="217"/>
      <c r="H61" s="217"/>
      <c r="I61" s="217"/>
      <c r="J61" s="217"/>
      <c r="K61" s="217"/>
      <c r="L61" s="217"/>
      <c r="M61" s="217"/>
      <c r="N61" s="217"/>
      <c r="O61" s="217"/>
      <c r="P61" s="21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19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15" t="str">
        <f>V27</f>
        <v>Puro Malte F. C.</v>
      </c>
      <c r="E64" s="215"/>
      <c r="F64" s="76">
        <v>56</v>
      </c>
      <c r="G64" s="58" t="s">
        <v>17</v>
      </c>
      <c r="H64" s="75">
        <v>28</v>
      </c>
      <c r="I64" s="215" t="str">
        <f>V24</f>
        <v>PT Brisola FC</v>
      </c>
      <c r="J64" s="215"/>
      <c r="K64" s="215"/>
      <c r="L64" s="215"/>
      <c r="M64" s="215"/>
      <c r="N64" s="215"/>
      <c r="O64" s="215"/>
      <c r="P64" s="215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15" t="str">
        <f>V26</f>
        <v>Grajaú F.C.</v>
      </c>
      <c r="E65" s="215"/>
      <c r="F65" s="75">
        <v>45</v>
      </c>
      <c r="G65" s="58" t="s">
        <v>17</v>
      </c>
      <c r="H65" s="76">
        <v>65</v>
      </c>
      <c r="I65" s="215" t="str">
        <f>V25</f>
        <v>Vagarosos Hayabusa</v>
      </c>
      <c r="J65" s="215"/>
      <c r="K65" s="215"/>
      <c r="L65" s="215"/>
      <c r="M65" s="215"/>
      <c r="N65" s="215"/>
      <c r="O65" s="215"/>
      <c r="P65" s="21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15" t="str">
        <f>V23</f>
        <v>Real Machine CF</v>
      </c>
      <c r="E66" s="215"/>
      <c r="F66" s="75">
        <v>27</v>
      </c>
      <c r="G66" s="58" t="s">
        <v>17</v>
      </c>
      <c r="H66" s="76">
        <v>40</v>
      </c>
      <c r="I66" s="215" t="str">
        <f>V20</f>
        <v>Mr Kbça FC</v>
      </c>
      <c r="J66" s="215"/>
      <c r="K66" s="215"/>
      <c r="L66" s="215"/>
      <c r="M66" s="215"/>
      <c r="N66" s="215"/>
      <c r="O66" s="215"/>
      <c r="P66" s="215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15" t="str">
        <f>V22</f>
        <v>TU Du Du Du PÁ F.C</v>
      </c>
      <c r="E67" s="215"/>
      <c r="F67" s="76">
        <v>48</v>
      </c>
      <c r="G67" s="58" t="s">
        <v>17</v>
      </c>
      <c r="H67" s="75">
        <v>44</v>
      </c>
      <c r="I67" s="215" t="str">
        <f>V21</f>
        <v>Colonnezi FC</v>
      </c>
      <c r="J67" s="215"/>
      <c r="K67" s="215"/>
      <c r="L67" s="215"/>
      <c r="M67" s="215"/>
      <c r="N67" s="215"/>
      <c r="O67" s="215"/>
      <c r="P67" s="21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16" t="s">
        <v>138</v>
      </c>
      <c r="E69" s="217"/>
      <c r="F69" s="217"/>
      <c r="G69" s="217"/>
      <c r="H69" s="217"/>
      <c r="I69" s="217"/>
      <c r="J69" s="217"/>
      <c r="K69" s="217"/>
      <c r="L69" s="217"/>
      <c r="M69" s="217"/>
      <c r="N69" s="217"/>
      <c r="O69" s="217"/>
      <c r="P69" s="21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19"/>
      <c r="E70" s="220"/>
      <c r="F70" s="220"/>
      <c r="G70" s="220"/>
      <c r="H70" s="220"/>
      <c r="I70" s="220"/>
      <c r="J70" s="220"/>
      <c r="K70" s="220"/>
      <c r="L70" s="220"/>
      <c r="M70" s="220"/>
      <c r="N70" s="220"/>
      <c r="O70" s="220"/>
      <c r="P70" s="22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15" t="str">
        <f>V27</f>
        <v>Puro Malte F. C.</v>
      </c>
      <c r="E72" s="215"/>
      <c r="F72" s="76">
        <v>73</v>
      </c>
      <c r="G72" s="58" t="s">
        <v>17</v>
      </c>
      <c r="H72" s="75">
        <v>69</v>
      </c>
      <c r="I72" s="215" t="str">
        <f>V25</f>
        <v>Vagarosos Hayabusa</v>
      </c>
      <c r="J72" s="215"/>
      <c r="K72" s="215"/>
      <c r="L72" s="215"/>
      <c r="M72" s="215"/>
      <c r="N72" s="215"/>
      <c r="O72" s="215"/>
      <c r="P72" s="21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15" t="str">
        <f>V26</f>
        <v>Grajaú F.C.</v>
      </c>
      <c r="E73" s="215"/>
      <c r="F73" s="76">
        <v>96</v>
      </c>
      <c r="G73" s="58" t="s">
        <v>17</v>
      </c>
      <c r="H73" s="75">
        <v>53</v>
      </c>
      <c r="I73" s="215" t="str">
        <f>V24</f>
        <v>PT Brisola FC</v>
      </c>
      <c r="J73" s="215"/>
      <c r="K73" s="215"/>
      <c r="L73" s="215"/>
      <c r="M73" s="215"/>
      <c r="N73" s="215"/>
      <c r="O73" s="215"/>
      <c r="P73" s="215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15" t="str">
        <f>V23</f>
        <v>Real Machine CF</v>
      </c>
      <c r="E74" s="215"/>
      <c r="F74" s="75">
        <v>55</v>
      </c>
      <c r="G74" s="58" t="s">
        <v>17</v>
      </c>
      <c r="H74" s="76">
        <v>77</v>
      </c>
      <c r="I74" s="215" t="str">
        <f>V21</f>
        <v>Colonnezi FC</v>
      </c>
      <c r="J74" s="215"/>
      <c r="K74" s="215"/>
      <c r="L74" s="215"/>
      <c r="M74" s="215"/>
      <c r="N74" s="215"/>
      <c r="O74" s="215"/>
      <c r="P74" s="215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15" t="str">
        <f>V22</f>
        <v>TU Du Du Du PÁ F.C</v>
      </c>
      <c r="E75" s="215"/>
      <c r="F75" s="76">
        <v>107</v>
      </c>
      <c r="G75" s="58" t="s">
        <v>17</v>
      </c>
      <c r="H75" s="75">
        <v>49</v>
      </c>
      <c r="I75" s="215" t="str">
        <f>V20</f>
        <v>Mr Kbça FC</v>
      </c>
      <c r="J75" s="215"/>
      <c r="K75" s="215"/>
      <c r="L75" s="215"/>
      <c r="M75" s="215"/>
      <c r="N75" s="215"/>
      <c r="O75" s="215"/>
      <c r="P75" s="21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16" t="s">
        <v>139</v>
      </c>
      <c r="E77" s="217"/>
      <c r="F77" s="217"/>
      <c r="G77" s="217"/>
      <c r="H77" s="217"/>
      <c r="I77" s="217"/>
      <c r="J77" s="217"/>
      <c r="K77" s="217"/>
      <c r="L77" s="217"/>
      <c r="M77" s="217"/>
      <c r="N77" s="217"/>
      <c r="O77" s="217"/>
      <c r="P77" s="21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19"/>
      <c r="E78" s="220"/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15" t="str">
        <f>V27</f>
        <v>Puro Malte F. C.</v>
      </c>
      <c r="E80" s="215"/>
      <c r="F80" s="75">
        <v>39</v>
      </c>
      <c r="G80" s="91" t="s">
        <v>17</v>
      </c>
      <c r="H80" s="76">
        <v>45</v>
      </c>
      <c r="I80" s="215" t="str">
        <f>V26</f>
        <v>Grajaú F.C.</v>
      </c>
      <c r="J80" s="215"/>
      <c r="K80" s="215"/>
      <c r="L80" s="215"/>
      <c r="M80" s="215"/>
      <c r="N80" s="215"/>
      <c r="O80" s="215"/>
      <c r="P80" s="215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15" t="str">
        <f>V25</f>
        <v>Vagarosos Hayabusa</v>
      </c>
      <c r="E81" s="215"/>
      <c r="F81" s="76">
        <v>44</v>
      </c>
      <c r="G81" s="58" t="s">
        <v>17</v>
      </c>
      <c r="H81" s="75">
        <v>36</v>
      </c>
      <c r="I81" s="215" t="str">
        <f>V24</f>
        <v>PT Brisola FC</v>
      </c>
      <c r="J81" s="215"/>
      <c r="K81" s="215"/>
      <c r="L81" s="215"/>
      <c r="M81" s="215"/>
      <c r="N81" s="215"/>
      <c r="O81" s="215"/>
      <c r="P81" s="215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15" t="str">
        <f>V23</f>
        <v>Real Machine CF</v>
      </c>
      <c r="E82" s="215"/>
      <c r="F82" s="75">
        <v>37</v>
      </c>
      <c r="G82" s="58" t="s">
        <v>17</v>
      </c>
      <c r="H82" s="76">
        <v>43</v>
      </c>
      <c r="I82" s="215" t="str">
        <f>V22</f>
        <v>TU Du Du Du PÁ F.C</v>
      </c>
      <c r="J82" s="215"/>
      <c r="K82" s="215"/>
      <c r="L82" s="215"/>
      <c r="M82" s="215"/>
      <c r="N82" s="215"/>
      <c r="O82" s="215"/>
      <c r="P82" s="215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15" t="str">
        <f>V21</f>
        <v>Colonnezi FC</v>
      </c>
      <c r="E83" s="215"/>
      <c r="F83" s="76">
        <v>19</v>
      </c>
      <c r="G83" s="58" t="s">
        <v>17</v>
      </c>
      <c r="H83" s="75">
        <v>12</v>
      </c>
      <c r="I83" s="215" t="str">
        <f>V20</f>
        <v>Mr Kbça FC</v>
      </c>
      <c r="J83" s="215"/>
      <c r="K83" s="215"/>
      <c r="L83" s="215"/>
      <c r="M83" s="215"/>
      <c r="N83" s="215"/>
      <c r="O83" s="215"/>
      <c r="P83" s="215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76" t="s">
        <v>242</v>
      </c>
      <c r="E88" s="277"/>
      <c r="F88" s="277"/>
      <c r="G88" s="277"/>
      <c r="H88" s="277"/>
      <c r="I88" s="277"/>
      <c r="J88" s="277"/>
      <c r="K88" s="277"/>
      <c r="L88" s="277"/>
      <c r="M88" s="278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79"/>
      <c r="E89" s="280"/>
      <c r="F89" s="280"/>
      <c r="G89" s="280"/>
      <c r="H89" s="280"/>
      <c r="I89" s="280"/>
      <c r="J89" s="280"/>
      <c r="K89" s="280"/>
      <c r="L89" s="280"/>
      <c r="M89" s="281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2" t="s">
        <v>12</v>
      </c>
      <c r="G90" s="284"/>
      <c r="H90" s="302" t="s">
        <v>309</v>
      </c>
      <c r="I90" s="302"/>
      <c r="J90" s="302" t="s">
        <v>310</v>
      </c>
      <c r="K90" s="302"/>
      <c r="L90" s="252" t="s">
        <v>174</v>
      </c>
      <c r="M90" s="253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57">
        <f>VLOOKUP(AC91,$U$91:$Z$98,3)</f>
        <v>18</v>
      </c>
      <c r="G91" s="258"/>
      <c r="H91" s="271">
        <f>VLOOKUP(AC91,$U$91:$Z$98,4)</f>
        <v>481</v>
      </c>
      <c r="I91" s="283"/>
      <c r="J91" s="271">
        <f>VLOOKUP(AC91,$U$91:$Z$98,5)</f>
        <v>319</v>
      </c>
      <c r="K91" s="283"/>
      <c r="L91" s="271">
        <f>VLOOKUP(AC91,$U$91:$Z$98,6)</f>
        <v>162</v>
      </c>
      <c r="M91" s="285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59">
        <f t="shared" ref="F92:F98" si="10">VLOOKUP(AC92,$U$91:$Z$98,3)</f>
        <v>14</v>
      </c>
      <c r="G92" s="260"/>
      <c r="H92" s="273">
        <f t="shared" ref="H92:H98" si="11">VLOOKUP(AC92,$U$91:$Z$98,4)</f>
        <v>391</v>
      </c>
      <c r="I92" s="275"/>
      <c r="J92" s="273">
        <f t="shared" ref="J92:J98" si="12">VLOOKUP(AC92,$U$91:$Z$98,5)</f>
        <v>307</v>
      </c>
      <c r="K92" s="275"/>
      <c r="L92" s="273">
        <f t="shared" ref="L92:L98" si="13">VLOOKUP(AC92,$U$91:$Z$98,6)</f>
        <v>84</v>
      </c>
      <c r="M92" s="286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59">
        <f t="shared" si="10"/>
        <v>12</v>
      </c>
      <c r="G93" s="260"/>
      <c r="H93" s="273">
        <f t="shared" si="11"/>
        <v>411</v>
      </c>
      <c r="I93" s="275"/>
      <c r="J93" s="273">
        <f t="shared" si="12"/>
        <v>352</v>
      </c>
      <c r="K93" s="275"/>
      <c r="L93" s="273">
        <f t="shared" si="13"/>
        <v>59</v>
      </c>
      <c r="M93" s="286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59">
        <f t="shared" si="10"/>
        <v>8</v>
      </c>
      <c r="G94" s="260"/>
      <c r="H94" s="273">
        <f t="shared" si="11"/>
        <v>342</v>
      </c>
      <c r="I94" s="275"/>
      <c r="J94" s="273">
        <f t="shared" si="12"/>
        <v>331</v>
      </c>
      <c r="K94" s="275"/>
      <c r="L94" s="273">
        <f t="shared" si="13"/>
        <v>11</v>
      </c>
      <c r="M94" s="286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87">
        <f t="shared" si="10"/>
        <v>8</v>
      </c>
      <c r="G95" s="288"/>
      <c r="H95" s="289">
        <f t="shared" si="11"/>
        <v>356</v>
      </c>
      <c r="I95" s="290"/>
      <c r="J95" s="289">
        <f t="shared" si="12"/>
        <v>367</v>
      </c>
      <c r="K95" s="290"/>
      <c r="L95" s="289">
        <f t="shared" si="13"/>
        <v>-11</v>
      </c>
      <c r="M95" s="291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87">
        <f t="shared" si="10"/>
        <v>6</v>
      </c>
      <c r="G96" s="288"/>
      <c r="H96" s="289">
        <f t="shared" si="11"/>
        <v>312</v>
      </c>
      <c r="I96" s="290"/>
      <c r="J96" s="289">
        <f t="shared" si="12"/>
        <v>373</v>
      </c>
      <c r="K96" s="290"/>
      <c r="L96" s="289">
        <f t="shared" si="13"/>
        <v>-61</v>
      </c>
      <c r="M96" s="291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87">
        <f t="shared" si="10"/>
        <v>5</v>
      </c>
      <c r="G97" s="288"/>
      <c r="H97" s="289">
        <f t="shared" si="11"/>
        <v>295</v>
      </c>
      <c r="I97" s="290"/>
      <c r="J97" s="289">
        <f t="shared" si="12"/>
        <v>323</v>
      </c>
      <c r="K97" s="290"/>
      <c r="L97" s="289">
        <f t="shared" si="13"/>
        <v>-28</v>
      </c>
      <c r="M97" s="291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92">
        <f t="shared" si="10"/>
        <v>2</v>
      </c>
      <c r="G98" s="293"/>
      <c r="H98" s="294">
        <f t="shared" si="11"/>
        <v>203</v>
      </c>
      <c r="I98" s="295"/>
      <c r="J98" s="294">
        <f t="shared" si="12"/>
        <v>419</v>
      </c>
      <c r="K98" s="295"/>
      <c r="L98" s="294">
        <f t="shared" si="13"/>
        <v>-216</v>
      </c>
      <c r="M98" s="296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16" t="s">
        <v>133</v>
      </c>
      <c r="E101" s="217"/>
      <c r="F101" s="217"/>
      <c r="G101" s="217"/>
      <c r="H101" s="217"/>
      <c r="I101" s="217"/>
      <c r="J101" s="217"/>
      <c r="K101" s="217"/>
      <c r="L101" s="217"/>
      <c r="M101" s="217"/>
      <c r="N101" s="217"/>
      <c r="O101" s="217"/>
      <c r="P101" s="218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19"/>
      <c r="E102" s="220"/>
      <c r="F102" s="220"/>
      <c r="G102" s="220"/>
      <c r="H102" s="220"/>
      <c r="I102" s="220"/>
      <c r="J102" s="220"/>
      <c r="K102" s="220"/>
      <c r="L102" s="220"/>
      <c r="M102" s="220"/>
      <c r="N102" s="220"/>
      <c r="O102" s="220"/>
      <c r="P102" s="22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64" t="str">
        <f>V98</f>
        <v>Celtic fc 2011</v>
      </c>
      <c r="E104" s="265"/>
      <c r="F104" s="75">
        <v>36</v>
      </c>
      <c r="G104" s="65" t="s">
        <v>17</v>
      </c>
      <c r="H104" s="76">
        <v>48</v>
      </c>
      <c r="I104" s="264" t="str">
        <f>V94</f>
        <v>BFR Igor Costa</v>
      </c>
      <c r="J104" s="297"/>
      <c r="K104" s="297"/>
      <c r="L104" s="297"/>
      <c r="M104" s="297"/>
      <c r="N104" s="297"/>
      <c r="O104" s="297"/>
      <c r="P104" s="265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64" t="str">
        <f>V97</f>
        <v>#DaBaixaPaquito</v>
      </c>
      <c r="E105" s="265"/>
      <c r="F105" s="75">
        <v>26</v>
      </c>
      <c r="G105" s="65" t="s">
        <v>17</v>
      </c>
      <c r="H105" s="76">
        <v>33</v>
      </c>
      <c r="I105" s="264" t="str">
        <f>V93</f>
        <v>FC Jo@o Pedro</v>
      </c>
      <c r="J105" s="297"/>
      <c r="K105" s="297"/>
      <c r="L105" s="297"/>
      <c r="M105" s="297"/>
      <c r="N105" s="297"/>
      <c r="O105" s="297"/>
      <c r="P105" s="265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64" t="str">
        <f>V96</f>
        <v>Casinha da Grazi</v>
      </c>
      <c r="E106" s="265"/>
      <c r="F106" s="76">
        <v>38</v>
      </c>
      <c r="G106" s="65" t="s">
        <v>17</v>
      </c>
      <c r="H106" s="75">
        <v>29</v>
      </c>
      <c r="I106" s="264" t="str">
        <f>V92</f>
        <v>Josefinho_FC</v>
      </c>
      <c r="J106" s="297"/>
      <c r="K106" s="297"/>
      <c r="L106" s="297"/>
      <c r="M106" s="297"/>
      <c r="N106" s="297"/>
      <c r="O106" s="297"/>
      <c r="P106" s="26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64" t="str">
        <f>V95</f>
        <v>Tribe of Gypsies</v>
      </c>
      <c r="E107" s="265"/>
      <c r="F107" s="76">
        <v>34</v>
      </c>
      <c r="G107" s="65" t="s">
        <v>17</v>
      </c>
      <c r="H107" s="75">
        <v>26</v>
      </c>
      <c r="I107" s="264" t="str">
        <f>V91</f>
        <v>Stars United C.F.</v>
      </c>
      <c r="J107" s="297"/>
      <c r="K107" s="297"/>
      <c r="L107" s="297"/>
      <c r="M107" s="297"/>
      <c r="N107" s="297"/>
      <c r="O107" s="297"/>
      <c r="P107" s="26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16" t="s">
        <v>135</v>
      </c>
      <c r="E109" s="217"/>
      <c r="F109" s="217"/>
      <c r="G109" s="217"/>
      <c r="H109" s="217"/>
      <c r="I109" s="217"/>
      <c r="J109" s="217"/>
      <c r="K109" s="217"/>
      <c r="L109" s="217"/>
      <c r="M109" s="217"/>
      <c r="N109" s="217"/>
      <c r="O109" s="217"/>
      <c r="P109" s="21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19"/>
      <c r="E110" s="220"/>
      <c r="F110" s="220"/>
      <c r="G110" s="220"/>
      <c r="H110" s="220"/>
      <c r="I110" s="220"/>
      <c r="J110" s="220"/>
      <c r="K110" s="220"/>
      <c r="L110" s="220"/>
      <c r="M110" s="220"/>
      <c r="N110" s="220"/>
      <c r="O110" s="220"/>
      <c r="P110" s="22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64" t="str">
        <f>V98</f>
        <v>Celtic fc 2011</v>
      </c>
      <c r="E112" s="265"/>
      <c r="F112" s="75">
        <v>82</v>
      </c>
      <c r="G112" s="58" t="s">
        <v>17</v>
      </c>
      <c r="H112" s="75">
        <v>82</v>
      </c>
      <c r="I112" s="264" t="str">
        <f>V91</f>
        <v>Stars United C.F.</v>
      </c>
      <c r="J112" s="297"/>
      <c r="K112" s="297"/>
      <c r="L112" s="297"/>
      <c r="M112" s="297"/>
      <c r="N112" s="297"/>
      <c r="O112" s="297"/>
      <c r="P112" s="265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64" t="str">
        <f>V97</f>
        <v>#DaBaixaPaquito</v>
      </c>
      <c r="E113" s="265"/>
      <c r="F113" s="76">
        <v>92</v>
      </c>
      <c r="G113" s="58" t="s">
        <v>17</v>
      </c>
      <c r="H113" s="75">
        <v>34</v>
      </c>
      <c r="I113" s="264" t="str">
        <f>V92</f>
        <v>Josefinho_FC</v>
      </c>
      <c r="J113" s="297"/>
      <c r="K113" s="297"/>
      <c r="L113" s="297"/>
      <c r="M113" s="297"/>
      <c r="N113" s="297"/>
      <c r="O113" s="297"/>
      <c r="P113" s="26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64" t="str">
        <f>V96</f>
        <v>Casinha da Grazi</v>
      </c>
      <c r="E114" s="265"/>
      <c r="F114" s="76">
        <v>67</v>
      </c>
      <c r="G114" s="58" t="s">
        <v>17</v>
      </c>
      <c r="H114" s="75">
        <v>62</v>
      </c>
      <c r="I114" s="264" t="str">
        <f>V93</f>
        <v>FC Jo@o Pedro</v>
      </c>
      <c r="J114" s="297"/>
      <c r="K114" s="297"/>
      <c r="L114" s="297"/>
      <c r="M114" s="297"/>
      <c r="N114" s="297"/>
      <c r="O114" s="297"/>
      <c r="P114" s="265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64" t="str">
        <f>V95</f>
        <v>Tribe of Gypsies</v>
      </c>
      <c r="E115" s="265"/>
      <c r="F115" s="75">
        <v>52</v>
      </c>
      <c r="G115" s="58" t="s">
        <v>17</v>
      </c>
      <c r="H115" s="76">
        <v>88</v>
      </c>
      <c r="I115" s="264" t="str">
        <f>V94</f>
        <v>BFR Igor Costa</v>
      </c>
      <c r="J115" s="297"/>
      <c r="K115" s="297"/>
      <c r="L115" s="297"/>
      <c r="M115" s="297"/>
      <c r="N115" s="297"/>
      <c r="O115" s="297"/>
      <c r="P115" s="26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16" t="s">
        <v>134</v>
      </c>
      <c r="E117" s="217"/>
      <c r="F117" s="217"/>
      <c r="G117" s="217"/>
      <c r="H117" s="217"/>
      <c r="I117" s="217"/>
      <c r="J117" s="217"/>
      <c r="K117" s="217"/>
      <c r="L117" s="217"/>
      <c r="M117" s="217"/>
      <c r="N117" s="217"/>
      <c r="O117" s="217"/>
      <c r="P117" s="21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19"/>
      <c r="E118" s="220"/>
      <c r="F118" s="220"/>
      <c r="G118" s="220"/>
      <c r="H118" s="220"/>
      <c r="I118" s="220"/>
      <c r="J118" s="220"/>
      <c r="K118" s="220"/>
      <c r="L118" s="220"/>
      <c r="M118" s="220"/>
      <c r="N118" s="220"/>
      <c r="O118" s="220"/>
      <c r="P118" s="22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64" t="str">
        <f>V98</f>
        <v>Celtic fc 2011</v>
      </c>
      <c r="E120" s="265"/>
      <c r="F120" s="76">
        <v>71</v>
      </c>
      <c r="G120" s="65" t="s">
        <v>17</v>
      </c>
      <c r="H120" s="75">
        <v>34</v>
      </c>
      <c r="I120" s="264" t="str">
        <f>V92</f>
        <v>Josefinho_FC</v>
      </c>
      <c r="J120" s="297"/>
      <c r="K120" s="297"/>
      <c r="L120" s="297"/>
      <c r="M120" s="297"/>
      <c r="N120" s="297"/>
      <c r="O120" s="297"/>
      <c r="P120" s="26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64" t="str">
        <f>V97</f>
        <v>#DaBaixaPaquito</v>
      </c>
      <c r="E121" s="265"/>
      <c r="F121" s="75">
        <v>24</v>
      </c>
      <c r="G121" s="65" t="s">
        <v>17</v>
      </c>
      <c r="H121" s="76">
        <v>55</v>
      </c>
      <c r="I121" s="264" t="str">
        <f>V91</f>
        <v>Stars United C.F.</v>
      </c>
      <c r="J121" s="297"/>
      <c r="K121" s="297"/>
      <c r="L121" s="297"/>
      <c r="M121" s="297"/>
      <c r="N121" s="297"/>
      <c r="O121" s="297"/>
      <c r="P121" s="265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64" t="str">
        <f>V96</f>
        <v>Casinha da Grazi</v>
      </c>
      <c r="E122" s="265"/>
      <c r="F122" s="75">
        <v>57</v>
      </c>
      <c r="G122" s="65" t="s">
        <v>17</v>
      </c>
      <c r="H122" s="76">
        <v>76</v>
      </c>
      <c r="I122" s="264" t="str">
        <f>V94</f>
        <v>BFR Igor Costa</v>
      </c>
      <c r="J122" s="297"/>
      <c r="K122" s="297"/>
      <c r="L122" s="297"/>
      <c r="M122" s="297"/>
      <c r="N122" s="297"/>
      <c r="O122" s="297"/>
      <c r="P122" s="26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64" t="str">
        <f>V95</f>
        <v>Tribe of Gypsies</v>
      </c>
      <c r="E123" s="265"/>
      <c r="F123" s="75">
        <v>62</v>
      </c>
      <c r="G123" s="65" t="s">
        <v>17</v>
      </c>
      <c r="H123" s="76">
        <v>74</v>
      </c>
      <c r="I123" s="264" t="str">
        <f>V93</f>
        <v>FC Jo@o Pedro</v>
      </c>
      <c r="J123" s="297"/>
      <c r="K123" s="297"/>
      <c r="L123" s="297"/>
      <c r="M123" s="297"/>
      <c r="N123" s="297"/>
      <c r="O123" s="297"/>
      <c r="P123" s="265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16" t="s">
        <v>136</v>
      </c>
      <c r="E125" s="217"/>
      <c r="F125" s="217"/>
      <c r="G125" s="217"/>
      <c r="H125" s="217"/>
      <c r="I125" s="217"/>
      <c r="J125" s="217"/>
      <c r="K125" s="217"/>
      <c r="L125" s="217"/>
      <c r="M125" s="217"/>
      <c r="N125" s="217"/>
      <c r="O125" s="217"/>
      <c r="P125" s="21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19"/>
      <c r="E126" s="220"/>
      <c r="F126" s="220"/>
      <c r="G126" s="220"/>
      <c r="H126" s="220"/>
      <c r="I126" s="220"/>
      <c r="J126" s="220"/>
      <c r="K126" s="220"/>
      <c r="L126" s="220"/>
      <c r="M126" s="220"/>
      <c r="N126" s="220"/>
      <c r="O126" s="220"/>
      <c r="P126" s="22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64" t="str">
        <f>V98</f>
        <v>Celtic fc 2011</v>
      </c>
      <c r="E128" s="265"/>
      <c r="F128" s="76">
        <v>51</v>
      </c>
      <c r="G128" s="58" t="s">
        <v>17</v>
      </c>
      <c r="H128" s="75">
        <v>27</v>
      </c>
      <c r="I128" s="264" t="str">
        <f>V93</f>
        <v>FC Jo@o Pedro</v>
      </c>
      <c r="J128" s="297"/>
      <c r="K128" s="297"/>
      <c r="L128" s="297"/>
      <c r="M128" s="297"/>
      <c r="N128" s="297"/>
      <c r="O128" s="297"/>
      <c r="P128" s="26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64" t="str">
        <f>V97</f>
        <v>#DaBaixaPaquito</v>
      </c>
      <c r="E129" s="265"/>
      <c r="F129" s="75">
        <v>35</v>
      </c>
      <c r="G129" s="58" t="s">
        <v>17</v>
      </c>
      <c r="H129" s="76">
        <v>54</v>
      </c>
      <c r="I129" s="264" t="str">
        <f>V94</f>
        <v>BFR Igor Costa</v>
      </c>
      <c r="J129" s="297"/>
      <c r="K129" s="297"/>
      <c r="L129" s="297"/>
      <c r="M129" s="297"/>
      <c r="N129" s="297"/>
      <c r="O129" s="297"/>
      <c r="P129" s="265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64" t="str">
        <f>V96</f>
        <v>Casinha da Grazi</v>
      </c>
      <c r="E130" s="265"/>
      <c r="F130" s="75">
        <v>43</v>
      </c>
      <c r="G130" s="58" t="s">
        <v>17</v>
      </c>
      <c r="H130" s="76">
        <v>45</v>
      </c>
      <c r="I130" s="264" t="str">
        <f>V91</f>
        <v>Stars United C.F.</v>
      </c>
      <c r="J130" s="297"/>
      <c r="K130" s="297"/>
      <c r="L130" s="297"/>
      <c r="M130" s="297"/>
      <c r="N130" s="297"/>
      <c r="O130" s="297"/>
      <c r="P130" s="265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64" t="str">
        <f>V95</f>
        <v>Tribe of Gypsies</v>
      </c>
      <c r="E131" s="265"/>
      <c r="F131" s="76">
        <v>37</v>
      </c>
      <c r="G131" s="58" t="s">
        <v>17</v>
      </c>
      <c r="H131" s="75">
        <v>9</v>
      </c>
      <c r="I131" s="264" t="str">
        <f>V92</f>
        <v>Josefinho_FC</v>
      </c>
      <c r="J131" s="297"/>
      <c r="K131" s="297"/>
      <c r="L131" s="297"/>
      <c r="M131" s="297"/>
      <c r="N131" s="297"/>
      <c r="O131" s="297"/>
      <c r="P131" s="265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16" t="s">
        <v>137</v>
      </c>
      <c r="E133" s="217"/>
      <c r="F133" s="217"/>
      <c r="G133" s="217"/>
      <c r="H133" s="217"/>
      <c r="I133" s="217"/>
      <c r="J133" s="217"/>
      <c r="K133" s="217"/>
      <c r="L133" s="217"/>
      <c r="M133" s="217"/>
      <c r="N133" s="217"/>
      <c r="O133" s="217"/>
      <c r="P133" s="21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19"/>
      <c r="E134" s="220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64" t="str">
        <f>V98</f>
        <v>Celtic fc 2011</v>
      </c>
      <c r="E136" s="265"/>
      <c r="F136" s="76">
        <v>44</v>
      </c>
      <c r="G136" s="58" t="s">
        <v>17</v>
      </c>
      <c r="H136" s="75">
        <v>37</v>
      </c>
      <c r="I136" s="264" t="str">
        <f>V95</f>
        <v>Tribe of Gypsies</v>
      </c>
      <c r="J136" s="297"/>
      <c r="K136" s="297"/>
      <c r="L136" s="297"/>
      <c r="M136" s="297"/>
      <c r="N136" s="297"/>
      <c r="O136" s="297"/>
      <c r="P136" s="265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64" t="str">
        <f>V97</f>
        <v>#DaBaixaPaquito</v>
      </c>
      <c r="E137" s="265"/>
      <c r="F137" s="75">
        <v>27</v>
      </c>
      <c r="G137" s="58" t="s">
        <v>17</v>
      </c>
      <c r="H137" s="76">
        <v>28</v>
      </c>
      <c r="I137" s="264" t="str">
        <f>V96</f>
        <v>Casinha da Grazi</v>
      </c>
      <c r="J137" s="297"/>
      <c r="K137" s="297"/>
      <c r="L137" s="297"/>
      <c r="M137" s="297"/>
      <c r="N137" s="297"/>
      <c r="O137" s="297"/>
      <c r="P137" s="265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64" t="str">
        <f>V94</f>
        <v>BFR Igor Costa</v>
      </c>
      <c r="E138" s="265"/>
      <c r="F138" s="76">
        <v>78</v>
      </c>
      <c r="G138" s="58" t="s">
        <v>17</v>
      </c>
      <c r="H138" s="75">
        <v>49</v>
      </c>
      <c r="I138" s="264" t="str">
        <f>V91</f>
        <v>Stars United C.F.</v>
      </c>
      <c r="J138" s="297"/>
      <c r="K138" s="297"/>
      <c r="L138" s="297"/>
      <c r="M138" s="297"/>
      <c r="N138" s="297"/>
      <c r="O138" s="297"/>
      <c r="P138" s="265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64" t="str">
        <f>V93</f>
        <v>FC Jo@o Pedro</v>
      </c>
      <c r="E139" s="265"/>
      <c r="F139" s="76">
        <v>60</v>
      </c>
      <c r="G139" s="58" t="s">
        <v>17</v>
      </c>
      <c r="H139" s="75">
        <v>30</v>
      </c>
      <c r="I139" s="264" t="str">
        <f>V92</f>
        <v>Josefinho_FC</v>
      </c>
      <c r="J139" s="297"/>
      <c r="K139" s="297"/>
      <c r="L139" s="297"/>
      <c r="M139" s="297"/>
      <c r="N139" s="297"/>
      <c r="O139" s="297"/>
      <c r="P139" s="26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16" t="s">
        <v>138</v>
      </c>
      <c r="E141" s="217"/>
      <c r="F141" s="217"/>
      <c r="G141" s="217"/>
      <c r="H141" s="217"/>
      <c r="I141" s="217"/>
      <c r="J141" s="217"/>
      <c r="K141" s="217"/>
      <c r="L141" s="217"/>
      <c r="M141" s="217"/>
      <c r="N141" s="217"/>
      <c r="O141" s="217"/>
      <c r="P141" s="21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19"/>
      <c r="E142" s="220"/>
      <c r="F142" s="220"/>
      <c r="G142" s="220"/>
      <c r="H142" s="220"/>
      <c r="I142" s="220"/>
      <c r="J142" s="220"/>
      <c r="K142" s="220"/>
      <c r="L142" s="220"/>
      <c r="M142" s="220"/>
      <c r="N142" s="220"/>
      <c r="O142" s="220"/>
      <c r="P142" s="22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64" t="str">
        <f>V98</f>
        <v>Celtic fc 2011</v>
      </c>
      <c r="E144" s="265"/>
      <c r="F144" s="76">
        <v>84</v>
      </c>
      <c r="G144" s="58" t="s">
        <v>17</v>
      </c>
      <c r="H144" s="75">
        <v>74</v>
      </c>
      <c r="I144" s="264" t="str">
        <f>V96</f>
        <v>Casinha da Grazi</v>
      </c>
      <c r="J144" s="297"/>
      <c r="K144" s="297"/>
      <c r="L144" s="297"/>
      <c r="M144" s="297"/>
      <c r="N144" s="297"/>
      <c r="O144" s="297"/>
      <c r="P144" s="26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64" t="str">
        <f>V97</f>
        <v>#DaBaixaPaquito</v>
      </c>
      <c r="E145" s="265"/>
      <c r="F145" s="75">
        <v>41</v>
      </c>
      <c r="G145" s="58" t="s">
        <v>17</v>
      </c>
      <c r="H145" s="76">
        <v>76</v>
      </c>
      <c r="I145" s="264" t="str">
        <f>V95</f>
        <v>Tribe of Gypsies</v>
      </c>
      <c r="J145" s="297"/>
      <c r="K145" s="297"/>
      <c r="L145" s="297"/>
      <c r="M145" s="297"/>
      <c r="N145" s="297"/>
      <c r="O145" s="297"/>
      <c r="P145" s="265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64" t="str">
        <f>V94</f>
        <v>BFR Igor Costa</v>
      </c>
      <c r="E146" s="265"/>
      <c r="F146" s="76">
        <v>94</v>
      </c>
      <c r="G146" s="58" t="s">
        <v>17</v>
      </c>
      <c r="H146" s="75">
        <v>36</v>
      </c>
      <c r="I146" s="264" t="str">
        <f>V92</f>
        <v>Josefinho_FC</v>
      </c>
      <c r="J146" s="297"/>
      <c r="K146" s="297"/>
      <c r="L146" s="297"/>
      <c r="M146" s="297"/>
      <c r="N146" s="297"/>
      <c r="O146" s="297"/>
      <c r="P146" s="26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64" t="str">
        <f>V93</f>
        <v>FC Jo@o Pedro</v>
      </c>
      <c r="E147" s="265"/>
      <c r="F147" s="76">
        <v>81</v>
      </c>
      <c r="G147" s="58" t="s">
        <v>17</v>
      </c>
      <c r="H147" s="75">
        <v>28</v>
      </c>
      <c r="I147" s="264" t="str">
        <f>V91</f>
        <v>Stars United C.F.</v>
      </c>
      <c r="J147" s="297"/>
      <c r="K147" s="297"/>
      <c r="L147" s="297"/>
      <c r="M147" s="297"/>
      <c r="N147" s="297"/>
      <c r="O147" s="297"/>
      <c r="P147" s="26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16" t="s">
        <v>139</v>
      </c>
      <c r="E149" s="217"/>
      <c r="F149" s="217"/>
      <c r="G149" s="217"/>
      <c r="H149" s="217"/>
      <c r="I149" s="217"/>
      <c r="J149" s="217"/>
      <c r="K149" s="217"/>
      <c r="L149" s="217"/>
      <c r="M149" s="217"/>
      <c r="N149" s="217"/>
      <c r="O149" s="217"/>
      <c r="P149" s="21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19"/>
      <c r="E150" s="220"/>
      <c r="F150" s="220"/>
      <c r="G150" s="220"/>
      <c r="H150" s="220"/>
      <c r="I150" s="220"/>
      <c r="J150" s="220"/>
      <c r="K150" s="220"/>
      <c r="L150" s="220"/>
      <c r="M150" s="220"/>
      <c r="N150" s="220"/>
      <c r="O150" s="220"/>
      <c r="P150" s="22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64" t="str">
        <f>V98</f>
        <v>Celtic fc 2011</v>
      </c>
      <c r="E152" s="265"/>
      <c r="F152" s="75">
        <v>43</v>
      </c>
      <c r="G152" s="58" t="s">
        <v>17</v>
      </c>
      <c r="H152" s="76">
        <v>50</v>
      </c>
      <c r="I152" s="264" t="str">
        <f>V97</f>
        <v>#DaBaixaPaquito</v>
      </c>
      <c r="J152" s="297"/>
      <c r="K152" s="297"/>
      <c r="L152" s="297"/>
      <c r="M152" s="297"/>
      <c r="N152" s="297"/>
      <c r="O152" s="297"/>
      <c r="P152" s="265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64" t="str">
        <f>V96</f>
        <v>Casinha da Grazi</v>
      </c>
      <c r="E153" s="265"/>
      <c r="F153" s="76">
        <v>49</v>
      </c>
      <c r="G153" s="58" t="s">
        <v>17</v>
      </c>
      <c r="H153" s="75">
        <v>44</v>
      </c>
      <c r="I153" s="264" t="str">
        <f>V95</f>
        <v>Tribe of Gypsies</v>
      </c>
      <c r="J153" s="297"/>
      <c r="K153" s="297"/>
      <c r="L153" s="297"/>
      <c r="M153" s="297"/>
      <c r="N153" s="297"/>
      <c r="O153" s="297"/>
      <c r="P153" s="265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64" t="str">
        <f>V94</f>
        <v>BFR Igor Costa</v>
      </c>
      <c r="E154" s="265"/>
      <c r="F154" s="75">
        <v>43</v>
      </c>
      <c r="G154" s="58" t="s">
        <v>17</v>
      </c>
      <c r="H154" s="76">
        <v>54</v>
      </c>
      <c r="I154" s="264" t="str">
        <f>V93</f>
        <v>FC Jo@o Pedro</v>
      </c>
      <c r="J154" s="297"/>
      <c r="K154" s="297"/>
      <c r="L154" s="297"/>
      <c r="M154" s="297"/>
      <c r="N154" s="297"/>
      <c r="O154" s="297"/>
      <c r="P154" s="265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15" t="str">
        <f>V92</f>
        <v>Josefinho_FC</v>
      </c>
      <c r="E155" s="215"/>
      <c r="F155" s="76">
        <v>31</v>
      </c>
      <c r="G155" s="58" t="s">
        <v>17</v>
      </c>
      <c r="H155" s="75">
        <v>27</v>
      </c>
      <c r="I155" s="215" t="str">
        <f>V91</f>
        <v>Stars United C.F.</v>
      </c>
      <c r="J155" s="215"/>
      <c r="K155" s="215"/>
      <c r="L155" s="215"/>
      <c r="M155" s="215"/>
      <c r="N155" s="215"/>
      <c r="O155" s="215"/>
      <c r="P155" s="21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76" t="s">
        <v>243</v>
      </c>
      <c r="E157" s="277"/>
      <c r="F157" s="277"/>
      <c r="G157" s="277"/>
      <c r="H157" s="277"/>
      <c r="I157" s="277"/>
      <c r="J157" s="277"/>
      <c r="K157" s="277"/>
      <c r="L157" s="277"/>
      <c r="M157" s="278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79"/>
      <c r="E158" s="280"/>
      <c r="F158" s="280"/>
      <c r="G158" s="280"/>
      <c r="H158" s="280"/>
      <c r="I158" s="280"/>
      <c r="J158" s="280"/>
      <c r="K158" s="280"/>
      <c r="L158" s="280"/>
      <c r="M158" s="281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68" t="s">
        <v>21</v>
      </c>
      <c r="F159" s="252" t="s">
        <v>12</v>
      </c>
      <c r="G159" s="284"/>
      <c r="H159" s="302" t="s">
        <v>309</v>
      </c>
      <c r="I159" s="302"/>
      <c r="J159" s="302" t="s">
        <v>310</v>
      </c>
      <c r="K159" s="302"/>
      <c r="L159" s="252" t="s">
        <v>174</v>
      </c>
      <c r="M159" s="25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66" t="str">
        <f>VLOOKUP(AC160,$U$159:$AB$167,2)</f>
        <v>Alags SC</v>
      </c>
      <c r="F160" s="245">
        <f>VLOOKUP(AC160,$U$159:$AB$167,3)</f>
        <v>17</v>
      </c>
      <c r="G160" s="245"/>
      <c r="H160" s="246">
        <f>VLOOKUP(AC160,$U$159:$AB$167,4)</f>
        <v>407</v>
      </c>
      <c r="I160" s="246"/>
      <c r="J160" s="246">
        <f>VLOOKUP(AC160,$U$159:$AB$167,5)</f>
        <v>248</v>
      </c>
      <c r="K160" s="246"/>
      <c r="L160" s="246">
        <f>VLOOKUP(AC160,$U$159:$AB$167,6)</f>
        <v>159</v>
      </c>
      <c r="M160" s="247"/>
      <c r="O160" s="44" t="s">
        <v>179</v>
      </c>
      <c r="Q160" s="45"/>
      <c r="S160" s="46"/>
      <c r="T160" s="45"/>
      <c r="U160" s="47">
        <v>1</v>
      </c>
      <c r="V160" s="159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59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34">
        <f t="shared" ref="F161:F167" si="19">VLOOKUP(AC161,$U$159:$AB$167,3)</f>
        <v>16</v>
      </c>
      <c r="G161" s="234"/>
      <c r="H161" s="235">
        <f t="shared" ref="H161:H167" si="20">VLOOKUP(AC161,$U$159:$AB$167,4)</f>
        <v>399</v>
      </c>
      <c r="I161" s="235"/>
      <c r="J161" s="235">
        <f t="shared" ref="J161:J167" si="21">VLOOKUP(AC161,$U$159:$AB$167,5)</f>
        <v>312</v>
      </c>
      <c r="K161" s="235"/>
      <c r="L161" s="235">
        <f t="shared" ref="L161:L167" si="22">VLOOKUP(AC161,$U$159:$AB$167,6)</f>
        <v>87</v>
      </c>
      <c r="M161" s="236"/>
      <c r="O161" s="44" t="s">
        <v>175</v>
      </c>
      <c r="Q161" s="45"/>
      <c r="S161" s="46"/>
      <c r="T161" s="45"/>
      <c r="U161" s="47">
        <v>2</v>
      </c>
      <c r="V161" s="159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59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34">
        <f t="shared" si="19"/>
        <v>11</v>
      </c>
      <c r="G162" s="234"/>
      <c r="H162" s="235">
        <f t="shared" si="20"/>
        <v>396</v>
      </c>
      <c r="I162" s="235"/>
      <c r="J162" s="235">
        <f t="shared" ref="J162" si="27">VLOOKUP(AC162,$U$159:$AB$167,5)</f>
        <v>350</v>
      </c>
      <c r="K162" s="235"/>
      <c r="L162" s="235">
        <f t="shared" si="22"/>
        <v>46</v>
      </c>
      <c r="M162" s="236"/>
      <c r="O162" s="44" t="s">
        <v>307</v>
      </c>
      <c r="Q162" s="45"/>
      <c r="S162" s="46"/>
      <c r="T162" s="45"/>
      <c r="U162" s="47">
        <v>3</v>
      </c>
      <c r="V162" s="159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59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34">
        <f t="shared" si="19"/>
        <v>10</v>
      </c>
      <c r="G163" s="234"/>
      <c r="H163" s="235">
        <f t="shared" si="20"/>
        <v>409</v>
      </c>
      <c r="I163" s="235"/>
      <c r="J163" s="235">
        <f t="shared" si="21"/>
        <v>435</v>
      </c>
      <c r="K163" s="235"/>
      <c r="L163" s="235">
        <f t="shared" si="22"/>
        <v>-26</v>
      </c>
      <c r="M163" s="236"/>
      <c r="O163" s="44" t="s">
        <v>308</v>
      </c>
      <c r="Q163" s="45"/>
      <c r="S163" s="46"/>
      <c r="T163" s="45"/>
      <c r="U163" s="47">
        <v>4</v>
      </c>
      <c r="V163" s="159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59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31">
        <f t="shared" si="19"/>
        <v>9</v>
      </c>
      <c r="G164" s="231"/>
      <c r="H164" s="232">
        <f t="shared" si="20"/>
        <v>278</v>
      </c>
      <c r="I164" s="232"/>
      <c r="J164" s="232">
        <f t="shared" si="21"/>
        <v>318</v>
      </c>
      <c r="K164" s="232"/>
      <c r="L164" s="232">
        <f t="shared" si="22"/>
        <v>-40</v>
      </c>
      <c r="M164" s="233"/>
      <c r="O164" s="44" t="s">
        <v>178</v>
      </c>
      <c r="Q164" s="45"/>
      <c r="S164" s="46"/>
      <c r="T164" s="45"/>
      <c r="U164" s="47">
        <v>5</v>
      </c>
      <c r="V164" s="159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59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31">
        <f t="shared" si="19"/>
        <v>5</v>
      </c>
      <c r="G165" s="231"/>
      <c r="H165" s="232">
        <f t="shared" si="20"/>
        <v>331</v>
      </c>
      <c r="I165" s="232"/>
      <c r="J165" s="232">
        <f t="shared" si="21"/>
        <v>374</v>
      </c>
      <c r="K165" s="232"/>
      <c r="L165" s="232">
        <f t="shared" si="22"/>
        <v>-43</v>
      </c>
      <c r="M165" s="233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59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59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31">
        <f t="shared" si="19"/>
        <v>4</v>
      </c>
      <c r="G166" s="231"/>
      <c r="H166" s="232">
        <f t="shared" si="20"/>
        <v>294</v>
      </c>
      <c r="I166" s="232"/>
      <c r="J166" s="232">
        <f t="shared" si="21"/>
        <v>358</v>
      </c>
      <c r="K166" s="232"/>
      <c r="L166" s="232">
        <f t="shared" si="22"/>
        <v>-64</v>
      </c>
      <c r="M166" s="23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59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59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22">
        <f t="shared" si="19"/>
        <v>0</v>
      </c>
      <c r="G167" s="222"/>
      <c r="H167" s="223">
        <f t="shared" si="20"/>
        <v>238</v>
      </c>
      <c r="I167" s="223"/>
      <c r="J167" s="223">
        <f t="shared" si="21"/>
        <v>374</v>
      </c>
      <c r="K167" s="223"/>
      <c r="L167" s="223">
        <f t="shared" si="22"/>
        <v>-136</v>
      </c>
      <c r="M167" s="224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59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59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25" t="s">
        <v>133</v>
      </c>
      <c r="E169" s="226"/>
      <c r="F169" s="226"/>
      <c r="G169" s="226"/>
      <c r="H169" s="226"/>
      <c r="I169" s="226"/>
      <c r="J169" s="226"/>
      <c r="K169" s="226"/>
      <c r="L169" s="226"/>
      <c r="M169" s="226"/>
      <c r="N169" s="226"/>
      <c r="O169" s="226"/>
      <c r="P169" s="22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28"/>
      <c r="E170" s="229"/>
      <c r="F170" s="229"/>
      <c r="G170" s="229"/>
      <c r="H170" s="229"/>
      <c r="I170" s="229"/>
      <c r="J170" s="229"/>
      <c r="K170" s="229"/>
      <c r="L170" s="229"/>
      <c r="M170" s="229"/>
      <c r="N170" s="229"/>
      <c r="O170" s="229"/>
      <c r="P170" s="23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15" t="str">
        <f>V167</f>
        <v>Lenda Mágica</v>
      </c>
      <c r="E172" s="215"/>
      <c r="F172" s="76">
        <v>51</v>
      </c>
      <c r="G172" s="65" t="s">
        <v>17</v>
      </c>
      <c r="H172" s="75">
        <v>46</v>
      </c>
      <c r="I172" s="215" t="str">
        <f>V163</f>
        <v>Jero FC</v>
      </c>
      <c r="J172" s="215"/>
      <c r="K172" s="215"/>
      <c r="L172" s="215"/>
      <c r="M172" s="215"/>
      <c r="N172" s="215"/>
      <c r="O172" s="215"/>
      <c r="P172" s="21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15" t="str">
        <f>V166</f>
        <v>GustavoTFP</v>
      </c>
      <c r="E173" s="215"/>
      <c r="F173" s="75">
        <v>34</v>
      </c>
      <c r="G173" s="65" t="s">
        <v>17</v>
      </c>
      <c r="H173" s="76">
        <v>38</v>
      </c>
      <c r="I173" s="215" t="str">
        <f>V162</f>
        <v>RJFC Unitedd</v>
      </c>
      <c r="J173" s="215"/>
      <c r="K173" s="215"/>
      <c r="L173" s="215"/>
      <c r="M173" s="215"/>
      <c r="N173" s="215"/>
      <c r="O173" s="215"/>
      <c r="P173" s="21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15" t="str">
        <f>V165</f>
        <v>Fittipaldi F.C.</v>
      </c>
      <c r="E174" s="215"/>
      <c r="F174" s="75">
        <v>46</v>
      </c>
      <c r="G174" s="65" t="s">
        <v>17</v>
      </c>
      <c r="H174" s="76">
        <v>56</v>
      </c>
      <c r="I174" s="215" t="str">
        <f>V161</f>
        <v>Moneta Zero FC</v>
      </c>
      <c r="J174" s="215"/>
      <c r="K174" s="215"/>
      <c r="L174" s="215"/>
      <c r="M174" s="215"/>
      <c r="N174" s="215"/>
      <c r="O174" s="215"/>
      <c r="P174" s="21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15" t="str">
        <f>V164</f>
        <v>Alags SC</v>
      </c>
      <c r="E175" s="215"/>
      <c r="F175" s="76">
        <v>23</v>
      </c>
      <c r="G175" s="65" t="s">
        <v>17</v>
      </c>
      <c r="H175" s="75">
        <v>19</v>
      </c>
      <c r="I175" s="215" t="str">
        <f>V160</f>
        <v>Family Paz F.C.</v>
      </c>
      <c r="J175" s="215"/>
      <c r="K175" s="215"/>
      <c r="L175" s="215"/>
      <c r="M175" s="215"/>
      <c r="N175" s="215"/>
      <c r="O175" s="215"/>
      <c r="P175" s="21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16" t="s">
        <v>135</v>
      </c>
      <c r="E177" s="217"/>
      <c r="F177" s="217"/>
      <c r="G177" s="217"/>
      <c r="H177" s="217"/>
      <c r="I177" s="217"/>
      <c r="J177" s="217"/>
      <c r="K177" s="217"/>
      <c r="L177" s="217"/>
      <c r="M177" s="217"/>
      <c r="N177" s="217"/>
      <c r="O177" s="217"/>
      <c r="P177" s="218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19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15" t="str">
        <f>V167</f>
        <v>Lenda Mágica</v>
      </c>
      <c r="E180" s="215"/>
      <c r="F180" s="76">
        <v>76</v>
      </c>
      <c r="G180" s="58" t="s">
        <v>17</v>
      </c>
      <c r="H180" s="75">
        <v>32</v>
      </c>
      <c r="I180" s="215" t="str">
        <f>V160</f>
        <v>Family Paz F.C.</v>
      </c>
      <c r="J180" s="215"/>
      <c r="K180" s="215"/>
      <c r="L180" s="215"/>
      <c r="M180" s="215"/>
      <c r="N180" s="215"/>
      <c r="O180" s="215"/>
      <c r="P180" s="215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15" t="str">
        <f>V166</f>
        <v>GustavoTFP</v>
      </c>
      <c r="E181" s="215"/>
      <c r="F181" s="75">
        <v>61</v>
      </c>
      <c r="G181" s="58" t="s">
        <v>17</v>
      </c>
      <c r="H181" s="76">
        <v>67</v>
      </c>
      <c r="I181" s="215" t="str">
        <f>V161</f>
        <v>Moneta Zero FC</v>
      </c>
      <c r="J181" s="215"/>
      <c r="K181" s="215"/>
      <c r="L181" s="215"/>
      <c r="M181" s="215"/>
      <c r="N181" s="215"/>
      <c r="O181" s="215"/>
      <c r="P181" s="215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15" t="str">
        <f>V165</f>
        <v>Fittipaldi F.C.</v>
      </c>
      <c r="E182" s="215"/>
      <c r="F182" s="75">
        <v>56</v>
      </c>
      <c r="G182" s="58" t="s">
        <v>17</v>
      </c>
      <c r="H182" s="76">
        <v>61</v>
      </c>
      <c r="I182" s="215" t="str">
        <f>V162</f>
        <v>RJFC Unitedd</v>
      </c>
      <c r="J182" s="215"/>
      <c r="K182" s="215"/>
      <c r="L182" s="215"/>
      <c r="M182" s="215"/>
      <c r="N182" s="215"/>
      <c r="O182" s="215"/>
      <c r="P182" s="215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15" t="str">
        <f>V164</f>
        <v>Alags SC</v>
      </c>
      <c r="E183" s="215"/>
      <c r="F183" s="76">
        <v>79</v>
      </c>
      <c r="G183" s="58" t="s">
        <v>17</v>
      </c>
      <c r="H183" s="75">
        <v>41</v>
      </c>
      <c r="I183" s="215" t="str">
        <f>V163</f>
        <v>Jero FC</v>
      </c>
      <c r="J183" s="215"/>
      <c r="K183" s="215"/>
      <c r="L183" s="215"/>
      <c r="M183" s="215"/>
      <c r="N183" s="215"/>
      <c r="O183" s="215"/>
      <c r="P183" s="215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16" t="s">
        <v>134</v>
      </c>
      <c r="E185" s="217"/>
      <c r="F185" s="217"/>
      <c r="G185" s="217"/>
      <c r="H185" s="217"/>
      <c r="I185" s="217"/>
      <c r="J185" s="217"/>
      <c r="K185" s="217"/>
      <c r="L185" s="217"/>
      <c r="M185" s="217"/>
      <c r="N185" s="217"/>
      <c r="O185" s="217"/>
      <c r="P185" s="21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19"/>
      <c r="E186" s="220"/>
      <c r="F186" s="220"/>
      <c r="G186" s="220"/>
      <c r="H186" s="220"/>
      <c r="I186" s="220"/>
      <c r="J186" s="220"/>
      <c r="K186" s="220"/>
      <c r="L186" s="220"/>
      <c r="M186" s="220"/>
      <c r="N186" s="220"/>
      <c r="O186" s="220"/>
      <c r="P186" s="221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15" t="str">
        <f>V167</f>
        <v>Lenda Mágica</v>
      </c>
      <c r="E188" s="215"/>
      <c r="F188" s="76">
        <v>66</v>
      </c>
      <c r="G188" s="90" t="s">
        <v>17</v>
      </c>
      <c r="H188" s="75">
        <v>55</v>
      </c>
      <c r="I188" s="215" t="str">
        <f>V161</f>
        <v>Moneta Zero FC</v>
      </c>
      <c r="J188" s="215"/>
      <c r="K188" s="215"/>
      <c r="L188" s="215"/>
      <c r="M188" s="215"/>
      <c r="N188" s="215"/>
      <c r="O188" s="215"/>
      <c r="P188" s="215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15" t="str">
        <f>V166</f>
        <v>GustavoTFP</v>
      </c>
      <c r="E189" s="215"/>
      <c r="F189" s="75">
        <v>32</v>
      </c>
      <c r="G189" s="90" t="s">
        <v>17</v>
      </c>
      <c r="H189" s="76">
        <v>49</v>
      </c>
      <c r="I189" s="215" t="str">
        <f>V160</f>
        <v>Family Paz F.C.</v>
      </c>
      <c r="J189" s="215"/>
      <c r="K189" s="215"/>
      <c r="L189" s="215"/>
      <c r="M189" s="215"/>
      <c r="N189" s="215"/>
      <c r="O189" s="215"/>
      <c r="P189" s="215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15" t="str">
        <f>V165</f>
        <v>Fittipaldi F.C.</v>
      </c>
      <c r="E190" s="215"/>
      <c r="F190" s="75">
        <v>23</v>
      </c>
      <c r="G190" s="65" t="s">
        <v>17</v>
      </c>
      <c r="H190" s="76">
        <v>65</v>
      </c>
      <c r="I190" s="215" t="str">
        <f>V163</f>
        <v>Jero FC</v>
      </c>
      <c r="J190" s="215"/>
      <c r="K190" s="215"/>
      <c r="L190" s="215"/>
      <c r="M190" s="215"/>
      <c r="N190" s="215"/>
      <c r="O190" s="215"/>
      <c r="P190" s="215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15" t="str">
        <f>V164</f>
        <v>Alags SC</v>
      </c>
      <c r="E191" s="215"/>
      <c r="F191" s="76">
        <v>54</v>
      </c>
      <c r="G191" s="65" t="s">
        <v>17</v>
      </c>
      <c r="H191" s="75">
        <v>30</v>
      </c>
      <c r="I191" s="215" t="str">
        <f>V162</f>
        <v>RJFC Unitedd</v>
      </c>
      <c r="J191" s="215"/>
      <c r="K191" s="215"/>
      <c r="L191" s="215"/>
      <c r="M191" s="215"/>
      <c r="N191" s="215"/>
      <c r="O191" s="215"/>
      <c r="P191" s="215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16" t="s">
        <v>136</v>
      </c>
      <c r="E193" s="217"/>
      <c r="F193" s="217"/>
      <c r="G193" s="217"/>
      <c r="H193" s="217"/>
      <c r="I193" s="217"/>
      <c r="J193" s="217"/>
      <c r="K193" s="217"/>
      <c r="L193" s="217"/>
      <c r="M193" s="217"/>
      <c r="N193" s="217"/>
      <c r="O193" s="217"/>
      <c r="P193" s="218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19"/>
      <c r="E194" s="220"/>
      <c r="F194" s="220"/>
      <c r="G194" s="220"/>
      <c r="H194" s="220"/>
      <c r="I194" s="220"/>
      <c r="J194" s="220"/>
      <c r="K194" s="220"/>
      <c r="L194" s="220"/>
      <c r="M194" s="220"/>
      <c r="N194" s="220"/>
      <c r="O194" s="220"/>
      <c r="P194" s="221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15" t="str">
        <f>V167</f>
        <v>Lenda Mágica</v>
      </c>
      <c r="E196" s="215"/>
      <c r="F196" s="76">
        <v>46</v>
      </c>
      <c r="G196" s="58" t="s">
        <v>17</v>
      </c>
      <c r="H196" s="75">
        <v>24</v>
      </c>
      <c r="I196" s="215" t="str">
        <f>V162</f>
        <v>RJFC Unitedd</v>
      </c>
      <c r="J196" s="215"/>
      <c r="K196" s="215"/>
      <c r="L196" s="215"/>
      <c r="M196" s="215"/>
      <c r="N196" s="215"/>
      <c r="O196" s="215"/>
      <c r="P196" s="215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15" t="str">
        <f>V166</f>
        <v>GustavoTFP</v>
      </c>
      <c r="E197" s="215"/>
      <c r="F197" s="75">
        <v>37</v>
      </c>
      <c r="G197" s="58" t="s">
        <v>17</v>
      </c>
      <c r="H197" s="76">
        <v>61</v>
      </c>
      <c r="I197" s="215" t="str">
        <f>V163</f>
        <v>Jero FC</v>
      </c>
      <c r="J197" s="215"/>
      <c r="K197" s="215"/>
      <c r="L197" s="215"/>
      <c r="M197" s="215"/>
      <c r="N197" s="215"/>
      <c r="O197" s="215"/>
      <c r="P197" s="215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15" t="str">
        <f>V165</f>
        <v>Fittipaldi F.C.</v>
      </c>
      <c r="E198" s="215"/>
      <c r="F198" s="75">
        <v>17</v>
      </c>
      <c r="G198" s="58" t="s">
        <v>17</v>
      </c>
      <c r="H198" s="76">
        <v>37</v>
      </c>
      <c r="I198" s="215" t="str">
        <f>V160</f>
        <v>Family Paz F.C.</v>
      </c>
      <c r="J198" s="215"/>
      <c r="K198" s="215"/>
      <c r="L198" s="215"/>
      <c r="M198" s="215"/>
      <c r="N198" s="215"/>
      <c r="O198" s="215"/>
      <c r="P198" s="215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15" t="str">
        <f>V164</f>
        <v>Alags SC</v>
      </c>
      <c r="E199" s="215"/>
      <c r="F199" s="76">
        <v>82</v>
      </c>
      <c r="G199" s="58" t="s">
        <v>17</v>
      </c>
      <c r="H199" s="75">
        <v>58</v>
      </c>
      <c r="I199" s="215" t="str">
        <f>V161</f>
        <v>Moneta Zero FC</v>
      </c>
      <c r="J199" s="215"/>
      <c r="K199" s="215"/>
      <c r="L199" s="215"/>
      <c r="M199" s="215"/>
      <c r="N199" s="215"/>
      <c r="O199" s="215"/>
      <c r="P199" s="215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16" t="s">
        <v>137</v>
      </c>
      <c r="E201" s="217"/>
      <c r="F201" s="217"/>
      <c r="G201" s="217"/>
      <c r="H201" s="217"/>
      <c r="I201" s="217"/>
      <c r="J201" s="217"/>
      <c r="K201" s="217"/>
      <c r="L201" s="217"/>
      <c r="M201" s="217"/>
      <c r="N201" s="217"/>
      <c r="O201" s="217"/>
      <c r="P201" s="218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19"/>
      <c r="E202" s="220"/>
      <c r="F202" s="220"/>
      <c r="G202" s="220"/>
      <c r="H202" s="220"/>
      <c r="I202" s="220"/>
      <c r="J202" s="220"/>
      <c r="K202" s="220"/>
      <c r="L202" s="220"/>
      <c r="M202" s="220"/>
      <c r="N202" s="220"/>
      <c r="O202" s="220"/>
      <c r="P202" s="22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15" t="str">
        <f>V167</f>
        <v>Lenda Mágica</v>
      </c>
      <c r="E204" s="215"/>
      <c r="F204" s="75">
        <v>39</v>
      </c>
      <c r="G204" s="65" t="s">
        <v>17</v>
      </c>
      <c r="H204" s="76">
        <v>52</v>
      </c>
      <c r="I204" s="215" t="str">
        <f>V164</f>
        <v>Alags SC</v>
      </c>
      <c r="J204" s="215"/>
      <c r="K204" s="215"/>
      <c r="L204" s="215"/>
      <c r="M204" s="215"/>
      <c r="N204" s="215"/>
      <c r="O204" s="215"/>
      <c r="P204" s="215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15" t="str">
        <f>V166</f>
        <v>GustavoTFP</v>
      </c>
      <c r="E205" s="215"/>
      <c r="F205" s="75">
        <v>38</v>
      </c>
      <c r="G205" s="65" t="s">
        <v>17</v>
      </c>
      <c r="H205" s="76">
        <v>42</v>
      </c>
      <c r="I205" s="215" t="str">
        <f>V165</f>
        <v>Fittipaldi F.C.</v>
      </c>
      <c r="J205" s="215"/>
      <c r="K205" s="215"/>
      <c r="L205" s="215"/>
      <c r="M205" s="215"/>
      <c r="N205" s="215"/>
      <c r="O205" s="215"/>
      <c r="P205" s="215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15" t="str">
        <f>V163</f>
        <v>Jero FC</v>
      </c>
      <c r="E206" s="215"/>
      <c r="F206" s="76">
        <v>56</v>
      </c>
      <c r="G206" s="65" t="s">
        <v>17</v>
      </c>
      <c r="H206" s="75">
        <v>20</v>
      </c>
      <c r="I206" s="215" t="str">
        <f>V160</f>
        <v>Family Paz F.C.</v>
      </c>
      <c r="J206" s="215"/>
      <c r="K206" s="215"/>
      <c r="L206" s="215"/>
      <c r="M206" s="215"/>
      <c r="N206" s="215"/>
      <c r="O206" s="215"/>
      <c r="P206" s="21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15" t="str">
        <f>V162</f>
        <v>RJFC Unitedd</v>
      </c>
      <c r="E207" s="215"/>
      <c r="F207" s="75">
        <v>40</v>
      </c>
      <c r="G207" s="65" t="s">
        <v>17</v>
      </c>
      <c r="H207" s="76">
        <v>42</v>
      </c>
      <c r="I207" s="215" t="str">
        <f>V161</f>
        <v>Moneta Zero FC</v>
      </c>
      <c r="J207" s="215"/>
      <c r="K207" s="215"/>
      <c r="L207" s="215"/>
      <c r="M207" s="215"/>
      <c r="N207" s="215"/>
      <c r="O207" s="215"/>
      <c r="P207" s="215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16" t="s">
        <v>138</v>
      </c>
      <c r="E209" s="217"/>
      <c r="F209" s="217"/>
      <c r="G209" s="217"/>
      <c r="H209" s="217"/>
      <c r="I209" s="217"/>
      <c r="J209" s="217"/>
      <c r="K209" s="217"/>
      <c r="L209" s="217"/>
      <c r="M209" s="217"/>
      <c r="N209" s="217"/>
      <c r="O209" s="217"/>
      <c r="P209" s="21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19"/>
      <c r="E210" s="220"/>
      <c r="F210" s="220"/>
      <c r="G210" s="220"/>
      <c r="H210" s="220"/>
      <c r="I210" s="220"/>
      <c r="J210" s="220"/>
      <c r="K210" s="220"/>
      <c r="L210" s="220"/>
      <c r="M210" s="220"/>
      <c r="N210" s="220"/>
      <c r="O210" s="220"/>
      <c r="P210" s="22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15" t="str">
        <f>V167</f>
        <v>Lenda Mágica</v>
      </c>
      <c r="E212" s="215"/>
      <c r="F212" s="76">
        <v>81</v>
      </c>
      <c r="G212" s="58" t="s">
        <v>17</v>
      </c>
      <c r="H212" s="75">
        <v>73</v>
      </c>
      <c r="I212" s="215" t="str">
        <f>V165</f>
        <v>Fittipaldi F.C.</v>
      </c>
      <c r="J212" s="215"/>
      <c r="K212" s="215"/>
      <c r="L212" s="215"/>
      <c r="M212" s="215"/>
      <c r="N212" s="215"/>
      <c r="O212" s="215"/>
      <c r="P212" s="215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15" t="str">
        <f>V166</f>
        <v>GustavoTFP</v>
      </c>
      <c r="E213" s="215"/>
      <c r="F213" s="75">
        <v>6</v>
      </c>
      <c r="G213" s="58" t="s">
        <v>17</v>
      </c>
      <c r="H213" s="76">
        <v>77</v>
      </c>
      <c r="I213" s="215" t="str">
        <f>V164</f>
        <v>Alags SC</v>
      </c>
      <c r="J213" s="215"/>
      <c r="K213" s="215"/>
      <c r="L213" s="215"/>
      <c r="M213" s="215"/>
      <c r="N213" s="215"/>
      <c r="O213" s="215"/>
      <c r="P213" s="21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15" t="str">
        <f>V163</f>
        <v>Jero FC</v>
      </c>
      <c r="E214" s="215"/>
      <c r="F214" s="76">
        <v>104</v>
      </c>
      <c r="G214" s="58" t="s">
        <v>17</v>
      </c>
      <c r="H214" s="75">
        <v>79</v>
      </c>
      <c r="I214" s="215" t="str">
        <f>V161</f>
        <v>Moneta Zero FC</v>
      </c>
      <c r="J214" s="215"/>
      <c r="K214" s="215"/>
      <c r="L214" s="215"/>
      <c r="M214" s="215"/>
      <c r="N214" s="215"/>
      <c r="O214" s="215"/>
      <c r="P214" s="21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15" t="str">
        <f>V162</f>
        <v>RJFC Unitedd</v>
      </c>
      <c r="E215" s="215"/>
      <c r="F215" s="75">
        <v>62</v>
      </c>
      <c r="G215" s="58" t="s">
        <v>17</v>
      </c>
      <c r="H215" s="76">
        <v>85</v>
      </c>
      <c r="I215" s="215" t="str">
        <f>V160</f>
        <v>Family Paz F.C.</v>
      </c>
      <c r="J215" s="215"/>
      <c r="K215" s="215"/>
      <c r="L215" s="215"/>
      <c r="M215" s="215"/>
      <c r="N215" s="215"/>
      <c r="O215" s="215"/>
      <c r="P215" s="215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16" t="s">
        <v>139</v>
      </c>
      <c r="E217" s="217"/>
      <c r="F217" s="217"/>
      <c r="G217" s="217"/>
      <c r="H217" s="217"/>
      <c r="I217" s="217"/>
      <c r="J217" s="217"/>
      <c r="K217" s="217"/>
      <c r="L217" s="217"/>
      <c r="M217" s="217"/>
      <c r="N217" s="217"/>
      <c r="O217" s="217"/>
      <c r="P217" s="21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19"/>
      <c r="E218" s="220"/>
      <c r="F218" s="220"/>
      <c r="G218" s="220"/>
      <c r="H218" s="220"/>
      <c r="I218" s="220"/>
      <c r="J218" s="220"/>
      <c r="K218" s="220"/>
      <c r="L218" s="220"/>
      <c r="M218" s="220"/>
      <c r="N218" s="220"/>
      <c r="O218" s="220"/>
      <c r="P218" s="22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15" t="str">
        <f>V167</f>
        <v>Lenda Mágica</v>
      </c>
      <c r="E220" s="215"/>
      <c r="F220" s="76">
        <v>40</v>
      </c>
      <c r="G220" s="65" t="s">
        <v>17</v>
      </c>
      <c r="H220" s="75">
        <v>30</v>
      </c>
      <c r="I220" s="215" t="str">
        <f>V166</f>
        <v>GustavoTFP</v>
      </c>
      <c r="J220" s="215"/>
      <c r="K220" s="215"/>
      <c r="L220" s="215"/>
      <c r="M220" s="215"/>
      <c r="N220" s="215"/>
      <c r="O220" s="215"/>
      <c r="P220" s="21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15" t="str">
        <f>V165</f>
        <v>Fittipaldi F.C.</v>
      </c>
      <c r="E221" s="215"/>
      <c r="F221" s="76">
        <v>74</v>
      </c>
      <c r="G221" s="65" t="s">
        <v>17</v>
      </c>
      <c r="H221" s="75">
        <v>36</v>
      </c>
      <c r="I221" s="215" t="str">
        <f>V164</f>
        <v>Alags SC</v>
      </c>
      <c r="J221" s="215"/>
      <c r="K221" s="215"/>
      <c r="L221" s="215"/>
      <c r="M221" s="215"/>
      <c r="N221" s="215"/>
      <c r="O221" s="215"/>
      <c r="P221" s="21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15" t="str">
        <f>V163</f>
        <v>Jero FC</v>
      </c>
      <c r="E222" s="215"/>
      <c r="F222" s="76">
        <v>41</v>
      </c>
      <c r="G222" s="65" t="s">
        <v>17</v>
      </c>
      <c r="H222" s="75">
        <v>39</v>
      </c>
      <c r="I222" s="215" t="str">
        <f>V162</f>
        <v>RJFC Unitedd</v>
      </c>
      <c r="J222" s="215"/>
      <c r="K222" s="215"/>
      <c r="L222" s="215"/>
      <c r="M222" s="215"/>
      <c r="N222" s="215"/>
      <c r="O222" s="215"/>
      <c r="P222" s="215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15" t="str">
        <f>V161</f>
        <v>Moneta Zero FC</v>
      </c>
      <c r="E223" s="215"/>
      <c r="F223" s="76">
        <v>52</v>
      </c>
      <c r="G223" s="65" t="s">
        <v>17</v>
      </c>
      <c r="H223" s="75">
        <v>36</v>
      </c>
      <c r="I223" s="215" t="str">
        <f>V160</f>
        <v>Family Paz F.C.</v>
      </c>
      <c r="J223" s="215"/>
      <c r="K223" s="215"/>
      <c r="L223" s="215"/>
      <c r="M223" s="215"/>
      <c r="N223" s="215"/>
      <c r="O223" s="215"/>
      <c r="P223" s="215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37" t="s">
        <v>244</v>
      </c>
      <c r="E225" s="238"/>
      <c r="F225" s="238"/>
      <c r="G225" s="238"/>
      <c r="H225" s="238"/>
      <c r="I225" s="238"/>
      <c r="J225" s="238"/>
      <c r="K225" s="238"/>
      <c r="L225" s="238"/>
      <c r="M225" s="239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40"/>
      <c r="E226" s="241"/>
      <c r="F226" s="241"/>
      <c r="G226" s="241"/>
      <c r="H226" s="241"/>
      <c r="I226" s="241"/>
      <c r="J226" s="241"/>
      <c r="K226" s="241"/>
      <c r="L226" s="241"/>
      <c r="M226" s="242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57" t="s">
        <v>21</v>
      </c>
      <c r="F227" s="249" t="s">
        <v>12</v>
      </c>
      <c r="G227" s="249"/>
      <c r="H227" s="301" t="s">
        <v>309</v>
      </c>
      <c r="I227" s="301"/>
      <c r="J227" s="301" t="s">
        <v>310</v>
      </c>
      <c r="K227" s="301"/>
      <c r="L227" s="249" t="s">
        <v>174</v>
      </c>
      <c r="M227" s="250"/>
      <c r="Q227" s="45"/>
      <c r="T227" s="46"/>
      <c r="U227" s="45" t="s">
        <v>3</v>
      </c>
      <c r="V227" s="86" t="s">
        <v>2</v>
      </c>
      <c r="W227" s="183" t="s">
        <v>12</v>
      </c>
      <c r="X227" s="183" t="s">
        <v>13</v>
      </c>
      <c r="Y227" s="183" t="s">
        <v>14</v>
      </c>
      <c r="Z227" s="86" t="s">
        <v>15</v>
      </c>
      <c r="AA227" s="183" t="s">
        <v>18</v>
      </c>
      <c r="AB227" s="183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58" t="str">
        <f>VLOOKUP(AC228,$U$227:$AC$235,2)</f>
        <v>Forever2014</v>
      </c>
      <c r="F228" s="245">
        <f>VLOOKUP(AC228,$U$227:$AC$235,3)</f>
        <v>13</v>
      </c>
      <c r="G228" s="245"/>
      <c r="H228" s="245">
        <f>VLOOKUP(AC228,$U$227:$AC$235,4)</f>
        <v>449</v>
      </c>
      <c r="I228" s="245"/>
      <c r="J228" s="246">
        <f>VLOOKUP(AC228,$U$227:$AC$235,5)</f>
        <v>381</v>
      </c>
      <c r="K228" s="246"/>
      <c r="L228" s="246">
        <f>VLOOKUP(AC228,$U$227:$AC$235,6)</f>
        <v>68</v>
      </c>
      <c r="M228" s="247"/>
      <c r="O228" s="44" t="s">
        <v>179</v>
      </c>
      <c r="Q228" s="45"/>
      <c r="T228" s="46"/>
      <c r="U228" s="47">
        <v>1</v>
      </c>
      <c r="V228" s="183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183">
        <f>(W228*10^10)+((Z228+5000)*10^6)+(X228*10)+U228</f>
        <v>95001003811</v>
      </c>
      <c r="AB228" s="45">
        <f>LARGE($AA$228:$AA$235,U228)</f>
        <v>135068004495</v>
      </c>
      <c r="AC228" s="183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53" t="str">
        <f t="shared" ref="E229:E235" si="28">VLOOKUP(AC229,$U$227:$AC$235,2)</f>
        <v>La Bestia Negra_Z</v>
      </c>
      <c r="F229" s="234">
        <f t="shared" ref="F229:F235" si="29">VLOOKUP(AC229,$U$227:$AC$235,3)</f>
        <v>12</v>
      </c>
      <c r="G229" s="234"/>
      <c r="H229" s="245">
        <f t="shared" ref="H229:H235" si="30">VLOOKUP(AC229,$U$227:$AC$235,4)</f>
        <v>449</v>
      </c>
      <c r="I229" s="245"/>
      <c r="J229" s="246">
        <f t="shared" ref="J229:J235" si="31">VLOOKUP(AC229,$U$227:$AC$235,5)</f>
        <v>419</v>
      </c>
      <c r="K229" s="246"/>
      <c r="L229" s="246">
        <f t="shared" ref="L229:L235" si="32">VLOOKUP(AC229,$U$227:$AC$235,6)</f>
        <v>30</v>
      </c>
      <c r="M229" s="247"/>
      <c r="O229" s="44" t="s">
        <v>175</v>
      </c>
      <c r="Q229" s="45"/>
      <c r="T229" s="46"/>
      <c r="U229" s="47">
        <v>2</v>
      </c>
      <c r="V229" s="183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184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183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183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53" t="str">
        <f t="shared" si="28"/>
        <v>Vascaero FC</v>
      </c>
      <c r="F230" s="234">
        <f t="shared" si="29"/>
        <v>10</v>
      </c>
      <c r="G230" s="234"/>
      <c r="H230" s="245">
        <f t="shared" si="30"/>
        <v>430</v>
      </c>
      <c r="I230" s="245"/>
      <c r="J230" s="246">
        <f t="shared" si="31"/>
        <v>377</v>
      </c>
      <c r="K230" s="246"/>
      <c r="L230" s="246">
        <f t="shared" si="32"/>
        <v>53</v>
      </c>
      <c r="M230" s="247"/>
      <c r="O230" s="44" t="s">
        <v>307</v>
      </c>
      <c r="Q230" s="45"/>
      <c r="T230" s="46"/>
      <c r="U230" s="47">
        <v>3</v>
      </c>
      <c r="V230" s="183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183">
        <f t="shared" si="34"/>
        <v>105053004303</v>
      </c>
      <c r="AB230" s="45">
        <f t="shared" si="35"/>
        <v>105053004303</v>
      </c>
      <c r="AC230" s="183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53" t="str">
        <f t="shared" si="28"/>
        <v>CR Reis do Rio</v>
      </c>
      <c r="F231" s="234">
        <f t="shared" si="29"/>
        <v>10</v>
      </c>
      <c r="G231" s="234"/>
      <c r="H231" s="245">
        <f t="shared" si="30"/>
        <v>346</v>
      </c>
      <c r="I231" s="245"/>
      <c r="J231" s="246">
        <f t="shared" si="31"/>
        <v>406</v>
      </c>
      <c r="K231" s="246"/>
      <c r="L231" s="246">
        <f t="shared" si="32"/>
        <v>-60</v>
      </c>
      <c r="M231" s="247"/>
      <c r="O231" s="44" t="s">
        <v>308</v>
      </c>
      <c r="Q231" s="45"/>
      <c r="T231" s="46"/>
      <c r="U231" s="47">
        <v>4</v>
      </c>
      <c r="V231" s="183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183">
        <f t="shared" si="34"/>
        <v>94978003044</v>
      </c>
      <c r="AB231" s="45">
        <f t="shared" si="35"/>
        <v>104940003467</v>
      </c>
      <c r="AC231" s="183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52" t="str">
        <f t="shared" si="28"/>
        <v>Unidos do Tavinho</v>
      </c>
      <c r="F232" s="231">
        <f t="shared" si="29"/>
        <v>9</v>
      </c>
      <c r="G232" s="231"/>
      <c r="H232" s="306">
        <f t="shared" si="30"/>
        <v>394</v>
      </c>
      <c r="I232" s="306"/>
      <c r="J232" s="307">
        <f t="shared" si="31"/>
        <v>349</v>
      </c>
      <c r="K232" s="307"/>
      <c r="L232" s="307">
        <f t="shared" si="32"/>
        <v>45</v>
      </c>
      <c r="M232" s="308"/>
      <c r="O232" s="44" t="s">
        <v>178</v>
      </c>
      <c r="Q232" s="45"/>
      <c r="T232" s="46"/>
      <c r="U232" s="47">
        <v>5</v>
      </c>
      <c r="V232" s="183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183">
        <f t="shared" si="34"/>
        <v>135068004495</v>
      </c>
      <c r="AB232" s="45">
        <f t="shared" si="35"/>
        <v>95045003948</v>
      </c>
      <c r="AC232" s="183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52" t="str">
        <f t="shared" si="28"/>
        <v>Us Karas</v>
      </c>
      <c r="F233" s="231">
        <f t="shared" si="29"/>
        <v>9</v>
      </c>
      <c r="G233" s="231"/>
      <c r="H233" s="306">
        <f t="shared" si="30"/>
        <v>381</v>
      </c>
      <c r="I233" s="306"/>
      <c r="J233" s="307">
        <f t="shared" si="31"/>
        <v>380</v>
      </c>
      <c r="K233" s="307"/>
      <c r="L233" s="307">
        <f t="shared" si="32"/>
        <v>1</v>
      </c>
      <c r="M233" s="308"/>
      <c r="Q233" s="45"/>
      <c r="T233" s="46"/>
      <c r="U233" s="47">
        <v>6</v>
      </c>
      <c r="V233" s="183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183">
        <f t="shared" si="34"/>
        <v>34934003196</v>
      </c>
      <c r="AB233" s="45">
        <f t="shared" si="35"/>
        <v>95001003811</v>
      </c>
      <c r="AC233" s="183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52" t="str">
        <f t="shared" si="28"/>
        <v>IPiazziFC</v>
      </c>
      <c r="F234" s="231">
        <f t="shared" si="29"/>
        <v>9</v>
      </c>
      <c r="G234" s="231"/>
      <c r="H234" s="306">
        <f t="shared" si="30"/>
        <v>304</v>
      </c>
      <c r="I234" s="306"/>
      <c r="J234" s="307">
        <f t="shared" si="31"/>
        <v>326</v>
      </c>
      <c r="K234" s="307"/>
      <c r="L234" s="307">
        <f t="shared" si="32"/>
        <v>-22</v>
      </c>
      <c r="M234" s="308"/>
      <c r="Q234" s="45"/>
      <c r="T234" s="46"/>
      <c r="U234" s="47">
        <v>7</v>
      </c>
      <c r="V234" s="183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183">
        <f t="shared" si="34"/>
        <v>104940003467</v>
      </c>
      <c r="AB234" s="45">
        <f t="shared" si="35"/>
        <v>94978003044</v>
      </c>
      <c r="AC234" s="183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56" t="str">
        <f t="shared" si="28"/>
        <v>FLAdúPoder</v>
      </c>
      <c r="F235" s="222">
        <f t="shared" si="29"/>
        <v>3</v>
      </c>
      <c r="G235" s="222"/>
      <c r="H235" s="303">
        <f t="shared" si="30"/>
        <v>319</v>
      </c>
      <c r="I235" s="303"/>
      <c r="J235" s="304">
        <f t="shared" si="31"/>
        <v>385</v>
      </c>
      <c r="K235" s="304"/>
      <c r="L235" s="304">
        <f t="shared" si="32"/>
        <v>-66</v>
      </c>
      <c r="M235" s="305"/>
      <c r="Q235" s="45"/>
      <c r="T235" s="46"/>
      <c r="U235" s="47">
        <v>8</v>
      </c>
      <c r="V235" s="183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183">
        <f t="shared" si="34"/>
        <v>95045003948</v>
      </c>
      <c r="AB235" s="45">
        <f t="shared" si="35"/>
        <v>34934003196</v>
      </c>
      <c r="AC235" s="183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183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183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25" t="s">
        <v>133</v>
      </c>
      <c r="E238" s="226"/>
      <c r="F238" s="226"/>
      <c r="G238" s="226"/>
      <c r="H238" s="226"/>
      <c r="I238" s="226"/>
      <c r="J238" s="226"/>
      <c r="K238" s="226"/>
      <c r="L238" s="226"/>
      <c r="M238" s="226"/>
      <c r="N238" s="226"/>
      <c r="O238" s="226"/>
      <c r="P238" s="227"/>
      <c r="Q238" s="45" t="str">
        <f>IF(OR(H238="",F238=""),"",IF(H238=F238,1,IF(H238&lt;F238,0,IF(H238-F238&lt;10,2,IF(H238&gt;F238,3,SE)))))</f>
        <v/>
      </c>
      <c r="T238" s="46"/>
      <c r="U238" s="45"/>
      <c r="V238" s="183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28"/>
      <c r="E239" s="229"/>
      <c r="F239" s="229"/>
      <c r="G239" s="229"/>
      <c r="H239" s="229"/>
      <c r="I239" s="229"/>
      <c r="J239" s="229"/>
      <c r="K239" s="229"/>
      <c r="L239" s="229"/>
      <c r="M239" s="229"/>
      <c r="N239" s="229"/>
      <c r="O239" s="229"/>
      <c r="P239" s="230"/>
      <c r="Q239" s="45" t="str">
        <f>IF(OR(H239="",F239=""),"",IF(H239=F239,1,IF(H239&lt;F239,0,IF(H239-F239&lt;10,2,IF(H239&gt;F239,3,SE)))))</f>
        <v/>
      </c>
      <c r="T239" s="45"/>
      <c r="U239" s="47"/>
      <c r="V239" s="183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83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15" t="str">
        <f>V235</f>
        <v>Unidos do Tavinho</v>
      </c>
      <c r="E241" s="215"/>
      <c r="F241" s="76">
        <v>37</v>
      </c>
      <c r="G241" s="58" t="s">
        <v>17</v>
      </c>
      <c r="H241" s="75">
        <v>14</v>
      </c>
      <c r="I241" s="215" t="str">
        <f>V231</f>
        <v>IPiazziFC</v>
      </c>
      <c r="J241" s="215"/>
      <c r="K241" s="215"/>
      <c r="L241" s="215"/>
      <c r="M241" s="215"/>
      <c r="N241" s="215"/>
      <c r="O241" s="215"/>
      <c r="P241" s="215"/>
      <c r="Q241" s="45">
        <f>IF(OR(H241="",F241=""),"",IF(H241=F241,1,IF(H241&lt;F241,0,IF(H241-F241&lt;10,2,IF(H241&gt;F241,3,SE)))))</f>
        <v>0</v>
      </c>
      <c r="U241" s="47"/>
      <c r="V241" s="183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15" t="str">
        <f>V234</f>
        <v>CR Reis do Rio</v>
      </c>
      <c r="E242" s="215"/>
      <c r="F242" s="76">
        <v>47</v>
      </c>
      <c r="G242" s="58" t="s">
        <v>17</v>
      </c>
      <c r="H242" s="75">
        <v>44</v>
      </c>
      <c r="I242" s="215" t="str">
        <f>V230</f>
        <v>Vascaero FC</v>
      </c>
      <c r="J242" s="215"/>
      <c r="K242" s="215"/>
      <c r="L242" s="215"/>
      <c r="M242" s="215"/>
      <c r="N242" s="215"/>
      <c r="O242" s="215"/>
      <c r="P242" s="215"/>
      <c r="Q242" s="45">
        <f>IF(OR(H242="",F242=""),"",IF(H242=F242,1,IF(H242&lt;F242,0,IF(H242-F242&lt;10,2,IF(H242&gt;F242,3,SE)))))</f>
        <v>0</v>
      </c>
      <c r="U242" s="47"/>
      <c r="V242" s="183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15" t="str">
        <f>V233</f>
        <v>FLAdúPoder</v>
      </c>
      <c r="E243" s="215"/>
      <c r="F243" s="75">
        <v>36</v>
      </c>
      <c r="G243" s="58" t="s">
        <v>17</v>
      </c>
      <c r="H243" s="76">
        <v>50</v>
      </c>
      <c r="I243" s="215" t="str">
        <f>V229</f>
        <v>La Bestia Negra_Z</v>
      </c>
      <c r="J243" s="215"/>
      <c r="K243" s="215"/>
      <c r="L243" s="215"/>
      <c r="M243" s="215"/>
      <c r="N243" s="215"/>
      <c r="O243" s="215"/>
      <c r="P243" s="215"/>
      <c r="Q243" s="45">
        <f>IF(OR(H243="",F243=""),"",IF(H243=F243,1,IF(H243&lt;F243,0,IF(H243-F243&lt;10,2,IF(H243&gt;F243,3,SE)))))</f>
        <v>3</v>
      </c>
      <c r="U243" s="47"/>
      <c r="V243" s="183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15" t="str">
        <f>V232</f>
        <v>Forever2014</v>
      </c>
      <c r="E244" s="215"/>
      <c r="F244" s="75">
        <v>35</v>
      </c>
      <c r="G244" s="58" t="s">
        <v>17</v>
      </c>
      <c r="H244" s="76">
        <v>51</v>
      </c>
      <c r="I244" s="215" t="str">
        <f>V228</f>
        <v>Us Karas</v>
      </c>
      <c r="J244" s="215"/>
      <c r="K244" s="215"/>
      <c r="L244" s="215"/>
      <c r="M244" s="215"/>
      <c r="N244" s="215"/>
      <c r="O244" s="215"/>
      <c r="P244" s="215"/>
      <c r="Q244" s="45">
        <f>IF(OR(H244="",F244=""),"",IF(H244=F244,1,IF(H244&lt;F244,0,IF(H244-F244&lt;10,2,IF(H244&gt;F244,3,SE)))))</f>
        <v>3</v>
      </c>
      <c r="U244" s="47"/>
      <c r="V244" s="183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83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16" t="s">
        <v>135</v>
      </c>
      <c r="E246" s="217"/>
      <c r="F246" s="217"/>
      <c r="G246" s="217"/>
      <c r="H246" s="217"/>
      <c r="I246" s="217"/>
      <c r="J246" s="217"/>
      <c r="K246" s="217"/>
      <c r="L246" s="217"/>
      <c r="M246" s="217"/>
      <c r="N246" s="217"/>
      <c r="O246" s="217"/>
      <c r="P246" s="218"/>
      <c r="Q246" s="45" t="str">
        <f>IF(OR(H246="",F246=""),"",IF(H246=F246,1,IF(H246&lt;F246,0,IF(H246-F246&lt;10,2,IF(H246&gt;F246,3,SE)))))</f>
        <v/>
      </c>
      <c r="U246" s="47"/>
      <c r="V246" s="183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19"/>
      <c r="E247" s="220"/>
      <c r="F247" s="220"/>
      <c r="G247" s="220"/>
      <c r="H247" s="220"/>
      <c r="I247" s="220"/>
      <c r="J247" s="220"/>
      <c r="K247" s="220"/>
      <c r="L247" s="220"/>
      <c r="M247" s="220"/>
      <c r="N247" s="220"/>
      <c r="O247" s="220"/>
      <c r="P247" s="22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15" t="str">
        <f>V235</f>
        <v>Unidos do Tavinho</v>
      </c>
      <c r="E249" s="215"/>
      <c r="F249" s="75">
        <v>51</v>
      </c>
      <c r="G249" s="58" t="s">
        <v>17</v>
      </c>
      <c r="H249" s="76">
        <v>61</v>
      </c>
      <c r="I249" s="215" t="str">
        <f>V228</f>
        <v>Us Karas</v>
      </c>
      <c r="J249" s="215"/>
      <c r="K249" s="215"/>
      <c r="L249" s="215"/>
      <c r="M249" s="215"/>
      <c r="N249" s="215"/>
      <c r="O249" s="215"/>
      <c r="P249" s="215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15" t="str">
        <f>V234</f>
        <v>CR Reis do Rio</v>
      </c>
      <c r="E250" s="215"/>
      <c r="F250" s="75">
        <v>51</v>
      </c>
      <c r="G250" s="58" t="s">
        <v>17</v>
      </c>
      <c r="H250" s="76">
        <v>96</v>
      </c>
      <c r="I250" s="215" t="str">
        <f>V229</f>
        <v>La Bestia Negra_Z</v>
      </c>
      <c r="J250" s="215"/>
      <c r="K250" s="215"/>
      <c r="L250" s="215"/>
      <c r="M250" s="215"/>
      <c r="N250" s="215"/>
      <c r="O250" s="215"/>
      <c r="P250" s="215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15" t="str">
        <f>V233</f>
        <v>FLAdúPoder</v>
      </c>
      <c r="E251" s="215"/>
      <c r="F251" s="76">
        <v>65</v>
      </c>
      <c r="G251" s="58" t="s">
        <v>17</v>
      </c>
      <c r="H251" s="75">
        <v>50</v>
      </c>
      <c r="I251" s="215" t="str">
        <f>V230</f>
        <v>Vascaero FC</v>
      </c>
      <c r="J251" s="215"/>
      <c r="K251" s="215"/>
      <c r="L251" s="215"/>
      <c r="M251" s="215"/>
      <c r="N251" s="215"/>
      <c r="O251" s="215"/>
      <c r="P251" s="21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15" t="str">
        <f>V232</f>
        <v>Forever2014</v>
      </c>
      <c r="E252" s="215"/>
      <c r="F252" s="76">
        <v>102</v>
      </c>
      <c r="G252" s="58" t="s">
        <v>17</v>
      </c>
      <c r="H252" s="75">
        <v>53</v>
      </c>
      <c r="I252" s="215" t="str">
        <f>V231</f>
        <v>IPiazziFC</v>
      </c>
      <c r="J252" s="215"/>
      <c r="K252" s="215"/>
      <c r="L252" s="215"/>
      <c r="M252" s="215"/>
      <c r="N252" s="215"/>
      <c r="O252" s="215"/>
      <c r="P252" s="21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16" t="s">
        <v>134</v>
      </c>
      <c r="E254" s="217"/>
      <c r="F254" s="217"/>
      <c r="G254" s="217"/>
      <c r="H254" s="217"/>
      <c r="I254" s="217"/>
      <c r="J254" s="217"/>
      <c r="K254" s="217"/>
      <c r="L254" s="217"/>
      <c r="M254" s="217"/>
      <c r="N254" s="217"/>
      <c r="O254" s="217"/>
      <c r="P254" s="21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19"/>
      <c r="E255" s="220"/>
      <c r="F255" s="220"/>
      <c r="G255" s="220"/>
      <c r="H255" s="220"/>
      <c r="I255" s="220"/>
      <c r="J255" s="220"/>
      <c r="K255" s="220"/>
      <c r="L255" s="220"/>
      <c r="M255" s="220"/>
      <c r="N255" s="220"/>
      <c r="O255" s="220"/>
      <c r="P255" s="22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15" t="str">
        <f>V235</f>
        <v>Unidos do Tavinho</v>
      </c>
      <c r="E257" s="215"/>
      <c r="F257" s="75">
        <v>75</v>
      </c>
      <c r="G257" s="65" t="s">
        <v>17</v>
      </c>
      <c r="H257" s="76">
        <v>87</v>
      </c>
      <c r="I257" s="215" t="str">
        <f>V229</f>
        <v>La Bestia Negra_Z</v>
      </c>
      <c r="J257" s="215"/>
      <c r="K257" s="215"/>
      <c r="L257" s="215"/>
      <c r="M257" s="215"/>
      <c r="N257" s="215"/>
      <c r="O257" s="215"/>
      <c r="P257" s="215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15" t="str">
        <f>V234</f>
        <v>CR Reis do Rio</v>
      </c>
      <c r="E258" s="215"/>
      <c r="F258" s="76">
        <v>60</v>
      </c>
      <c r="G258" s="65" t="s">
        <v>17</v>
      </c>
      <c r="H258" s="75">
        <v>50</v>
      </c>
      <c r="I258" s="215" t="str">
        <f>V228</f>
        <v>Us Karas</v>
      </c>
      <c r="J258" s="215"/>
      <c r="K258" s="215"/>
      <c r="L258" s="215"/>
      <c r="M258" s="215"/>
      <c r="N258" s="215"/>
      <c r="O258" s="215"/>
      <c r="P258" s="215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15" t="str">
        <f>V233</f>
        <v>FLAdúPoder</v>
      </c>
      <c r="E259" s="215"/>
      <c r="F259" s="75">
        <v>41</v>
      </c>
      <c r="G259" s="65" t="s">
        <v>17</v>
      </c>
      <c r="H259" s="76">
        <v>55</v>
      </c>
      <c r="I259" s="215" t="str">
        <f>V231</f>
        <v>IPiazziFC</v>
      </c>
      <c r="J259" s="215"/>
      <c r="K259" s="215"/>
      <c r="L259" s="215"/>
      <c r="M259" s="215"/>
      <c r="N259" s="215"/>
      <c r="O259" s="215"/>
      <c r="P259" s="215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15" t="str">
        <f>V232</f>
        <v>Forever2014</v>
      </c>
      <c r="E260" s="215"/>
      <c r="F260" s="76">
        <v>65</v>
      </c>
      <c r="G260" s="65" t="s">
        <v>17</v>
      </c>
      <c r="H260" s="75">
        <v>54</v>
      </c>
      <c r="I260" s="215" t="str">
        <f>V230</f>
        <v>Vascaero FC</v>
      </c>
      <c r="J260" s="215"/>
      <c r="K260" s="215"/>
      <c r="L260" s="215"/>
      <c r="M260" s="215"/>
      <c r="N260" s="215"/>
      <c r="O260" s="215"/>
      <c r="P260" s="21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16" t="s">
        <v>136</v>
      </c>
      <c r="E262" s="217"/>
      <c r="F262" s="217"/>
      <c r="G262" s="217"/>
      <c r="H262" s="217"/>
      <c r="I262" s="217"/>
      <c r="J262" s="217"/>
      <c r="K262" s="217"/>
      <c r="L262" s="217"/>
      <c r="M262" s="217"/>
      <c r="N262" s="217"/>
      <c r="O262" s="217"/>
      <c r="P262" s="21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19"/>
      <c r="E263" s="220"/>
      <c r="F263" s="220"/>
      <c r="G263" s="220"/>
      <c r="H263" s="220"/>
      <c r="I263" s="220"/>
      <c r="J263" s="220"/>
      <c r="K263" s="220"/>
      <c r="L263" s="220"/>
      <c r="M263" s="220"/>
      <c r="N263" s="220"/>
      <c r="O263" s="220"/>
      <c r="P263" s="22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15" t="str">
        <f>V235</f>
        <v>Unidos do Tavinho</v>
      </c>
      <c r="E265" s="215"/>
      <c r="F265" s="75">
        <v>48</v>
      </c>
      <c r="G265" s="58" t="s">
        <v>17</v>
      </c>
      <c r="H265" s="76">
        <v>51</v>
      </c>
      <c r="I265" s="215" t="str">
        <f>V230</f>
        <v>Vascaero FC</v>
      </c>
      <c r="J265" s="215"/>
      <c r="K265" s="215"/>
      <c r="L265" s="215"/>
      <c r="M265" s="215"/>
      <c r="N265" s="215"/>
      <c r="O265" s="215"/>
      <c r="P265" s="215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15" t="str">
        <f>V234</f>
        <v>CR Reis do Rio</v>
      </c>
      <c r="E266" s="215"/>
      <c r="F266" s="75">
        <v>34</v>
      </c>
      <c r="G266" s="58" t="s">
        <v>17</v>
      </c>
      <c r="H266" s="76">
        <v>40</v>
      </c>
      <c r="I266" s="215" t="str">
        <f>V231</f>
        <v>IPiazziFC</v>
      </c>
      <c r="J266" s="215"/>
      <c r="K266" s="215"/>
      <c r="L266" s="215"/>
      <c r="M266" s="215"/>
      <c r="N266" s="215"/>
      <c r="O266" s="215"/>
      <c r="P266" s="215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15" t="str">
        <f>V233</f>
        <v>FLAdúPoder</v>
      </c>
      <c r="E267" s="215"/>
      <c r="F267" s="75">
        <v>49</v>
      </c>
      <c r="G267" s="58" t="s">
        <v>17</v>
      </c>
      <c r="H267" s="76">
        <v>61</v>
      </c>
      <c r="I267" s="215" t="str">
        <f>V228</f>
        <v>Us Karas</v>
      </c>
      <c r="J267" s="215"/>
      <c r="K267" s="215"/>
      <c r="L267" s="215"/>
      <c r="M267" s="215"/>
      <c r="N267" s="215"/>
      <c r="O267" s="215"/>
      <c r="P267" s="21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15" t="str">
        <f>V232</f>
        <v>Forever2014</v>
      </c>
      <c r="E268" s="215"/>
      <c r="F268" s="76">
        <v>56</v>
      </c>
      <c r="G268" s="58" t="s">
        <v>17</v>
      </c>
      <c r="H268" s="75">
        <v>48</v>
      </c>
      <c r="I268" s="215" t="str">
        <f>V229</f>
        <v>La Bestia Negra_Z</v>
      </c>
      <c r="J268" s="215"/>
      <c r="K268" s="215"/>
      <c r="L268" s="215"/>
      <c r="M268" s="215"/>
      <c r="N268" s="215"/>
      <c r="O268" s="215"/>
      <c r="P268" s="21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16" t="s">
        <v>137</v>
      </c>
      <c r="E270" s="217"/>
      <c r="F270" s="217"/>
      <c r="G270" s="217"/>
      <c r="H270" s="217"/>
      <c r="I270" s="217"/>
      <c r="J270" s="217"/>
      <c r="K270" s="217"/>
      <c r="L270" s="217"/>
      <c r="M270" s="217"/>
      <c r="N270" s="217"/>
      <c r="O270" s="217"/>
      <c r="P270" s="21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19"/>
      <c r="E271" s="220"/>
      <c r="F271" s="220"/>
      <c r="G271" s="220"/>
      <c r="H271" s="220"/>
      <c r="I271" s="220"/>
      <c r="J271" s="220"/>
      <c r="K271" s="220"/>
      <c r="L271" s="220"/>
      <c r="M271" s="220"/>
      <c r="N271" s="220"/>
      <c r="O271" s="220"/>
      <c r="P271" s="22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15" t="str">
        <f>V235</f>
        <v>Unidos do Tavinho</v>
      </c>
      <c r="E273" s="215"/>
      <c r="F273" s="75">
        <v>35</v>
      </c>
      <c r="G273" s="58" t="s">
        <v>17</v>
      </c>
      <c r="H273" s="76">
        <v>59</v>
      </c>
      <c r="I273" s="215" t="str">
        <f>V232</f>
        <v>Forever2014</v>
      </c>
      <c r="J273" s="215"/>
      <c r="K273" s="215"/>
      <c r="L273" s="215"/>
      <c r="M273" s="215"/>
      <c r="N273" s="215"/>
      <c r="O273" s="215"/>
      <c r="P273" s="215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15" t="str">
        <f>V234</f>
        <v>CR Reis do Rio</v>
      </c>
      <c r="E274" s="215"/>
      <c r="F274" s="76">
        <v>36</v>
      </c>
      <c r="G274" s="58" t="s">
        <v>17</v>
      </c>
      <c r="H274" s="75">
        <v>29</v>
      </c>
      <c r="I274" s="215" t="str">
        <f>V233</f>
        <v>FLAdúPoder</v>
      </c>
      <c r="J274" s="215"/>
      <c r="K274" s="215"/>
      <c r="L274" s="215"/>
      <c r="M274" s="215"/>
      <c r="N274" s="215"/>
      <c r="O274" s="215"/>
      <c r="P274" s="21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15" t="str">
        <f>V231</f>
        <v>IPiazziFC</v>
      </c>
      <c r="E275" s="215"/>
      <c r="F275" s="76">
        <v>47</v>
      </c>
      <c r="G275" s="58" t="s">
        <v>17</v>
      </c>
      <c r="H275" s="75">
        <v>39</v>
      </c>
      <c r="I275" s="215" t="str">
        <f>V228</f>
        <v>Us Karas</v>
      </c>
      <c r="J275" s="215"/>
      <c r="K275" s="215"/>
      <c r="L275" s="215"/>
      <c r="M275" s="215"/>
      <c r="N275" s="215"/>
      <c r="O275" s="215"/>
      <c r="P275" s="215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15" t="str">
        <f>V230</f>
        <v>Vascaero FC</v>
      </c>
      <c r="E276" s="215"/>
      <c r="F276" s="76">
        <v>91</v>
      </c>
      <c r="G276" s="58" t="s">
        <v>17</v>
      </c>
      <c r="H276" s="75">
        <v>48</v>
      </c>
      <c r="I276" s="215" t="str">
        <f>V229</f>
        <v>La Bestia Negra_Z</v>
      </c>
      <c r="J276" s="215"/>
      <c r="K276" s="215"/>
      <c r="L276" s="215"/>
      <c r="M276" s="215"/>
      <c r="N276" s="215"/>
      <c r="O276" s="215"/>
      <c r="P276" s="21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16" t="s">
        <v>138</v>
      </c>
      <c r="E278" s="217"/>
      <c r="F278" s="217"/>
      <c r="G278" s="217"/>
      <c r="H278" s="217"/>
      <c r="I278" s="217"/>
      <c r="J278" s="217"/>
      <c r="K278" s="217"/>
      <c r="L278" s="217"/>
      <c r="M278" s="217"/>
      <c r="N278" s="217"/>
      <c r="O278" s="217"/>
      <c r="P278" s="21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19"/>
      <c r="E279" s="220"/>
      <c r="F279" s="220"/>
      <c r="G279" s="220"/>
      <c r="H279" s="220"/>
      <c r="I279" s="220"/>
      <c r="J279" s="220"/>
      <c r="K279" s="220"/>
      <c r="L279" s="220"/>
      <c r="M279" s="220"/>
      <c r="N279" s="220"/>
      <c r="O279" s="220"/>
      <c r="P279" s="22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15" t="str">
        <f>V235</f>
        <v>Unidos do Tavinho</v>
      </c>
      <c r="E281" s="215"/>
      <c r="F281" s="76">
        <v>77</v>
      </c>
      <c r="G281" s="58" t="s">
        <v>17</v>
      </c>
      <c r="H281" s="75">
        <v>46</v>
      </c>
      <c r="I281" s="215" t="str">
        <f>V233</f>
        <v>FLAdúPoder</v>
      </c>
      <c r="J281" s="215"/>
      <c r="K281" s="215"/>
      <c r="L281" s="215"/>
      <c r="M281" s="215"/>
      <c r="N281" s="215"/>
      <c r="O281" s="215"/>
      <c r="P281" s="21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15" t="str">
        <f>V234</f>
        <v>CR Reis do Rio</v>
      </c>
      <c r="E282" s="215"/>
      <c r="F282" s="76">
        <v>87</v>
      </c>
      <c r="G282" s="58" t="s">
        <v>17</v>
      </c>
      <c r="H282" s="75">
        <v>76</v>
      </c>
      <c r="I282" s="215" t="str">
        <f>V232</f>
        <v>Forever2014</v>
      </c>
      <c r="J282" s="215"/>
      <c r="K282" s="215"/>
      <c r="L282" s="215"/>
      <c r="M282" s="215"/>
      <c r="N282" s="215"/>
      <c r="O282" s="215"/>
      <c r="P282" s="215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15" t="str">
        <f>V231</f>
        <v>IPiazziFC</v>
      </c>
      <c r="E283" s="215"/>
      <c r="F283" s="76">
        <v>83</v>
      </c>
      <c r="G283" s="58" t="s">
        <v>17</v>
      </c>
      <c r="H283" s="75">
        <v>80</v>
      </c>
      <c r="I283" s="215" t="str">
        <f>V229</f>
        <v>La Bestia Negra_Z</v>
      </c>
      <c r="J283" s="215"/>
      <c r="K283" s="215"/>
      <c r="L283" s="215"/>
      <c r="M283" s="215"/>
      <c r="N283" s="215"/>
      <c r="O283" s="215"/>
      <c r="P283" s="215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15" t="str">
        <f>V230</f>
        <v>Vascaero FC</v>
      </c>
      <c r="E284" s="215"/>
      <c r="F284" s="76">
        <v>98</v>
      </c>
      <c r="G284" s="58" t="s">
        <v>17</v>
      </c>
      <c r="H284" s="75">
        <v>92</v>
      </c>
      <c r="I284" s="215" t="str">
        <f>V228</f>
        <v>Us Karas</v>
      </c>
      <c r="J284" s="215"/>
      <c r="K284" s="215"/>
      <c r="L284" s="215"/>
      <c r="M284" s="215"/>
      <c r="N284" s="215"/>
      <c r="O284" s="215"/>
      <c r="P284" s="21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16" t="s">
        <v>139</v>
      </c>
      <c r="E286" s="217"/>
      <c r="F286" s="217"/>
      <c r="G286" s="217"/>
      <c r="H286" s="217"/>
      <c r="I286" s="217"/>
      <c r="J286" s="217"/>
      <c r="K286" s="217"/>
      <c r="L286" s="217"/>
      <c r="M286" s="217"/>
      <c r="N286" s="217"/>
      <c r="O286" s="217"/>
      <c r="P286" s="21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19"/>
      <c r="E287" s="220"/>
      <c r="F287" s="220"/>
      <c r="G287" s="220"/>
      <c r="H287" s="220"/>
      <c r="I287" s="220"/>
      <c r="J287" s="220"/>
      <c r="K287" s="220"/>
      <c r="L287" s="220"/>
      <c r="M287" s="220"/>
      <c r="N287" s="220"/>
      <c r="O287" s="220"/>
      <c r="P287" s="22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15" t="str">
        <f>V235</f>
        <v>Unidos do Tavinho</v>
      </c>
      <c r="E289" s="215"/>
      <c r="F289" s="76">
        <v>71</v>
      </c>
      <c r="G289" s="58" t="s">
        <v>17</v>
      </c>
      <c r="H289" s="75">
        <v>31</v>
      </c>
      <c r="I289" s="215" t="str">
        <f>V234</f>
        <v>CR Reis do Rio</v>
      </c>
      <c r="J289" s="215"/>
      <c r="K289" s="215"/>
      <c r="L289" s="215"/>
      <c r="M289" s="215"/>
      <c r="N289" s="215"/>
      <c r="O289" s="215"/>
      <c r="P289" s="21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15" t="str">
        <f>V233</f>
        <v>FLAdúPoder</v>
      </c>
      <c r="E290" s="215"/>
      <c r="F290" s="75">
        <v>53</v>
      </c>
      <c r="G290" s="58" t="s">
        <v>17</v>
      </c>
      <c r="H290" s="76">
        <v>56</v>
      </c>
      <c r="I290" s="215" t="str">
        <f>V232</f>
        <v>Forever2014</v>
      </c>
      <c r="J290" s="215"/>
      <c r="K290" s="215"/>
      <c r="L290" s="215"/>
      <c r="M290" s="215"/>
      <c r="N290" s="215"/>
      <c r="O290" s="215"/>
      <c r="P290" s="215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15" t="str">
        <f>V231</f>
        <v>IPiazziFC</v>
      </c>
      <c r="E291" s="215"/>
      <c r="F291" s="75">
        <v>12</v>
      </c>
      <c r="G291" s="58" t="s">
        <v>17</v>
      </c>
      <c r="H291" s="76">
        <v>42</v>
      </c>
      <c r="I291" s="215" t="str">
        <f>V230</f>
        <v>Vascaero FC</v>
      </c>
      <c r="J291" s="215"/>
      <c r="K291" s="215"/>
      <c r="L291" s="215"/>
      <c r="M291" s="215"/>
      <c r="N291" s="215"/>
      <c r="O291" s="215"/>
      <c r="P291" s="215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15" t="str">
        <f>V229</f>
        <v>La Bestia Negra_Z</v>
      </c>
      <c r="E292" s="215"/>
      <c r="F292" s="76">
        <v>40</v>
      </c>
      <c r="G292" s="58" t="s">
        <v>17</v>
      </c>
      <c r="H292" s="75">
        <v>27</v>
      </c>
      <c r="I292" s="215" t="str">
        <f>V228</f>
        <v>Us Karas</v>
      </c>
      <c r="J292" s="215"/>
      <c r="K292" s="215"/>
      <c r="L292" s="215"/>
      <c r="M292" s="215"/>
      <c r="N292" s="215"/>
      <c r="O292" s="215"/>
      <c r="P292" s="215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37" t="s">
        <v>245</v>
      </c>
      <c r="E294" s="238"/>
      <c r="F294" s="238"/>
      <c r="G294" s="238"/>
      <c r="H294" s="238"/>
      <c r="I294" s="238"/>
      <c r="J294" s="238"/>
      <c r="K294" s="238"/>
      <c r="L294" s="238"/>
      <c r="M294" s="239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40"/>
      <c r="E295" s="241"/>
      <c r="F295" s="241"/>
      <c r="G295" s="241"/>
      <c r="H295" s="241"/>
      <c r="I295" s="241"/>
      <c r="J295" s="241"/>
      <c r="K295" s="241"/>
      <c r="L295" s="241"/>
      <c r="M295" s="242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47" t="s">
        <v>21</v>
      </c>
      <c r="F296" s="249" t="s">
        <v>12</v>
      </c>
      <c r="G296" s="249"/>
      <c r="H296" s="301" t="s">
        <v>309</v>
      </c>
      <c r="I296" s="301"/>
      <c r="J296" s="301" t="s">
        <v>310</v>
      </c>
      <c r="K296" s="301"/>
      <c r="L296" s="249" t="s">
        <v>174</v>
      </c>
      <c r="M296" s="25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46" t="str">
        <f>VLOOKUP(AC297,$U$296:$AB$304,2)</f>
        <v>Bruno Duim FC</v>
      </c>
      <c r="F297" s="245">
        <f>VLOOKUP(AC297,$U$296:$AB$304,3)</f>
        <v>17</v>
      </c>
      <c r="G297" s="245"/>
      <c r="H297" s="246">
        <f>VLOOKUP(AC297,$U$296:$AB$304,4)</f>
        <v>400</v>
      </c>
      <c r="I297" s="246"/>
      <c r="J297" s="246">
        <f>VLOOKUP(AC297,$U$296:$AB$304,5)</f>
        <v>280</v>
      </c>
      <c r="K297" s="246"/>
      <c r="L297" s="246">
        <f>VLOOKUP(AC297,$U$296:$AB$304,6)</f>
        <v>120</v>
      </c>
      <c r="M297" s="24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45" t="str">
        <f t="shared" ref="E298:E304" si="37">VLOOKUP(AC298,$U$296:$AB$304,2)</f>
        <v>Hall Bayer</v>
      </c>
      <c r="F298" s="234">
        <f t="shared" ref="F298:F304" si="38">VLOOKUP(AC298,$U$296:$AB$304,3)</f>
        <v>13</v>
      </c>
      <c r="G298" s="234"/>
      <c r="H298" s="235">
        <f t="shared" ref="H298:H304" si="39">VLOOKUP(AC298,$U$296:$AB$304,4)</f>
        <v>394</v>
      </c>
      <c r="I298" s="235"/>
      <c r="J298" s="235">
        <f t="shared" ref="J298:J304" si="40">VLOOKUP(AC298,$U$296:$AB$304,5)</f>
        <v>345</v>
      </c>
      <c r="K298" s="235"/>
      <c r="L298" s="235">
        <f t="shared" ref="L298:L304" si="41">VLOOKUP(AC298,$U$296:$AB$304,6)</f>
        <v>49</v>
      </c>
      <c r="M298" s="236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45" t="str">
        <f t="shared" si="37"/>
        <v>team Z</v>
      </c>
      <c r="F299" s="234">
        <f t="shared" si="38"/>
        <v>11</v>
      </c>
      <c r="G299" s="234"/>
      <c r="H299" s="235">
        <f t="shared" si="39"/>
        <v>349</v>
      </c>
      <c r="I299" s="235"/>
      <c r="J299" s="235">
        <f t="shared" si="40"/>
        <v>301</v>
      </c>
      <c r="K299" s="235"/>
      <c r="L299" s="235">
        <f t="shared" si="41"/>
        <v>48</v>
      </c>
      <c r="M299" s="236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45" t="str">
        <f t="shared" si="37"/>
        <v>C.R. Trollers</v>
      </c>
      <c r="F300" s="234">
        <f t="shared" si="38"/>
        <v>9</v>
      </c>
      <c r="G300" s="234"/>
      <c r="H300" s="235">
        <f t="shared" si="39"/>
        <v>342</v>
      </c>
      <c r="I300" s="235"/>
      <c r="J300" s="235">
        <f t="shared" si="40"/>
        <v>299</v>
      </c>
      <c r="K300" s="235"/>
      <c r="L300" s="235">
        <f t="shared" si="41"/>
        <v>43</v>
      </c>
      <c r="M300" s="236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49" t="str">
        <f t="shared" si="37"/>
        <v>Um só FC</v>
      </c>
      <c r="F301" s="231">
        <f t="shared" si="38"/>
        <v>8</v>
      </c>
      <c r="G301" s="231"/>
      <c r="H301" s="232">
        <f t="shared" si="39"/>
        <v>300</v>
      </c>
      <c r="I301" s="232"/>
      <c r="J301" s="232">
        <f t="shared" si="40"/>
        <v>402</v>
      </c>
      <c r="K301" s="232"/>
      <c r="L301" s="232">
        <f t="shared" si="41"/>
        <v>-102</v>
      </c>
      <c r="M301" s="233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49" t="str">
        <f t="shared" si="37"/>
        <v>Perucelo f.C.</v>
      </c>
      <c r="F302" s="231">
        <f t="shared" si="38"/>
        <v>6</v>
      </c>
      <c r="G302" s="231"/>
      <c r="H302" s="232">
        <f t="shared" si="39"/>
        <v>316</v>
      </c>
      <c r="I302" s="232"/>
      <c r="J302" s="232">
        <f t="shared" si="40"/>
        <v>317</v>
      </c>
      <c r="K302" s="232"/>
      <c r="L302" s="232">
        <f t="shared" si="41"/>
        <v>-1</v>
      </c>
      <c r="M302" s="233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49" t="str">
        <f t="shared" si="37"/>
        <v>Fluturo97</v>
      </c>
      <c r="F303" s="231">
        <f t="shared" si="38"/>
        <v>6</v>
      </c>
      <c r="G303" s="231"/>
      <c r="H303" s="232">
        <f t="shared" si="39"/>
        <v>246</v>
      </c>
      <c r="I303" s="232"/>
      <c r="J303" s="232">
        <f t="shared" si="40"/>
        <v>315</v>
      </c>
      <c r="K303" s="232"/>
      <c r="L303" s="232">
        <f t="shared" si="41"/>
        <v>-69</v>
      </c>
      <c r="M303" s="233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50" t="str">
        <f t="shared" si="37"/>
        <v>Sizas</v>
      </c>
      <c r="F304" s="222">
        <f t="shared" si="38"/>
        <v>2</v>
      </c>
      <c r="G304" s="222"/>
      <c r="H304" s="223">
        <f t="shared" si="39"/>
        <v>221</v>
      </c>
      <c r="I304" s="223"/>
      <c r="J304" s="223">
        <f t="shared" si="40"/>
        <v>317</v>
      </c>
      <c r="K304" s="223"/>
      <c r="L304" s="223">
        <f t="shared" si="41"/>
        <v>-96</v>
      </c>
      <c r="M304" s="224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25" t="s">
        <v>133</v>
      </c>
      <c r="E307" s="226"/>
      <c r="F307" s="226"/>
      <c r="G307" s="226"/>
      <c r="H307" s="226"/>
      <c r="I307" s="226"/>
      <c r="J307" s="226"/>
      <c r="K307" s="226"/>
      <c r="L307" s="226"/>
      <c r="M307" s="226"/>
      <c r="N307" s="226"/>
      <c r="O307" s="226"/>
      <c r="P307" s="22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28"/>
      <c r="E308" s="229"/>
      <c r="F308" s="229"/>
      <c r="G308" s="229"/>
      <c r="H308" s="229"/>
      <c r="I308" s="229"/>
      <c r="J308" s="229"/>
      <c r="K308" s="229"/>
      <c r="L308" s="229"/>
      <c r="M308" s="229"/>
      <c r="N308" s="229"/>
      <c r="O308" s="229"/>
      <c r="P308" s="23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15" t="str">
        <f>V304</f>
        <v>Bruno Duim FC</v>
      </c>
      <c r="E310" s="215"/>
      <c r="F310" s="76">
        <v>46</v>
      </c>
      <c r="G310" s="65" t="s">
        <v>17</v>
      </c>
      <c r="H310" s="75">
        <v>17</v>
      </c>
      <c r="I310" s="215" t="str">
        <f>V300</f>
        <v>Sizas</v>
      </c>
      <c r="J310" s="215"/>
      <c r="K310" s="215"/>
      <c r="L310" s="215"/>
      <c r="M310" s="215"/>
      <c r="N310" s="215"/>
      <c r="O310" s="215"/>
      <c r="P310" s="21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15" t="str">
        <f>V303</f>
        <v>Hall Bayer</v>
      </c>
      <c r="E311" s="215"/>
      <c r="F311" s="76">
        <v>42</v>
      </c>
      <c r="G311" s="65" t="s">
        <v>17</v>
      </c>
      <c r="H311" s="75">
        <v>39</v>
      </c>
      <c r="I311" s="215" t="str">
        <f>V299</f>
        <v>team Z</v>
      </c>
      <c r="J311" s="215"/>
      <c r="K311" s="215"/>
      <c r="L311" s="215"/>
      <c r="M311" s="215"/>
      <c r="N311" s="215"/>
      <c r="O311" s="215"/>
      <c r="P311" s="21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15" t="str">
        <f>V302</f>
        <v>Fluturo97</v>
      </c>
      <c r="E312" s="215"/>
      <c r="F312" s="75">
        <v>11</v>
      </c>
      <c r="G312" s="65" t="s">
        <v>17</v>
      </c>
      <c r="H312" s="76">
        <v>53</v>
      </c>
      <c r="I312" s="215" t="str">
        <f>V298</f>
        <v>Perucelo f.C.</v>
      </c>
      <c r="J312" s="215"/>
      <c r="K312" s="215"/>
      <c r="L312" s="215"/>
      <c r="M312" s="215"/>
      <c r="N312" s="215"/>
      <c r="O312" s="215"/>
      <c r="P312" s="21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15" t="str">
        <f>V301</f>
        <v>C.R. Trollers</v>
      </c>
      <c r="E313" s="215"/>
      <c r="F313" s="76">
        <v>61</v>
      </c>
      <c r="G313" s="65" t="s">
        <v>17</v>
      </c>
      <c r="H313" s="75">
        <v>27</v>
      </c>
      <c r="I313" s="215" t="str">
        <f>V297</f>
        <v>Um só FC</v>
      </c>
      <c r="J313" s="215"/>
      <c r="K313" s="215"/>
      <c r="L313" s="215"/>
      <c r="M313" s="215"/>
      <c r="N313" s="215"/>
      <c r="O313" s="215"/>
      <c r="P313" s="21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16" t="s">
        <v>135</v>
      </c>
      <c r="E315" s="217"/>
      <c r="F315" s="217"/>
      <c r="G315" s="217"/>
      <c r="H315" s="217"/>
      <c r="I315" s="217"/>
      <c r="J315" s="217"/>
      <c r="K315" s="217"/>
      <c r="L315" s="217"/>
      <c r="M315" s="217"/>
      <c r="N315" s="217"/>
      <c r="O315" s="217"/>
      <c r="P315" s="218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19"/>
      <c r="E316" s="220"/>
      <c r="F316" s="220"/>
      <c r="G316" s="220"/>
      <c r="H316" s="220"/>
      <c r="I316" s="220"/>
      <c r="J316" s="220"/>
      <c r="K316" s="220"/>
      <c r="L316" s="220"/>
      <c r="M316" s="220"/>
      <c r="N316" s="220"/>
      <c r="O316" s="220"/>
      <c r="P316" s="22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15" t="str">
        <f>V304</f>
        <v>Bruno Duim FC</v>
      </c>
      <c r="E318" s="215"/>
      <c r="F318" s="76">
        <v>68</v>
      </c>
      <c r="G318" s="58" t="s">
        <v>17</v>
      </c>
      <c r="H318" s="75">
        <v>31</v>
      </c>
      <c r="I318" s="215" t="str">
        <f>V297</f>
        <v>Um só FC</v>
      </c>
      <c r="J318" s="215"/>
      <c r="K318" s="215"/>
      <c r="L318" s="215"/>
      <c r="M318" s="215"/>
      <c r="N318" s="215"/>
      <c r="O318" s="215"/>
      <c r="P318" s="21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15" t="str">
        <f>V303</f>
        <v>Hall Bayer</v>
      </c>
      <c r="E319" s="215"/>
      <c r="F319" s="76">
        <v>90</v>
      </c>
      <c r="G319" s="58" t="s">
        <v>17</v>
      </c>
      <c r="H319" s="75">
        <v>67</v>
      </c>
      <c r="I319" s="215" t="str">
        <f>V298</f>
        <v>Perucelo f.C.</v>
      </c>
      <c r="J319" s="215"/>
      <c r="K319" s="215"/>
      <c r="L319" s="215"/>
      <c r="M319" s="215"/>
      <c r="N319" s="215"/>
      <c r="O319" s="215"/>
      <c r="P319" s="21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15" t="str">
        <f>V302</f>
        <v>Fluturo97</v>
      </c>
      <c r="E320" s="215"/>
      <c r="F320" s="75">
        <v>38</v>
      </c>
      <c r="G320" s="58" t="s">
        <v>17</v>
      </c>
      <c r="H320" s="76">
        <v>62</v>
      </c>
      <c r="I320" s="215" t="str">
        <f>V299</f>
        <v>team Z</v>
      </c>
      <c r="J320" s="215"/>
      <c r="K320" s="215"/>
      <c r="L320" s="215"/>
      <c r="M320" s="215"/>
      <c r="N320" s="215"/>
      <c r="O320" s="215"/>
      <c r="P320" s="215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15" t="str">
        <f>V301</f>
        <v>C.R. Trollers</v>
      </c>
      <c r="E321" s="215"/>
      <c r="F321" s="75">
        <v>47</v>
      </c>
      <c r="G321" s="58" t="s">
        <v>17</v>
      </c>
      <c r="H321" s="76">
        <v>55</v>
      </c>
      <c r="I321" s="215" t="str">
        <f>V300</f>
        <v>Sizas</v>
      </c>
      <c r="J321" s="215"/>
      <c r="K321" s="215"/>
      <c r="L321" s="215"/>
      <c r="M321" s="215"/>
      <c r="N321" s="215"/>
      <c r="O321" s="215"/>
      <c r="P321" s="215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16" t="s">
        <v>134</v>
      </c>
      <c r="E323" s="217"/>
      <c r="F323" s="217"/>
      <c r="G323" s="217"/>
      <c r="H323" s="217"/>
      <c r="I323" s="217"/>
      <c r="J323" s="217"/>
      <c r="K323" s="217"/>
      <c r="L323" s="217"/>
      <c r="M323" s="217"/>
      <c r="N323" s="217"/>
      <c r="O323" s="217"/>
      <c r="P323" s="21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19"/>
      <c r="E324" s="220"/>
      <c r="F324" s="220"/>
      <c r="G324" s="220"/>
      <c r="H324" s="220"/>
      <c r="I324" s="220"/>
      <c r="J324" s="220"/>
      <c r="K324" s="220"/>
      <c r="L324" s="220"/>
      <c r="M324" s="220"/>
      <c r="N324" s="220"/>
      <c r="O324" s="220"/>
      <c r="P324" s="22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15" t="str">
        <f>V304</f>
        <v>Bruno Duim FC</v>
      </c>
      <c r="E326" s="215"/>
      <c r="F326" s="76">
        <v>68</v>
      </c>
      <c r="G326" s="65" t="s">
        <v>17</v>
      </c>
      <c r="H326" s="75">
        <v>63</v>
      </c>
      <c r="I326" s="215" t="str">
        <f>V298</f>
        <v>Perucelo f.C.</v>
      </c>
      <c r="J326" s="215"/>
      <c r="K326" s="215"/>
      <c r="L326" s="215"/>
      <c r="M326" s="215"/>
      <c r="N326" s="215"/>
      <c r="O326" s="215"/>
      <c r="P326" s="21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15" t="str">
        <f>V303</f>
        <v>Hall Bayer</v>
      </c>
      <c r="E327" s="215"/>
      <c r="F327" s="75">
        <v>60</v>
      </c>
      <c r="G327" s="65" t="s">
        <v>17</v>
      </c>
      <c r="H327" s="76">
        <v>74</v>
      </c>
      <c r="I327" s="215" t="str">
        <f>V297</f>
        <v>Um só FC</v>
      </c>
      <c r="J327" s="215"/>
      <c r="K327" s="215"/>
      <c r="L327" s="215"/>
      <c r="M327" s="215"/>
      <c r="N327" s="215"/>
      <c r="O327" s="215"/>
      <c r="P327" s="21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15" t="str">
        <f>V302</f>
        <v>Fluturo97</v>
      </c>
      <c r="E328" s="215"/>
      <c r="F328" s="76">
        <v>35</v>
      </c>
      <c r="G328" s="65" t="s">
        <v>17</v>
      </c>
      <c r="H328" s="75">
        <v>29</v>
      </c>
      <c r="I328" s="215" t="str">
        <f>V300</f>
        <v>Sizas</v>
      </c>
      <c r="J328" s="215"/>
      <c r="K328" s="215"/>
      <c r="L328" s="215"/>
      <c r="M328" s="215"/>
      <c r="N328" s="215"/>
      <c r="O328" s="215"/>
      <c r="P328" s="215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15" t="str">
        <f>V301</f>
        <v>C.R. Trollers</v>
      </c>
      <c r="E329" s="215"/>
      <c r="F329" s="76">
        <v>62</v>
      </c>
      <c r="G329" s="65" t="s">
        <v>17</v>
      </c>
      <c r="H329" s="75">
        <v>24</v>
      </c>
      <c r="I329" s="215" t="str">
        <f>V299</f>
        <v>team Z</v>
      </c>
      <c r="J329" s="215"/>
      <c r="K329" s="215"/>
      <c r="L329" s="215"/>
      <c r="M329" s="215"/>
      <c r="N329" s="215"/>
      <c r="O329" s="215"/>
      <c r="P329" s="21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16" t="s">
        <v>136</v>
      </c>
      <c r="E331" s="217"/>
      <c r="F331" s="217"/>
      <c r="G331" s="217"/>
      <c r="H331" s="217"/>
      <c r="I331" s="217"/>
      <c r="J331" s="217"/>
      <c r="K331" s="217"/>
      <c r="L331" s="217"/>
      <c r="M331" s="217"/>
      <c r="N331" s="217"/>
      <c r="O331" s="217"/>
      <c r="P331" s="21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19"/>
      <c r="E332" s="220"/>
      <c r="F332" s="220"/>
      <c r="G332" s="220"/>
      <c r="H332" s="220"/>
      <c r="I332" s="220"/>
      <c r="J332" s="220"/>
      <c r="K332" s="220"/>
      <c r="L332" s="220"/>
      <c r="M332" s="220"/>
      <c r="N332" s="220"/>
      <c r="O332" s="220"/>
      <c r="P332" s="22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15" t="str">
        <f>V304</f>
        <v>Bruno Duim FC</v>
      </c>
      <c r="E334" s="215"/>
      <c r="F334" s="76">
        <v>59</v>
      </c>
      <c r="G334" s="58" t="s">
        <v>17</v>
      </c>
      <c r="H334" s="75">
        <v>30</v>
      </c>
      <c r="I334" s="215" t="str">
        <f>V299</f>
        <v>team Z</v>
      </c>
      <c r="J334" s="215"/>
      <c r="K334" s="215"/>
      <c r="L334" s="215"/>
      <c r="M334" s="215"/>
      <c r="N334" s="215"/>
      <c r="O334" s="215"/>
      <c r="P334" s="215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15" t="str">
        <f>V303</f>
        <v>Hall Bayer</v>
      </c>
      <c r="E335" s="215"/>
      <c r="F335" s="76">
        <v>54</v>
      </c>
      <c r="G335" s="58" t="s">
        <v>17</v>
      </c>
      <c r="H335" s="75">
        <v>31</v>
      </c>
      <c r="I335" s="215" t="str">
        <f>V300</f>
        <v>Sizas</v>
      </c>
      <c r="J335" s="215"/>
      <c r="K335" s="215"/>
      <c r="L335" s="215"/>
      <c r="M335" s="215"/>
      <c r="N335" s="215"/>
      <c r="O335" s="215"/>
      <c r="P335" s="21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15" t="str">
        <f>V302</f>
        <v>Fluturo97</v>
      </c>
      <c r="E336" s="215"/>
      <c r="F336" s="75">
        <v>39</v>
      </c>
      <c r="G336" s="58" t="s">
        <v>17</v>
      </c>
      <c r="H336" s="76">
        <v>45</v>
      </c>
      <c r="I336" s="215" t="str">
        <f>V297</f>
        <v>Um só FC</v>
      </c>
      <c r="J336" s="215"/>
      <c r="K336" s="215"/>
      <c r="L336" s="215"/>
      <c r="M336" s="215"/>
      <c r="N336" s="215"/>
      <c r="O336" s="215"/>
      <c r="P336" s="215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15" t="str">
        <f>V301</f>
        <v>C.R. Trollers</v>
      </c>
      <c r="E337" s="215"/>
      <c r="F337" s="76">
        <v>50</v>
      </c>
      <c r="G337" s="58" t="s">
        <v>17</v>
      </c>
      <c r="H337" s="75">
        <v>40</v>
      </c>
      <c r="I337" s="215" t="str">
        <f>V298</f>
        <v>Perucelo f.C.</v>
      </c>
      <c r="J337" s="215"/>
      <c r="K337" s="215"/>
      <c r="L337" s="215"/>
      <c r="M337" s="215"/>
      <c r="N337" s="215"/>
      <c r="O337" s="215"/>
      <c r="P337" s="21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16" t="s">
        <v>137</v>
      </c>
      <c r="E339" s="217"/>
      <c r="F339" s="217"/>
      <c r="G339" s="217"/>
      <c r="H339" s="217"/>
      <c r="I339" s="217"/>
      <c r="J339" s="217"/>
      <c r="K339" s="217"/>
      <c r="L339" s="217"/>
      <c r="M339" s="217"/>
      <c r="N339" s="217"/>
      <c r="O339" s="217"/>
      <c r="P339" s="21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19"/>
      <c r="E340" s="220"/>
      <c r="F340" s="220"/>
      <c r="G340" s="220"/>
      <c r="H340" s="220"/>
      <c r="I340" s="220"/>
      <c r="J340" s="220"/>
      <c r="K340" s="220"/>
      <c r="L340" s="220"/>
      <c r="M340" s="220"/>
      <c r="N340" s="220"/>
      <c r="O340" s="220"/>
      <c r="P340" s="22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15" t="str">
        <f>V304</f>
        <v>Bruno Duim FC</v>
      </c>
      <c r="E342" s="215"/>
      <c r="F342" s="76">
        <v>52</v>
      </c>
      <c r="G342" s="65" t="s">
        <v>17</v>
      </c>
      <c r="H342" s="75">
        <v>40</v>
      </c>
      <c r="I342" s="215" t="str">
        <f>V301</f>
        <v>C.R. Trollers</v>
      </c>
      <c r="J342" s="215"/>
      <c r="K342" s="215"/>
      <c r="L342" s="215"/>
      <c r="M342" s="215"/>
      <c r="N342" s="215"/>
      <c r="O342" s="215"/>
      <c r="P342" s="21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15" t="str">
        <f>V303</f>
        <v>Hall Bayer</v>
      </c>
      <c r="E343" s="215"/>
      <c r="F343" s="75">
        <v>33</v>
      </c>
      <c r="G343" s="65" t="s">
        <v>17</v>
      </c>
      <c r="H343" s="76">
        <v>38</v>
      </c>
      <c r="I343" s="215" t="str">
        <f>V302</f>
        <v>Fluturo97</v>
      </c>
      <c r="J343" s="215"/>
      <c r="K343" s="215"/>
      <c r="L343" s="215"/>
      <c r="M343" s="215"/>
      <c r="N343" s="215"/>
      <c r="O343" s="215"/>
      <c r="P343" s="215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15" t="str">
        <f>V300</f>
        <v>Sizas</v>
      </c>
      <c r="E344" s="215"/>
      <c r="F344" s="75">
        <v>30</v>
      </c>
      <c r="G344" s="65" t="s">
        <v>17</v>
      </c>
      <c r="H344" s="76">
        <v>52</v>
      </c>
      <c r="I344" s="215" t="str">
        <f>V297</f>
        <v>Um só FC</v>
      </c>
      <c r="J344" s="215"/>
      <c r="K344" s="215"/>
      <c r="L344" s="215"/>
      <c r="M344" s="215"/>
      <c r="N344" s="215"/>
      <c r="O344" s="215"/>
      <c r="P344" s="215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15" t="str">
        <f>V299</f>
        <v>team Z</v>
      </c>
      <c r="E345" s="215"/>
      <c r="F345" s="76">
        <v>46</v>
      </c>
      <c r="G345" s="65" t="s">
        <v>17</v>
      </c>
      <c r="H345" s="75">
        <v>22</v>
      </c>
      <c r="I345" s="215" t="str">
        <f>V298</f>
        <v>Perucelo f.C.</v>
      </c>
      <c r="J345" s="215"/>
      <c r="K345" s="215"/>
      <c r="L345" s="215"/>
      <c r="M345" s="215"/>
      <c r="N345" s="215"/>
      <c r="O345" s="215"/>
      <c r="P345" s="21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16" t="s">
        <v>138</v>
      </c>
      <c r="E347" s="217"/>
      <c r="F347" s="217"/>
      <c r="G347" s="217"/>
      <c r="H347" s="217"/>
      <c r="I347" s="217"/>
      <c r="J347" s="217"/>
      <c r="K347" s="217"/>
      <c r="L347" s="217"/>
      <c r="M347" s="217"/>
      <c r="N347" s="217"/>
      <c r="O347" s="217"/>
      <c r="P347" s="21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19"/>
      <c r="E348" s="220"/>
      <c r="F348" s="220"/>
      <c r="G348" s="220"/>
      <c r="H348" s="220"/>
      <c r="I348" s="220"/>
      <c r="J348" s="220"/>
      <c r="K348" s="220"/>
      <c r="L348" s="220"/>
      <c r="M348" s="220"/>
      <c r="N348" s="220"/>
      <c r="O348" s="220"/>
      <c r="P348" s="22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15" t="str">
        <f>V304</f>
        <v>Bruno Duim FC</v>
      </c>
      <c r="E350" s="215"/>
      <c r="F350" s="76">
        <v>67</v>
      </c>
      <c r="G350" s="58" t="s">
        <v>17</v>
      </c>
      <c r="H350" s="75">
        <v>57</v>
      </c>
      <c r="I350" s="215" t="str">
        <f>V302</f>
        <v>Fluturo97</v>
      </c>
      <c r="J350" s="215"/>
      <c r="K350" s="215"/>
      <c r="L350" s="215"/>
      <c r="M350" s="215"/>
      <c r="N350" s="215"/>
      <c r="O350" s="215"/>
      <c r="P350" s="215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15" t="str">
        <f>V303</f>
        <v>Hall Bayer</v>
      </c>
      <c r="E351" s="215"/>
      <c r="F351" s="76">
        <v>73</v>
      </c>
      <c r="G351" s="58" t="s">
        <v>17</v>
      </c>
      <c r="H351" s="75">
        <v>56</v>
      </c>
      <c r="I351" s="215" t="str">
        <f>V301</f>
        <v>C.R. Trollers</v>
      </c>
      <c r="J351" s="215"/>
      <c r="K351" s="215"/>
      <c r="L351" s="215"/>
      <c r="M351" s="215"/>
      <c r="N351" s="215"/>
      <c r="O351" s="215"/>
      <c r="P351" s="215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15" t="str">
        <f>V300</f>
        <v>Sizas</v>
      </c>
      <c r="E352" s="215"/>
      <c r="F352" s="75">
        <v>27</v>
      </c>
      <c r="G352" s="58" t="s">
        <v>17</v>
      </c>
      <c r="H352" s="76">
        <v>39</v>
      </c>
      <c r="I352" s="215" t="str">
        <f>V298</f>
        <v>Perucelo f.C.</v>
      </c>
      <c r="J352" s="215"/>
      <c r="K352" s="215"/>
      <c r="L352" s="215"/>
      <c r="M352" s="215"/>
      <c r="N352" s="215"/>
      <c r="O352" s="215"/>
      <c r="P352" s="215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15" t="str">
        <f>V299</f>
        <v>team Z</v>
      </c>
      <c r="E353" s="215"/>
      <c r="F353" s="76">
        <v>112</v>
      </c>
      <c r="G353" s="58" t="s">
        <v>17</v>
      </c>
      <c r="H353" s="75">
        <v>46</v>
      </c>
      <c r="I353" s="215" t="str">
        <f>V297</f>
        <v>Um só FC</v>
      </c>
      <c r="J353" s="215"/>
      <c r="K353" s="215"/>
      <c r="L353" s="215"/>
      <c r="M353" s="215"/>
      <c r="N353" s="215"/>
      <c r="O353" s="215"/>
      <c r="P353" s="21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16" t="s">
        <v>139</v>
      </c>
      <c r="E355" s="217"/>
      <c r="F355" s="217"/>
      <c r="G355" s="217"/>
      <c r="H355" s="217"/>
      <c r="I355" s="217"/>
      <c r="J355" s="217"/>
      <c r="K355" s="217"/>
      <c r="L355" s="217"/>
      <c r="M355" s="217"/>
      <c r="N355" s="217"/>
      <c r="O355" s="217"/>
      <c r="P355" s="21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19"/>
      <c r="E356" s="220"/>
      <c r="F356" s="220"/>
      <c r="G356" s="220"/>
      <c r="H356" s="220"/>
      <c r="I356" s="220"/>
      <c r="J356" s="220"/>
      <c r="K356" s="220"/>
      <c r="L356" s="220"/>
      <c r="M356" s="220"/>
      <c r="N356" s="220"/>
      <c r="O356" s="220"/>
      <c r="P356" s="22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15" t="str">
        <f>V304</f>
        <v>Bruno Duim FC</v>
      </c>
      <c r="E358" s="215"/>
      <c r="F358" s="75">
        <v>40</v>
      </c>
      <c r="G358" s="58" t="s">
        <v>17</v>
      </c>
      <c r="H358" s="76">
        <v>42</v>
      </c>
      <c r="I358" s="215" t="str">
        <f>V303</f>
        <v>Hall Bayer</v>
      </c>
      <c r="J358" s="215"/>
      <c r="K358" s="215"/>
      <c r="L358" s="215"/>
      <c r="M358" s="215"/>
      <c r="N358" s="215"/>
      <c r="O358" s="215"/>
      <c r="P358" s="215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15" t="str">
        <f>V302</f>
        <v>Fluturo97</v>
      </c>
      <c r="E359" s="215"/>
      <c r="F359" s="76">
        <v>28</v>
      </c>
      <c r="G359" s="58" t="s">
        <v>17</v>
      </c>
      <c r="H359" s="75">
        <v>26</v>
      </c>
      <c r="I359" s="248" t="str">
        <f>V301</f>
        <v>C.R. Trollers</v>
      </c>
      <c r="J359" s="248"/>
      <c r="K359" s="248"/>
      <c r="L359" s="248"/>
      <c r="M359" s="248"/>
      <c r="N359" s="248"/>
      <c r="O359" s="248"/>
      <c r="P359" s="24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15" t="str">
        <f>V300</f>
        <v>Sizas</v>
      </c>
      <c r="E360" s="215"/>
      <c r="F360" s="75">
        <v>32</v>
      </c>
      <c r="G360" s="58" t="s">
        <v>17</v>
      </c>
      <c r="H360" s="76">
        <v>36</v>
      </c>
      <c r="I360" s="215" t="str">
        <f>V299</f>
        <v>team Z</v>
      </c>
      <c r="J360" s="215"/>
      <c r="K360" s="215"/>
      <c r="L360" s="215"/>
      <c r="M360" s="215"/>
      <c r="N360" s="215"/>
      <c r="O360" s="215"/>
      <c r="P360" s="215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15" t="str">
        <f>V298</f>
        <v>Perucelo f.C.</v>
      </c>
      <c r="E361" s="215"/>
      <c r="F361" s="76">
        <v>32</v>
      </c>
      <c r="G361" s="58" t="s">
        <v>17</v>
      </c>
      <c r="H361" s="75">
        <v>25</v>
      </c>
      <c r="I361" s="215" t="str">
        <f>V297</f>
        <v>Um só FC</v>
      </c>
      <c r="J361" s="215"/>
      <c r="K361" s="215"/>
      <c r="L361" s="215"/>
      <c r="M361" s="215"/>
      <c r="N361" s="215"/>
      <c r="O361" s="215"/>
      <c r="P361" s="215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37" t="s">
        <v>246</v>
      </c>
      <c r="E363" s="238"/>
      <c r="F363" s="238"/>
      <c r="G363" s="238"/>
      <c r="H363" s="238"/>
      <c r="I363" s="238"/>
      <c r="J363" s="238"/>
      <c r="K363" s="238"/>
      <c r="L363" s="238"/>
      <c r="M363" s="23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40"/>
      <c r="E364" s="241"/>
      <c r="F364" s="241"/>
      <c r="G364" s="241"/>
      <c r="H364" s="241"/>
      <c r="I364" s="241"/>
      <c r="J364" s="241"/>
      <c r="K364" s="241"/>
      <c r="L364" s="241"/>
      <c r="M364" s="24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48" t="s">
        <v>21</v>
      </c>
      <c r="F365" s="243" t="s">
        <v>12</v>
      </c>
      <c r="G365" s="243"/>
      <c r="H365" s="302" t="s">
        <v>309</v>
      </c>
      <c r="I365" s="302"/>
      <c r="J365" s="302" t="s">
        <v>310</v>
      </c>
      <c r="K365" s="302"/>
      <c r="L365" s="243" t="s">
        <v>174</v>
      </c>
      <c r="M365" s="244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46" t="str">
        <f>VLOOKUP(AC366,$U$365:$AB$373,2)</f>
        <v>CR FLASHOW 11</v>
      </c>
      <c r="F366" s="245">
        <f>VLOOKUP(AC366,$U$365:$AB$373,3)</f>
        <v>17</v>
      </c>
      <c r="G366" s="245"/>
      <c r="H366" s="246">
        <f>VLOOKUP(AC366,$U$365:$AB$373,4)</f>
        <v>476</v>
      </c>
      <c r="I366" s="246"/>
      <c r="J366" s="246">
        <f>VLOOKUP(AC366,$U$365:$AB$373,5)</f>
        <v>367</v>
      </c>
      <c r="K366" s="246"/>
      <c r="L366" s="246">
        <f>VLOOKUP(AC366,$U$365:$AB$373,6)</f>
        <v>109</v>
      </c>
      <c r="M366" s="24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45" t="str">
        <f t="shared" ref="E367:E373" si="46">VLOOKUP(AC367,$U$365:$AB$373,2)</f>
        <v>Levi*s FC 10</v>
      </c>
      <c r="F367" s="234">
        <f t="shared" ref="F367:F373" si="47">VLOOKUP(AC367,$U$365:$AB$373,3)</f>
        <v>14</v>
      </c>
      <c r="G367" s="234"/>
      <c r="H367" s="235">
        <f t="shared" ref="H367:H373" si="48">VLOOKUP(AC367,$U$365:$AB$373,4)</f>
        <v>432</v>
      </c>
      <c r="I367" s="235"/>
      <c r="J367" s="235">
        <f t="shared" ref="J367:J373" si="49">VLOOKUP(AC367,$U$365:$AB$373,5)</f>
        <v>362</v>
      </c>
      <c r="K367" s="235"/>
      <c r="L367" s="235">
        <f t="shared" ref="L367:L373" si="50">VLOOKUP(AC367,$U$365:$AB$373,6)</f>
        <v>70</v>
      </c>
      <c r="M367" s="236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45" t="str">
        <f t="shared" si="46"/>
        <v>E-FIT</v>
      </c>
      <c r="F368" s="234">
        <f t="shared" si="47"/>
        <v>9</v>
      </c>
      <c r="G368" s="234"/>
      <c r="H368" s="235">
        <f t="shared" si="48"/>
        <v>398</v>
      </c>
      <c r="I368" s="235"/>
      <c r="J368" s="235">
        <f t="shared" si="49"/>
        <v>363</v>
      </c>
      <c r="K368" s="235"/>
      <c r="L368" s="235">
        <f t="shared" si="50"/>
        <v>35</v>
      </c>
      <c r="M368" s="236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45" t="str">
        <f t="shared" si="46"/>
        <v>VivaCR.FC</v>
      </c>
      <c r="F369" s="234">
        <f t="shared" si="47"/>
        <v>9</v>
      </c>
      <c r="G369" s="234"/>
      <c r="H369" s="235">
        <f t="shared" si="48"/>
        <v>412</v>
      </c>
      <c r="I369" s="235"/>
      <c r="J369" s="235">
        <f t="shared" si="49"/>
        <v>448</v>
      </c>
      <c r="K369" s="235"/>
      <c r="L369" s="235">
        <f t="shared" si="50"/>
        <v>-36</v>
      </c>
      <c r="M369" s="236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49" t="str">
        <f t="shared" si="46"/>
        <v>Xavecos UFC</v>
      </c>
      <c r="F370" s="231">
        <f t="shared" si="47"/>
        <v>8</v>
      </c>
      <c r="G370" s="231"/>
      <c r="H370" s="232">
        <f t="shared" si="48"/>
        <v>292</v>
      </c>
      <c r="I370" s="232"/>
      <c r="J370" s="232">
        <f t="shared" si="49"/>
        <v>314</v>
      </c>
      <c r="K370" s="232"/>
      <c r="L370" s="232">
        <f t="shared" si="50"/>
        <v>-22</v>
      </c>
      <c r="M370" s="233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49" t="str">
        <f t="shared" si="46"/>
        <v>G.Santana EC</v>
      </c>
      <c r="F371" s="231">
        <f t="shared" si="47"/>
        <v>6</v>
      </c>
      <c r="G371" s="231"/>
      <c r="H371" s="232">
        <f t="shared" si="48"/>
        <v>376</v>
      </c>
      <c r="I371" s="232"/>
      <c r="J371" s="232">
        <f t="shared" si="49"/>
        <v>391</v>
      </c>
      <c r="K371" s="232"/>
      <c r="L371" s="232">
        <f t="shared" si="50"/>
        <v>-15</v>
      </c>
      <c r="M371" s="233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49" t="str">
        <f t="shared" si="46"/>
        <v>Restricted Orang FC</v>
      </c>
      <c r="F372" s="231">
        <f t="shared" si="47"/>
        <v>6</v>
      </c>
      <c r="G372" s="231"/>
      <c r="H372" s="232">
        <f t="shared" si="48"/>
        <v>358</v>
      </c>
      <c r="I372" s="232"/>
      <c r="J372" s="232">
        <f t="shared" si="49"/>
        <v>439</v>
      </c>
      <c r="K372" s="232"/>
      <c r="L372" s="232">
        <f t="shared" si="50"/>
        <v>-81</v>
      </c>
      <c r="M372" s="233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50" t="str">
        <f t="shared" si="46"/>
        <v>Ninguem Dorme SBC</v>
      </c>
      <c r="F373" s="222">
        <f t="shared" si="47"/>
        <v>5</v>
      </c>
      <c r="G373" s="222"/>
      <c r="H373" s="223">
        <f t="shared" si="48"/>
        <v>404</v>
      </c>
      <c r="I373" s="223"/>
      <c r="J373" s="223">
        <f t="shared" si="49"/>
        <v>450</v>
      </c>
      <c r="K373" s="223"/>
      <c r="L373" s="223">
        <f t="shared" si="50"/>
        <v>-46</v>
      </c>
      <c r="M373" s="224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25" t="s">
        <v>133</v>
      </c>
      <c r="E376" s="226"/>
      <c r="F376" s="226"/>
      <c r="G376" s="226"/>
      <c r="H376" s="226"/>
      <c r="I376" s="226"/>
      <c r="J376" s="226"/>
      <c r="K376" s="226"/>
      <c r="L376" s="226"/>
      <c r="M376" s="226"/>
      <c r="N376" s="226"/>
      <c r="O376" s="226"/>
      <c r="P376" s="22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28"/>
      <c r="E377" s="229"/>
      <c r="F377" s="229"/>
      <c r="G377" s="229"/>
      <c r="H377" s="229"/>
      <c r="I377" s="229"/>
      <c r="J377" s="229"/>
      <c r="K377" s="229"/>
      <c r="L377" s="229"/>
      <c r="M377" s="229"/>
      <c r="N377" s="229"/>
      <c r="O377" s="229"/>
      <c r="P377" s="23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15" t="str">
        <f>V373</f>
        <v>Restricted Orang FC</v>
      </c>
      <c r="E379" s="215"/>
      <c r="F379" s="75">
        <v>31</v>
      </c>
      <c r="G379" s="58" t="s">
        <v>17</v>
      </c>
      <c r="H379" s="76">
        <v>54</v>
      </c>
      <c r="I379" s="215" t="str">
        <f>V369</f>
        <v>G.Santana EC</v>
      </c>
      <c r="J379" s="215"/>
      <c r="K379" s="215"/>
      <c r="L379" s="215"/>
      <c r="M379" s="215"/>
      <c r="N379" s="215"/>
      <c r="O379" s="215"/>
      <c r="P379" s="21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15" t="str">
        <f>V372</f>
        <v>VivaCR.FC</v>
      </c>
      <c r="E380" s="215"/>
      <c r="F380" s="75">
        <v>41</v>
      </c>
      <c r="G380" s="58" t="s">
        <v>17</v>
      </c>
      <c r="H380" s="76">
        <v>67</v>
      </c>
      <c r="I380" s="215" t="str">
        <f>V368</f>
        <v>E-FIT</v>
      </c>
      <c r="J380" s="215"/>
      <c r="K380" s="215"/>
      <c r="L380" s="215"/>
      <c r="M380" s="215"/>
      <c r="N380" s="215"/>
      <c r="O380" s="215"/>
      <c r="P380" s="21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15" t="str">
        <f>V371</f>
        <v>CR FLASHOW 11</v>
      </c>
      <c r="E381" s="215"/>
      <c r="F381" s="75">
        <v>33</v>
      </c>
      <c r="G381" s="58" t="s">
        <v>17</v>
      </c>
      <c r="H381" s="76">
        <v>40</v>
      </c>
      <c r="I381" s="215" t="str">
        <f>V367</f>
        <v>Levi*s FC 10</v>
      </c>
      <c r="J381" s="215"/>
      <c r="K381" s="215"/>
      <c r="L381" s="215"/>
      <c r="M381" s="215"/>
      <c r="N381" s="215"/>
      <c r="O381" s="215"/>
      <c r="P381" s="21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15" t="str">
        <f>V370</f>
        <v>Ninguem Dorme SBC</v>
      </c>
      <c r="E382" s="215"/>
      <c r="F382" s="75">
        <v>32</v>
      </c>
      <c r="G382" s="58" t="s">
        <v>17</v>
      </c>
      <c r="H382" s="76">
        <v>39</v>
      </c>
      <c r="I382" s="215" t="str">
        <f>V366</f>
        <v>Xavecos UFC</v>
      </c>
      <c r="J382" s="215"/>
      <c r="K382" s="215"/>
      <c r="L382" s="215"/>
      <c r="M382" s="215"/>
      <c r="N382" s="215"/>
      <c r="O382" s="215"/>
      <c r="P382" s="21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16" t="s">
        <v>135</v>
      </c>
      <c r="E384" s="217"/>
      <c r="F384" s="217"/>
      <c r="G384" s="217"/>
      <c r="H384" s="217"/>
      <c r="I384" s="217"/>
      <c r="J384" s="217"/>
      <c r="K384" s="217"/>
      <c r="L384" s="217"/>
      <c r="M384" s="217"/>
      <c r="N384" s="217"/>
      <c r="O384" s="217"/>
      <c r="P384" s="218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19"/>
      <c r="E385" s="220"/>
      <c r="F385" s="220"/>
      <c r="G385" s="220"/>
      <c r="H385" s="220"/>
      <c r="I385" s="220"/>
      <c r="J385" s="220"/>
      <c r="K385" s="220"/>
      <c r="L385" s="220"/>
      <c r="M385" s="220"/>
      <c r="N385" s="220"/>
      <c r="O385" s="220"/>
      <c r="P385" s="22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15" t="str">
        <f>V373</f>
        <v>Restricted Orang FC</v>
      </c>
      <c r="E387" s="215"/>
      <c r="F387" s="75">
        <v>29</v>
      </c>
      <c r="G387" s="58" t="s">
        <v>17</v>
      </c>
      <c r="H387" s="76">
        <v>77</v>
      </c>
      <c r="I387" s="215" t="str">
        <f>V366</f>
        <v>Xavecos UFC</v>
      </c>
      <c r="J387" s="215"/>
      <c r="K387" s="215"/>
      <c r="L387" s="215"/>
      <c r="M387" s="215"/>
      <c r="N387" s="215"/>
      <c r="O387" s="215"/>
      <c r="P387" s="215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15" t="str">
        <f>V372</f>
        <v>VivaCR.FC</v>
      </c>
      <c r="E388" s="215"/>
      <c r="F388" s="75">
        <v>92</v>
      </c>
      <c r="G388" s="58" t="s">
        <v>17</v>
      </c>
      <c r="H388" s="76">
        <v>93</v>
      </c>
      <c r="I388" s="215" t="str">
        <f>V367</f>
        <v>Levi*s FC 10</v>
      </c>
      <c r="J388" s="215"/>
      <c r="K388" s="215"/>
      <c r="L388" s="215"/>
      <c r="M388" s="215"/>
      <c r="N388" s="215"/>
      <c r="O388" s="215"/>
      <c r="P388" s="215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15" t="str">
        <f>V371</f>
        <v>CR FLASHOW 11</v>
      </c>
      <c r="E389" s="215"/>
      <c r="F389" s="76">
        <v>81</v>
      </c>
      <c r="G389" s="58" t="s">
        <v>17</v>
      </c>
      <c r="H389" s="75">
        <v>55</v>
      </c>
      <c r="I389" s="215" t="str">
        <f>V368</f>
        <v>E-FIT</v>
      </c>
      <c r="J389" s="215"/>
      <c r="K389" s="215"/>
      <c r="L389" s="215"/>
      <c r="M389" s="215"/>
      <c r="N389" s="215"/>
      <c r="O389" s="215"/>
      <c r="P389" s="21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15" t="str">
        <f>V370</f>
        <v>Ninguem Dorme SBC</v>
      </c>
      <c r="E390" s="215"/>
      <c r="F390" s="76">
        <v>60</v>
      </c>
      <c r="G390" s="58" t="s">
        <v>17</v>
      </c>
      <c r="H390" s="75">
        <v>46</v>
      </c>
      <c r="I390" s="215" t="str">
        <f>V369</f>
        <v>G.Santana EC</v>
      </c>
      <c r="J390" s="215"/>
      <c r="K390" s="215"/>
      <c r="L390" s="215"/>
      <c r="M390" s="215"/>
      <c r="N390" s="215"/>
      <c r="O390" s="215"/>
      <c r="P390" s="215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16" t="s">
        <v>134</v>
      </c>
      <c r="E392" s="217"/>
      <c r="F392" s="217"/>
      <c r="G392" s="217"/>
      <c r="H392" s="217"/>
      <c r="I392" s="217"/>
      <c r="J392" s="217"/>
      <c r="K392" s="217"/>
      <c r="L392" s="217"/>
      <c r="M392" s="217"/>
      <c r="N392" s="217"/>
      <c r="O392" s="217"/>
      <c r="P392" s="21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19"/>
      <c r="E393" s="220"/>
      <c r="F393" s="220"/>
      <c r="G393" s="220"/>
      <c r="H393" s="220"/>
      <c r="I393" s="220"/>
      <c r="J393" s="220"/>
      <c r="K393" s="220"/>
      <c r="L393" s="220"/>
      <c r="M393" s="220"/>
      <c r="N393" s="220"/>
      <c r="O393" s="220"/>
      <c r="P393" s="22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15" t="str">
        <f>V373</f>
        <v>Restricted Orang FC</v>
      </c>
      <c r="E395" s="215"/>
      <c r="F395" s="75">
        <v>44</v>
      </c>
      <c r="G395" s="65" t="s">
        <v>17</v>
      </c>
      <c r="H395" s="76">
        <v>60</v>
      </c>
      <c r="I395" s="215" t="str">
        <f>V367</f>
        <v>Levi*s FC 10</v>
      </c>
      <c r="J395" s="215"/>
      <c r="K395" s="215"/>
      <c r="L395" s="215"/>
      <c r="M395" s="215"/>
      <c r="N395" s="215"/>
      <c r="O395" s="215"/>
      <c r="P395" s="21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15" t="str">
        <f>V372</f>
        <v>VivaCR.FC</v>
      </c>
      <c r="E396" s="215"/>
      <c r="F396" s="76">
        <v>48</v>
      </c>
      <c r="G396" s="65" t="s">
        <v>17</v>
      </c>
      <c r="H396" s="75">
        <v>33</v>
      </c>
      <c r="I396" s="215" t="str">
        <f>V366</f>
        <v>Xavecos UFC</v>
      </c>
      <c r="J396" s="215"/>
      <c r="K396" s="215"/>
      <c r="L396" s="215"/>
      <c r="M396" s="215"/>
      <c r="N396" s="215"/>
      <c r="O396" s="215"/>
      <c r="P396" s="21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15" t="str">
        <f>V371</f>
        <v>CR FLASHOW 11</v>
      </c>
      <c r="E397" s="215"/>
      <c r="F397" s="76">
        <v>89</v>
      </c>
      <c r="G397" s="65" t="s">
        <v>17</v>
      </c>
      <c r="H397" s="75">
        <v>75</v>
      </c>
      <c r="I397" s="215" t="str">
        <f>V369</f>
        <v>G.Santana EC</v>
      </c>
      <c r="J397" s="215"/>
      <c r="K397" s="215"/>
      <c r="L397" s="215"/>
      <c r="M397" s="215"/>
      <c r="N397" s="215"/>
      <c r="O397" s="215"/>
      <c r="P397" s="215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15" t="str">
        <f>V370</f>
        <v>Ninguem Dorme SBC</v>
      </c>
      <c r="E398" s="215"/>
      <c r="F398" s="76">
        <v>77</v>
      </c>
      <c r="G398" s="65" t="s">
        <v>17</v>
      </c>
      <c r="H398" s="75">
        <v>75</v>
      </c>
      <c r="I398" s="215" t="str">
        <f>V368</f>
        <v>E-FIT</v>
      </c>
      <c r="J398" s="215"/>
      <c r="K398" s="215"/>
      <c r="L398" s="215"/>
      <c r="M398" s="215"/>
      <c r="N398" s="215"/>
      <c r="O398" s="215"/>
      <c r="P398" s="215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16" t="s">
        <v>136</v>
      </c>
      <c r="E400" s="217"/>
      <c r="F400" s="217"/>
      <c r="G400" s="217"/>
      <c r="H400" s="217"/>
      <c r="I400" s="217"/>
      <c r="J400" s="217"/>
      <c r="K400" s="217"/>
      <c r="L400" s="217"/>
      <c r="M400" s="217"/>
      <c r="N400" s="217"/>
      <c r="O400" s="217"/>
      <c r="P400" s="21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19"/>
      <c r="E401" s="220"/>
      <c r="F401" s="220"/>
      <c r="G401" s="220"/>
      <c r="H401" s="220"/>
      <c r="I401" s="220"/>
      <c r="J401" s="220"/>
      <c r="K401" s="220"/>
      <c r="L401" s="220"/>
      <c r="M401" s="220"/>
      <c r="N401" s="220"/>
      <c r="O401" s="220"/>
      <c r="P401" s="22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15" t="str">
        <f>V373</f>
        <v>Restricted Orang FC</v>
      </c>
      <c r="E403" s="215"/>
      <c r="F403" s="75">
        <v>50</v>
      </c>
      <c r="G403" s="58" t="s">
        <v>17</v>
      </c>
      <c r="H403" s="76">
        <v>60</v>
      </c>
      <c r="I403" s="215" t="str">
        <f>V368</f>
        <v>E-FIT</v>
      </c>
      <c r="J403" s="215"/>
      <c r="K403" s="215"/>
      <c r="L403" s="215"/>
      <c r="M403" s="215"/>
      <c r="N403" s="215"/>
      <c r="O403" s="215"/>
      <c r="P403" s="21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15" t="str">
        <f>V372</f>
        <v>VivaCR.FC</v>
      </c>
      <c r="E404" s="215"/>
      <c r="F404" s="76">
        <v>57</v>
      </c>
      <c r="G404" s="58" t="s">
        <v>17</v>
      </c>
      <c r="H404" s="75">
        <v>41</v>
      </c>
      <c r="I404" s="215" t="str">
        <f>V369</f>
        <v>G.Santana EC</v>
      </c>
      <c r="J404" s="215"/>
      <c r="K404" s="215"/>
      <c r="L404" s="215"/>
      <c r="M404" s="215"/>
      <c r="N404" s="215"/>
      <c r="O404" s="215"/>
      <c r="P404" s="21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15" t="str">
        <f>V371</f>
        <v>CR FLASHOW 11</v>
      </c>
      <c r="E405" s="215"/>
      <c r="F405" s="76">
        <v>34</v>
      </c>
      <c r="G405" s="58" t="s">
        <v>17</v>
      </c>
      <c r="H405" s="75">
        <v>22</v>
      </c>
      <c r="I405" s="215" t="str">
        <f>V366</f>
        <v>Xavecos UFC</v>
      </c>
      <c r="J405" s="215"/>
      <c r="K405" s="215"/>
      <c r="L405" s="215"/>
      <c r="M405" s="215"/>
      <c r="N405" s="215"/>
      <c r="O405" s="215"/>
      <c r="P405" s="21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15" t="str">
        <f>V370</f>
        <v>Ninguem Dorme SBC</v>
      </c>
      <c r="E406" s="215"/>
      <c r="F406" s="75">
        <v>51</v>
      </c>
      <c r="G406" s="58" t="s">
        <v>17</v>
      </c>
      <c r="H406" s="76">
        <v>66</v>
      </c>
      <c r="I406" s="215" t="str">
        <f>V367</f>
        <v>Levi*s FC 10</v>
      </c>
      <c r="J406" s="215"/>
      <c r="K406" s="215"/>
      <c r="L406" s="215"/>
      <c r="M406" s="215"/>
      <c r="N406" s="215"/>
      <c r="O406" s="215"/>
      <c r="P406" s="21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16" t="s">
        <v>137</v>
      </c>
      <c r="E408" s="217"/>
      <c r="F408" s="217"/>
      <c r="G408" s="217"/>
      <c r="H408" s="217"/>
      <c r="I408" s="217"/>
      <c r="J408" s="217"/>
      <c r="K408" s="217"/>
      <c r="L408" s="217"/>
      <c r="M408" s="217"/>
      <c r="N408" s="217"/>
      <c r="O408" s="217"/>
      <c r="P408" s="21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19"/>
      <c r="E409" s="220"/>
      <c r="F409" s="220"/>
      <c r="G409" s="220"/>
      <c r="H409" s="220"/>
      <c r="I409" s="220"/>
      <c r="J409" s="220"/>
      <c r="K409" s="220"/>
      <c r="L409" s="220"/>
      <c r="M409" s="220"/>
      <c r="N409" s="220"/>
      <c r="O409" s="220"/>
      <c r="P409" s="22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15" t="str">
        <f>V373</f>
        <v>Restricted Orang FC</v>
      </c>
      <c r="E411" s="215"/>
      <c r="F411" s="76">
        <v>69</v>
      </c>
      <c r="G411" s="58" t="s">
        <v>17</v>
      </c>
      <c r="H411" s="75">
        <v>59</v>
      </c>
      <c r="I411" s="215" t="str">
        <f>V370</f>
        <v>Ninguem Dorme SBC</v>
      </c>
      <c r="J411" s="215"/>
      <c r="K411" s="215"/>
      <c r="L411" s="215"/>
      <c r="M411" s="215"/>
      <c r="N411" s="215"/>
      <c r="O411" s="215"/>
      <c r="P411" s="21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15" t="str">
        <f>V372</f>
        <v>VivaCR.FC</v>
      </c>
      <c r="E412" s="215"/>
      <c r="F412" s="75">
        <v>42</v>
      </c>
      <c r="G412" s="58" t="s">
        <v>17</v>
      </c>
      <c r="H412" s="76">
        <v>87</v>
      </c>
      <c r="I412" s="215" t="str">
        <f>V371</f>
        <v>CR FLASHOW 11</v>
      </c>
      <c r="J412" s="215"/>
      <c r="K412" s="215"/>
      <c r="L412" s="215"/>
      <c r="M412" s="215"/>
      <c r="N412" s="215"/>
      <c r="O412" s="215"/>
      <c r="P412" s="215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15" t="str">
        <f>V369</f>
        <v>G.Santana EC</v>
      </c>
      <c r="E413" s="215"/>
      <c r="F413" s="75">
        <v>47</v>
      </c>
      <c r="G413" s="58" t="s">
        <v>17</v>
      </c>
      <c r="H413" s="76">
        <v>64</v>
      </c>
      <c r="I413" s="215" t="str">
        <f>V366</f>
        <v>Xavecos UFC</v>
      </c>
      <c r="J413" s="215"/>
      <c r="K413" s="215"/>
      <c r="L413" s="215"/>
      <c r="M413" s="215"/>
      <c r="N413" s="215"/>
      <c r="O413" s="215"/>
      <c r="P413" s="21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15" t="str">
        <f>V368</f>
        <v>E-FIT</v>
      </c>
      <c r="E414" s="215"/>
      <c r="F414" s="75">
        <v>42</v>
      </c>
      <c r="G414" s="58" t="s">
        <v>17</v>
      </c>
      <c r="H414" s="76">
        <v>44</v>
      </c>
      <c r="I414" s="215" t="str">
        <f>V367</f>
        <v>Levi*s FC 10</v>
      </c>
      <c r="J414" s="215"/>
      <c r="K414" s="215"/>
      <c r="L414" s="215"/>
      <c r="M414" s="215"/>
      <c r="N414" s="215"/>
      <c r="O414" s="215"/>
      <c r="P414" s="215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16" t="s">
        <v>138</v>
      </c>
      <c r="E416" s="217"/>
      <c r="F416" s="217"/>
      <c r="G416" s="217"/>
      <c r="H416" s="217"/>
      <c r="I416" s="217"/>
      <c r="J416" s="217"/>
      <c r="K416" s="217"/>
      <c r="L416" s="217"/>
      <c r="M416" s="217"/>
      <c r="N416" s="217"/>
      <c r="O416" s="217"/>
      <c r="P416" s="21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19"/>
      <c r="E417" s="220"/>
      <c r="F417" s="220"/>
      <c r="G417" s="220"/>
      <c r="H417" s="220"/>
      <c r="I417" s="220"/>
      <c r="J417" s="220"/>
      <c r="K417" s="220"/>
      <c r="L417" s="220"/>
      <c r="M417" s="220"/>
      <c r="N417" s="220"/>
      <c r="O417" s="220"/>
      <c r="P417" s="221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15" t="str">
        <f>V373</f>
        <v>Restricted Orang FC</v>
      </c>
      <c r="E419" s="215"/>
      <c r="F419" s="75">
        <v>96</v>
      </c>
      <c r="G419" s="65" t="s">
        <v>17</v>
      </c>
      <c r="H419" s="76">
        <v>104</v>
      </c>
      <c r="I419" s="215" t="str">
        <f>V371</f>
        <v>CR FLASHOW 11</v>
      </c>
      <c r="J419" s="215"/>
      <c r="K419" s="215"/>
      <c r="L419" s="215"/>
      <c r="M419" s="215"/>
      <c r="N419" s="215"/>
      <c r="O419" s="215"/>
      <c r="P419" s="215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15" t="str">
        <f>V372</f>
        <v>VivaCR.FC</v>
      </c>
      <c r="E420" s="215"/>
      <c r="F420" s="76">
        <v>107</v>
      </c>
      <c r="G420" s="65" t="s">
        <v>17</v>
      </c>
      <c r="H420" s="75">
        <v>88</v>
      </c>
      <c r="I420" s="215" t="str">
        <f>V370</f>
        <v>Ninguem Dorme SBC</v>
      </c>
      <c r="J420" s="215"/>
      <c r="K420" s="215"/>
      <c r="L420" s="215"/>
      <c r="M420" s="215"/>
      <c r="N420" s="215"/>
      <c r="O420" s="215"/>
      <c r="P420" s="21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15" t="str">
        <f>V369</f>
        <v>G.Santana EC</v>
      </c>
      <c r="E421" s="215"/>
      <c r="F421" s="75">
        <v>76</v>
      </c>
      <c r="G421" s="65" t="s">
        <v>17</v>
      </c>
      <c r="H421" s="76">
        <v>81</v>
      </c>
      <c r="I421" s="215" t="str">
        <f>V367</f>
        <v>Levi*s FC 10</v>
      </c>
      <c r="J421" s="215"/>
      <c r="K421" s="215"/>
      <c r="L421" s="215"/>
      <c r="M421" s="215"/>
      <c r="N421" s="215"/>
      <c r="O421" s="215"/>
      <c r="P421" s="215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15" t="str">
        <f>V368</f>
        <v>E-FIT</v>
      </c>
      <c r="E422" s="215"/>
      <c r="F422" s="76">
        <v>76</v>
      </c>
      <c r="G422" s="65" t="s">
        <v>17</v>
      </c>
      <c r="H422" s="75">
        <v>33</v>
      </c>
      <c r="I422" s="215" t="str">
        <f>V366</f>
        <v>Xavecos UFC</v>
      </c>
      <c r="J422" s="215"/>
      <c r="K422" s="215"/>
      <c r="L422" s="215"/>
      <c r="M422" s="215"/>
      <c r="N422" s="215"/>
      <c r="O422" s="215"/>
      <c r="P422" s="215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16" t="s">
        <v>139</v>
      </c>
      <c r="E424" s="217"/>
      <c r="F424" s="217"/>
      <c r="G424" s="217"/>
      <c r="H424" s="217"/>
      <c r="I424" s="217"/>
      <c r="J424" s="217"/>
      <c r="K424" s="217"/>
      <c r="L424" s="217"/>
      <c r="M424" s="217"/>
      <c r="N424" s="217"/>
      <c r="O424" s="217"/>
      <c r="P424" s="21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19"/>
      <c r="E425" s="220"/>
      <c r="F425" s="220"/>
      <c r="G425" s="220"/>
      <c r="H425" s="220"/>
      <c r="I425" s="220"/>
      <c r="J425" s="220"/>
      <c r="K425" s="220"/>
      <c r="L425" s="220"/>
      <c r="M425" s="220"/>
      <c r="N425" s="220"/>
      <c r="O425" s="220"/>
      <c r="P425" s="22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15" t="str">
        <f>V373</f>
        <v>Restricted Orang FC</v>
      </c>
      <c r="E427" s="215"/>
      <c r="F427" s="92">
        <v>39</v>
      </c>
      <c r="G427" s="58" t="s">
        <v>17</v>
      </c>
      <c r="H427" s="92">
        <v>25</v>
      </c>
      <c r="I427" s="215" t="str">
        <f>V372</f>
        <v>VivaCR.FC</v>
      </c>
      <c r="J427" s="215"/>
      <c r="K427" s="215"/>
      <c r="L427" s="215"/>
      <c r="M427" s="215"/>
      <c r="N427" s="215"/>
      <c r="O427" s="215"/>
      <c r="P427" s="215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15" t="str">
        <f>V371</f>
        <v>CR FLASHOW 11</v>
      </c>
      <c r="E428" s="215"/>
      <c r="F428" s="92">
        <v>48</v>
      </c>
      <c r="G428" s="58" t="s">
        <v>17</v>
      </c>
      <c r="H428" s="92">
        <v>37</v>
      </c>
      <c r="I428" s="215" t="str">
        <f>V370</f>
        <v>Ninguem Dorme SBC</v>
      </c>
      <c r="J428" s="215"/>
      <c r="K428" s="215"/>
      <c r="L428" s="215"/>
      <c r="M428" s="215"/>
      <c r="N428" s="215"/>
      <c r="O428" s="215"/>
      <c r="P428" s="21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15" t="str">
        <f>V369</f>
        <v>G.Santana EC</v>
      </c>
      <c r="E429" s="215"/>
      <c r="F429" s="92">
        <v>37</v>
      </c>
      <c r="G429" s="58" t="s">
        <v>17</v>
      </c>
      <c r="H429" s="92">
        <v>23</v>
      </c>
      <c r="I429" s="215" t="str">
        <f>V368</f>
        <v>E-FIT</v>
      </c>
      <c r="J429" s="215"/>
      <c r="K429" s="215"/>
      <c r="L429" s="215"/>
      <c r="M429" s="215"/>
      <c r="N429" s="215"/>
      <c r="O429" s="215"/>
      <c r="P429" s="215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15" t="str">
        <f>V367</f>
        <v>Levi*s FC 10</v>
      </c>
      <c r="E430" s="215"/>
      <c r="F430" s="92">
        <v>48</v>
      </c>
      <c r="G430" s="58" t="s">
        <v>17</v>
      </c>
      <c r="H430" s="92">
        <v>24</v>
      </c>
      <c r="I430" s="215" t="str">
        <f>V366</f>
        <v>Xavecos UFC</v>
      </c>
      <c r="J430" s="215"/>
      <c r="K430" s="215"/>
      <c r="L430" s="215"/>
      <c r="M430" s="215"/>
      <c r="N430" s="215"/>
      <c r="O430" s="215"/>
      <c r="P430" s="21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37" t="s">
        <v>247</v>
      </c>
      <c r="E432" s="238"/>
      <c r="F432" s="238"/>
      <c r="G432" s="238"/>
      <c r="H432" s="238"/>
      <c r="I432" s="238"/>
      <c r="J432" s="238"/>
      <c r="K432" s="238"/>
      <c r="L432" s="238"/>
      <c r="M432" s="23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40"/>
      <c r="E433" s="241"/>
      <c r="F433" s="241"/>
      <c r="G433" s="241"/>
      <c r="H433" s="241"/>
      <c r="I433" s="241"/>
      <c r="J433" s="241"/>
      <c r="K433" s="241"/>
      <c r="L433" s="241"/>
      <c r="M433" s="24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67" t="s">
        <v>21</v>
      </c>
      <c r="F434" s="249" t="s">
        <v>12</v>
      </c>
      <c r="G434" s="249"/>
      <c r="H434" s="301" t="s">
        <v>309</v>
      </c>
      <c r="I434" s="301"/>
      <c r="J434" s="301" t="s">
        <v>310</v>
      </c>
      <c r="K434" s="301"/>
      <c r="L434" s="249" t="s">
        <v>174</v>
      </c>
      <c r="M434" s="25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66" t="str">
        <f>VLOOKUP(AC435,$U$434:$AB$442,2)</f>
        <v>Al-Jazira F.c</v>
      </c>
      <c r="F435" s="245">
        <f>VLOOKUP(AC435,$U$434:$AB$442,3)</f>
        <v>14</v>
      </c>
      <c r="G435" s="245"/>
      <c r="H435" s="246">
        <f>VLOOKUP(AC435,$U$434:$AB$442,4)</f>
        <v>361</v>
      </c>
      <c r="I435" s="246"/>
      <c r="J435" s="246">
        <f>VLOOKUP(AC435,$U$434:$AB$442,5)</f>
        <v>307</v>
      </c>
      <c r="K435" s="246"/>
      <c r="L435" s="246">
        <f>VLOOKUP(AC435,$U$434:$AB$442,6)</f>
        <v>54</v>
      </c>
      <c r="M435" s="24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45" t="str">
        <f t="shared" ref="E436:E442" si="55">VLOOKUP(AC436,$U$434:$AB$442,2)</f>
        <v>Atlético Bempostense</v>
      </c>
      <c r="F436" s="234">
        <f t="shared" ref="F436:F442" si="56">VLOOKUP(AC436,$U$434:$AB$442,3)</f>
        <v>13</v>
      </c>
      <c r="G436" s="234"/>
      <c r="H436" s="235">
        <f t="shared" ref="H436:H442" si="57">VLOOKUP(AC436,$U$434:$AB$442,4)</f>
        <v>274</v>
      </c>
      <c r="I436" s="235"/>
      <c r="J436" s="235">
        <f t="shared" ref="J436:J442" si="58">VLOOKUP(AC436,$U$434:$AB$442,5)</f>
        <v>275</v>
      </c>
      <c r="K436" s="235"/>
      <c r="L436" s="235">
        <f t="shared" ref="L436:L442" si="59">VLOOKUP(AC436,$U$434:$AB$442,6)</f>
        <v>-1</v>
      </c>
      <c r="M436" s="236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45" t="str">
        <f t="shared" si="55"/>
        <v>André fogão</v>
      </c>
      <c r="F437" s="234">
        <f t="shared" si="56"/>
        <v>12</v>
      </c>
      <c r="G437" s="234"/>
      <c r="H437" s="235">
        <f t="shared" si="57"/>
        <v>419</v>
      </c>
      <c r="I437" s="235"/>
      <c r="J437" s="235">
        <f t="shared" si="58"/>
        <v>288</v>
      </c>
      <c r="K437" s="235"/>
      <c r="L437" s="235">
        <f t="shared" si="59"/>
        <v>131</v>
      </c>
      <c r="M437" s="236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45" t="str">
        <f t="shared" si="55"/>
        <v>spider mel fc</v>
      </c>
      <c r="F438" s="234">
        <f t="shared" si="56"/>
        <v>11</v>
      </c>
      <c r="G438" s="234"/>
      <c r="H438" s="235">
        <f t="shared" si="57"/>
        <v>396</v>
      </c>
      <c r="I438" s="235"/>
      <c r="J438" s="235">
        <f t="shared" si="58"/>
        <v>363</v>
      </c>
      <c r="K438" s="235"/>
      <c r="L438" s="235">
        <f t="shared" si="59"/>
        <v>33</v>
      </c>
      <c r="M438" s="236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49" t="str">
        <f t="shared" si="55"/>
        <v>Ogro Team</v>
      </c>
      <c r="F439" s="231">
        <f t="shared" si="56"/>
        <v>8</v>
      </c>
      <c r="G439" s="231"/>
      <c r="H439" s="232">
        <f t="shared" si="57"/>
        <v>380</v>
      </c>
      <c r="I439" s="232"/>
      <c r="J439" s="232">
        <f t="shared" si="58"/>
        <v>373</v>
      </c>
      <c r="K439" s="232"/>
      <c r="L439" s="232">
        <f t="shared" si="59"/>
        <v>7</v>
      </c>
      <c r="M439" s="233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49" t="str">
        <f t="shared" si="55"/>
        <v>New Eldorado F.C</v>
      </c>
      <c r="F440" s="231">
        <f t="shared" si="56"/>
        <v>8</v>
      </c>
      <c r="G440" s="231"/>
      <c r="H440" s="232">
        <f t="shared" si="57"/>
        <v>235</v>
      </c>
      <c r="I440" s="232"/>
      <c r="J440" s="232">
        <f t="shared" si="58"/>
        <v>308</v>
      </c>
      <c r="K440" s="232"/>
      <c r="L440" s="232">
        <f t="shared" si="59"/>
        <v>-73</v>
      </c>
      <c r="M440" s="233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49" t="str">
        <f t="shared" si="55"/>
        <v>Battaglin F.C.</v>
      </c>
      <c r="F441" s="231">
        <f t="shared" si="56"/>
        <v>4</v>
      </c>
      <c r="G441" s="231"/>
      <c r="H441" s="232">
        <f t="shared" si="57"/>
        <v>246</v>
      </c>
      <c r="I441" s="232"/>
      <c r="J441" s="232">
        <f t="shared" si="58"/>
        <v>358</v>
      </c>
      <c r="K441" s="232"/>
      <c r="L441" s="232">
        <f t="shared" si="59"/>
        <v>-112</v>
      </c>
      <c r="M441" s="233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50" t="str">
        <f t="shared" si="55"/>
        <v>Amigosdoagustinho</v>
      </c>
      <c r="F442" s="222">
        <f t="shared" si="56"/>
        <v>3</v>
      </c>
      <c r="G442" s="222"/>
      <c r="H442" s="223">
        <f t="shared" si="57"/>
        <v>274</v>
      </c>
      <c r="I442" s="223"/>
      <c r="J442" s="223">
        <f t="shared" si="58"/>
        <v>297</v>
      </c>
      <c r="K442" s="223"/>
      <c r="L442" s="223">
        <f t="shared" si="59"/>
        <v>-23</v>
      </c>
      <c r="M442" s="22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25" t="s">
        <v>133</v>
      </c>
      <c r="E445" s="226"/>
      <c r="F445" s="226"/>
      <c r="G445" s="226"/>
      <c r="H445" s="226"/>
      <c r="I445" s="226"/>
      <c r="J445" s="226"/>
      <c r="K445" s="226"/>
      <c r="L445" s="226"/>
      <c r="M445" s="226"/>
      <c r="N445" s="226"/>
      <c r="O445" s="226"/>
      <c r="P445" s="22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28"/>
      <c r="E446" s="229"/>
      <c r="F446" s="229"/>
      <c r="G446" s="229"/>
      <c r="H446" s="229"/>
      <c r="I446" s="229"/>
      <c r="J446" s="229"/>
      <c r="K446" s="229"/>
      <c r="L446" s="229"/>
      <c r="M446" s="229"/>
      <c r="N446" s="229"/>
      <c r="O446" s="229"/>
      <c r="P446" s="23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15" t="str">
        <f>V442</f>
        <v>Atlético Bempostense</v>
      </c>
      <c r="E448" s="215"/>
      <c r="F448" s="76">
        <v>32</v>
      </c>
      <c r="G448" s="65" t="s">
        <v>17</v>
      </c>
      <c r="H448" s="75">
        <v>19</v>
      </c>
      <c r="I448" s="215" t="str">
        <f>V438</f>
        <v>New Eldorado F.C</v>
      </c>
      <c r="J448" s="215"/>
      <c r="K448" s="215"/>
      <c r="L448" s="215"/>
      <c r="M448" s="215"/>
      <c r="N448" s="215"/>
      <c r="O448" s="215"/>
      <c r="P448" s="21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15" t="str">
        <f>V441</f>
        <v>spider mel fc</v>
      </c>
      <c r="E449" s="215"/>
      <c r="F449" s="75">
        <v>43</v>
      </c>
      <c r="G449" s="65" t="s">
        <v>17</v>
      </c>
      <c r="H449" s="76">
        <v>48</v>
      </c>
      <c r="I449" s="215" t="str">
        <f>V437</f>
        <v>Battaglin F.C.</v>
      </c>
      <c r="J449" s="215"/>
      <c r="K449" s="215"/>
      <c r="L449" s="215"/>
      <c r="M449" s="215"/>
      <c r="N449" s="215"/>
      <c r="O449" s="215"/>
      <c r="P449" s="21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15" t="str">
        <f>V440</f>
        <v>Ogro Team</v>
      </c>
      <c r="E450" s="215"/>
      <c r="F450" s="75">
        <v>28</v>
      </c>
      <c r="G450" s="65" t="s">
        <v>17</v>
      </c>
      <c r="H450" s="76">
        <v>59</v>
      </c>
      <c r="I450" s="215" t="str">
        <f>V436</f>
        <v>André fogão</v>
      </c>
      <c r="J450" s="215"/>
      <c r="K450" s="215"/>
      <c r="L450" s="215"/>
      <c r="M450" s="215"/>
      <c r="N450" s="215"/>
      <c r="O450" s="215"/>
      <c r="P450" s="21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15" t="str">
        <f>V439</f>
        <v>Al-Jazira F.c</v>
      </c>
      <c r="E451" s="215"/>
      <c r="F451" s="76">
        <v>30</v>
      </c>
      <c r="G451" s="65" t="s">
        <v>17</v>
      </c>
      <c r="H451" s="75">
        <v>19</v>
      </c>
      <c r="I451" s="215" t="str">
        <f>V435</f>
        <v>Amigosdoagustinho</v>
      </c>
      <c r="J451" s="215"/>
      <c r="K451" s="215"/>
      <c r="L451" s="215"/>
      <c r="M451" s="215"/>
      <c r="N451" s="215"/>
      <c r="O451" s="215"/>
      <c r="P451" s="21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16" t="s">
        <v>135</v>
      </c>
      <c r="E453" s="217"/>
      <c r="F453" s="217"/>
      <c r="G453" s="217"/>
      <c r="H453" s="217"/>
      <c r="I453" s="217"/>
      <c r="J453" s="217"/>
      <c r="K453" s="217"/>
      <c r="L453" s="217"/>
      <c r="M453" s="217"/>
      <c r="N453" s="217"/>
      <c r="O453" s="217"/>
      <c r="P453" s="218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19"/>
      <c r="E454" s="220"/>
      <c r="F454" s="220"/>
      <c r="G454" s="220"/>
      <c r="H454" s="220"/>
      <c r="I454" s="220"/>
      <c r="J454" s="220"/>
      <c r="K454" s="220"/>
      <c r="L454" s="220"/>
      <c r="M454" s="220"/>
      <c r="N454" s="220"/>
      <c r="O454" s="220"/>
      <c r="P454" s="22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15" t="str">
        <f>V442</f>
        <v>Atlético Bempostense</v>
      </c>
      <c r="E456" s="215"/>
      <c r="F456" s="75">
        <v>42</v>
      </c>
      <c r="G456" s="58" t="s">
        <v>17</v>
      </c>
      <c r="H456" s="76">
        <v>76</v>
      </c>
      <c r="I456" s="215" t="str">
        <f>V435</f>
        <v>Amigosdoagustinho</v>
      </c>
      <c r="J456" s="215"/>
      <c r="K456" s="215"/>
      <c r="L456" s="215"/>
      <c r="M456" s="215"/>
      <c r="N456" s="215"/>
      <c r="O456" s="215"/>
      <c r="P456" s="215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15" t="str">
        <f>V441</f>
        <v>spider mel fc</v>
      </c>
      <c r="E457" s="215"/>
      <c r="F457" s="76">
        <v>77</v>
      </c>
      <c r="G457" s="58" t="s">
        <v>17</v>
      </c>
      <c r="H457" s="75">
        <v>60</v>
      </c>
      <c r="I457" s="215" t="str">
        <f>V436</f>
        <v>André fogão</v>
      </c>
      <c r="J457" s="215"/>
      <c r="K457" s="215"/>
      <c r="L457" s="215"/>
      <c r="M457" s="215"/>
      <c r="N457" s="215"/>
      <c r="O457" s="215"/>
      <c r="P457" s="215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15" t="str">
        <f>V440</f>
        <v>Ogro Team</v>
      </c>
      <c r="E458" s="215"/>
      <c r="F458" s="76">
        <v>69</v>
      </c>
      <c r="G458" s="58" t="s">
        <v>17</v>
      </c>
      <c r="H458" s="75">
        <v>58</v>
      </c>
      <c r="I458" s="215" t="str">
        <f>V437</f>
        <v>Battaglin F.C.</v>
      </c>
      <c r="J458" s="215"/>
      <c r="K458" s="215"/>
      <c r="L458" s="215"/>
      <c r="M458" s="215"/>
      <c r="N458" s="215"/>
      <c r="O458" s="215"/>
      <c r="P458" s="21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15" t="str">
        <f>V439</f>
        <v>Al-Jazira F.c</v>
      </c>
      <c r="E459" s="215"/>
      <c r="F459" s="76">
        <v>45</v>
      </c>
      <c r="G459" s="58" t="s">
        <v>17</v>
      </c>
      <c r="H459" s="75">
        <v>29</v>
      </c>
      <c r="I459" s="215" t="str">
        <f>V438</f>
        <v>New Eldorado F.C</v>
      </c>
      <c r="J459" s="215"/>
      <c r="K459" s="215"/>
      <c r="L459" s="215"/>
      <c r="M459" s="215"/>
      <c r="N459" s="215"/>
      <c r="O459" s="215"/>
      <c r="P459" s="21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16" t="s">
        <v>134</v>
      </c>
      <c r="E461" s="217"/>
      <c r="F461" s="217"/>
      <c r="G461" s="217"/>
      <c r="H461" s="217"/>
      <c r="I461" s="217"/>
      <c r="J461" s="217"/>
      <c r="K461" s="217"/>
      <c r="L461" s="217"/>
      <c r="M461" s="217"/>
      <c r="N461" s="217"/>
      <c r="O461" s="217"/>
      <c r="P461" s="218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19"/>
      <c r="E462" s="220"/>
      <c r="F462" s="220"/>
      <c r="G462" s="220"/>
      <c r="H462" s="220"/>
      <c r="I462" s="220"/>
      <c r="J462" s="220"/>
      <c r="K462" s="220"/>
      <c r="L462" s="220"/>
      <c r="M462" s="220"/>
      <c r="N462" s="220"/>
      <c r="O462" s="220"/>
      <c r="P462" s="221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15" t="str">
        <f>V442</f>
        <v>Atlético Bempostense</v>
      </c>
      <c r="E464" s="215"/>
      <c r="F464" s="75">
        <v>24</v>
      </c>
      <c r="G464" s="65" t="s">
        <v>17</v>
      </c>
      <c r="H464" s="76">
        <v>45</v>
      </c>
      <c r="I464" s="215" t="str">
        <f>V436</f>
        <v>André fogão</v>
      </c>
      <c r="J464" s="215"/>
      <c r="K464" s="215"/>
      <c r="L464" s="215"/>
      <c r="M464" s="215"/>
      <c r="N464" s="215"/>
      <c r="O464" s="215"/>
      <c r="P464" s="215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15" t="str">
        <f>V441</f>
        <v>spider mel fc</v>
      </c>
      <c r="E465" s="215"/>
      <c r="F465" s="76">
        <v>68</v>
      </c>
      <c r="G465" s="65" t="s">
        <v>17</v>
      </c>
      <c r="H465" s="75">
        <v>48</v>
      </c>
      <c r="I465" s="215" t="str">
        <f>V435</f>
        <v>Amigosdoagustinho</v>
      </c>
      <c r="J465" s="215"/>
      <c r="K465" s="215"/>
      <c r="L465" s="215"/>
      <c r="M465" s="215"/>
      <c r="N465" s="215"/>
      <c r="O465" s="215"/>
      <c r="P465" s="215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15" t="str">
        <f>V440</f>
        <v>Ogro Team</v>
      </c>
      <c r="E466" s="215"/>
      <c r="F466" s="75">
        <v>52</v>
      </c>
      <c r="G466" s="65" t="s">
        <v>17</v>
      </c>
      <c r="H466" s="76">
        <v>63</v>
      </c>
      <c r="I466" s="215" t="str">
        <f>V438</f>
        <v>New Eldorado F.C</v>
      </c>
      <c r="J466" s="215"/>
      <c r="K466" s="215"/>
      <c r="L466" s="215"/>
      <c r="M466" s="215"/>
      <c r="N466" s="215"/>
      <c r="O466" s="215"/>
      <c r="P466" s="215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15" t="str">
        <f>V439</f>
        <v>Al-Jazira F.c</v>
      </c>
      <c r="E467" s="215"/>
      <c r="F467" s="59">
        <v>63</v>
      </c>
      <c r="G467" s="65" t="s">
        <v>17</v>
      </c>
      <c r="H467" s="75">
        <v>43</v>
      </c>
      <c r="I467" s="215" t="str">
        <f>V437</f>
        <v>Battaglin F.C.</v>
      </c>
      <c r="J467" s="215"/>
      <c r="K467" s="215"/>
      <c r="L467" s="215"/>
      <c r="M467" s="215"/>
      <c r="N467" s="215"/>
      <c r="O467" s="215"/>
      <c r="P467" s="215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16" t="s">
        <v>136</v>
      </c>
      <c r="E469" s="217"/>
      <c r="F469" s="217"/>
      <c r="G469" s="217"/>
      <c r="H469" s="217"/>
      <c r="I469" s="217"/>
      <c r="J469" s="217"/>
      <c r="K469" s="217"/>
      <c r="L469" s="217"/>
      <c r="M469" s="217"/>
      <c r="N469" s="217"/>
      <c r="O469" s="217"/>
      <c r="P469" s="218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19"/>
      <c r="E470" s="220"/>
      <c r="F470" s="220"/>
      <c r="G470" s="220"/>
      <c r="H470" s="220"/>
      <c r="I470" s="220"/>
      <c r="J470" s="220"/>
      <c r="K470" s="220"/>
      <c r="L470" s="220"/>
      <c r="M470" s="220"/>
      <c r="N470" s="220"/>
      <c r="O470" s="220"/>
      <c r="P470" s="221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15" t="str">
        <f>V442</f>
        <v>Atlético Bempostense</v>
      </c>
      <c r="E472" s="215"/>
      <c r="F472" s="76">
        <v>35</v>
      </c>
      <c r="G472" s="58" t="s">
        <v>17</v>
      </c>
      <c r="H472" s="75">
        <v>11</v>
      </c>
      <c r="I472" s="215" t="str">
        <f>V437</f>
        <v>Battaglin F.C.</v>
      </c>
      <c r="J472" s="215"/>
      <c r="K472" s="215"/>
      <c r="L472" s="215"/>
      <c r="M472" s="215"/>
      <c r="N472" s="215"/>
      <c r="O472" s="215"/>
      <c r="P472" s="215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15" t="str">
        <f>V441</f>
        <v>spider mel fc</v>
      </c>
      <c r="E473" s="215"/>
      <c r="F473" s="76">
        <v>51</v>
      </c>
      <c r="G473" s="58" t="s">
        <v>17</v>
      </c>
      <c r="H473" s="75">
        <v>15</v>
      </c>
      <c r="I473" s="215" t="str">
        <f>V438</f>
        <v>New Eldorado F.C</v>
      </c>
      <c r="J473" s="215"/>
      <c r="K473" s="215"/>
      <c r="L473" s="215"/>
      <c r="M473" s="215"/>
      <c r="N473" s="215"/>
      <c r="O473" s="215"/>
      <c r="P473" s="215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15" t="str">
        <f>V440</f>
        <v>Ogro Team</v>
      </c>
      <c r="E474" s="215"/>
      <c r="F474" s="76">
        <v>48</v>
      </c>
      <c r="G474" s="58" t="s">
        <v>17</v>
      </c>
      <c r="H474" s="75">
        <v>42</v>
      </c>
      <c r="I474" s="215" t="str">
        <f>V435</f>
        <v>Amigosdoagustinho</v>
      </c>
      <c r="J474" s="215"/>
      <c r="K474" s="215"/>
      <c r="L474" s="215"/>
      <c r="M474" s="215"/>
      <c r="N474" s="215"/>
      <c r="O474" s="215"/>
      <c r="P474" s="215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15" t="str">
        <f>V439</f>
        <v>Al-Jazira F.c</v>
      </c>
      <c r="E475" s="215"/>
      <c r="F475" s="76">
        <v>62</v>
      </c>
      <c r="G475" s="58" t="s">
        <v>17</v>
      </c>
      <c r="H475" s="75">
        <v>41</v>
      </c>
      <c r="I475" s="215" t="str">
        <f>V436</f>
        <v>André fogão</v>
      </c>
      <c r="J475" s="215"/>
      <c r="K475" s="215"/>
      <c r="L475" s="215"/>
      <c r="M475" s="215"/>
      <c r="N475" s="215"/>
      <c r="O475" s="215"/>
      <c r="P475" s="215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16" t="s">
        <v>137</v>
      </c>
      <c r="E477" s="217"/>
      <c r="F477" s="217"/>
      <c r="G477" s="217"/>
      <c r="H477" s="217"/>
      <c r="I477" s="217"/>
      <c r="J477" s="217"/>
      <c r="K477" s="217"/>
      <c r="L477" s="217"/>
      <c r="M477" s="217"/>
      <c r="N477" s="217"/>
      <c r="O477" s="217"/>
      <c r="P477" s="218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19"/>
      <c r="E478" s="220"/>
      <c r="F478" s="220"/>
      <c r="G478" s="220"/>
      <c r="H478" s="220"/>
      <c r="I478" s="220"/>
      <c r="J478" s="220"/>
      <c r="K478" s="220"/>
      <c r="L478" s="220"/>
      <c r="M478" s="220"/>
      <c r="N478" s="220"/>
      <c r="O478" s="220"/>
      <c r="P478" s="221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15" t="str">
        <f>V442</f>
        <v>Atlético Bempostense</v>
      </c>
      <c r="E480" s="215"/>
      <c r="F480" s="76">
        <v>44</v>
      </c>
      <c r="G480" s="58" t="s">
        <v>17</v>
      </c>
      <c r="H480" s="75">
        <v>33</v>
      </c>
      <c r="I480" s="215" t="str">
        <f>V439</f>
        <v>Al-Jazira F.c</v>
      </c>
      <c r="J480" s="215"/>
      <c r="K480" s="215"/>
      <c r="L480" s="215"/>
      <c r="M480" s="215"/>
      <c r="N480" s="215"/>
      <c r="O480" s="215"/>
      <c r="P480" s="215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15" t="str">
        <f>V441</f>
        <v>spider mel fc</v>
      </c>
      <c r="E481" s="215"/>
      <c r="F481" s="75">
        <v>41</v>
      </c>
      <c r="G481" s="58" t="s">
        <v>17</v>
      </c>
      <c r="H481" s="76">
        <v>77</v>
      </c>
      <c r="I481" s="215" t="str">
        <f>V440</f>
        <v>Ogro Team</v>
      </c>
      <c r="J481" s="215"/>
      <c r="K481" s="215"/>
      <c r="L481" s="215"/>
      <c r="M481" s="215"/>
      <c r="N481" s="215"/>
      <c r="O481" s="215"/>
      <c r="P481" s="215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15" t="str">
        <f>V438</f>
        <v>New Eldorado F.C</v>
      </c>
      <c r="E482" s="215"/>
      <c r="F482" s="76">
        <v>34</v>
      </c>
      <c r="G482" s="58" t="s">
        <v>17</v>
      </c>
      <c r="H482" s="75">
        <v>26</v>
      </c>
      <c r="I482" s="215" t="str">
        <f>V435</f>
        <v>Amigosdoagustinho</v>
      </c>
      <c r="J482" s="215"/>
      <c r="K482" s="215"/>
      <c r="L482" s="215"/>
      <c r="M482" s="215"/>
      <c r="N482" s="215"/>
      <c r="O482" s="215"/>
      <c r="P482" s="215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15" t="str">
        <f>V437</f>
        <v>Battaglin F.C.</v>
      </c>
      <c r="E483" s="215"/>
      <c r="F483" s="75">
        <v>25</v>
      </c>
      <c r="G483" s="58" t="s">
        <v>17</v>
      </c>
      <c r="H483" s="76">
        <v>82</v>
      </c>
      <c r="I483" s="215" t="str">
        <f>V436</f>
        <v>André fogão</v>
      </c>
      <c r="J483" s="215"/>
      <c r="K483" s="215"/>
      <c r="L483" s="215"/>
      <c r="M483" s="215"/>
      <c r="N483" s="215"/>
      <c r="O483" s="215"/>
      <c r="P483" s="215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16" t="s">
        <v>138</v>
      </c>
      <c r="E485" s="217"/>
      <c r="F485" s="217"/>
      <c r="G485" s="217"/>
      <c r="H485" s="217"/>
      <c r="I485" s="217"/>
      <c r="J485" s="217"/>
      <c r="K485" s="217"/>
      <c r="L485" s="217"/>
      <c r="M485" s="217"/>
      <c r="N485" s="217"/>
      <c r="O485" s="217"/>
      <c r="P485" s="218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19"/>
      <c r="E486" s="220"/>
      <c r="F486" s="220"/>
      <c r="G486" s="220"/>
      <c r="H486" s="220"/>
      <c r="I486" s="220"/>
      <c r="J486" s="220"/>
      <c r="K486" s="220"/>
      <c r="L486" s="220"/>
      <c r="M486" s="220"/>
      <c r="N486" s="220"/>
      <c r="O486" s="220"/>
      <c r="P486" s="221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15" t="str">
        <f>V442</f>
        <v>Atlético Bempostense</v>
      </c>
      <c r="E488" s="215"/>
      <c r="F488" s="76">
        <v>56</v>
      </c>
      <c r="G488" s="58" t="s">
        <v>17</v>
      </c>
      <c r="H488" s="75">
        <v>53</v>
      </c>
      <c r="I488" s="215" t="str">
        <f>V440</f>
        <v>Ogro Team</v>
      </c>
      <c r="J488" s="215"/>
      <c r="K488" s="215"/>
      <c r="L488" s="215"/>
      <c r="M488" s="215"/>
      <c r="N488" s="215"/>
      <c r="O488" s="215"/>
      <c r="P488" s="215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15" t="str">
        <f>V441</f>
        <v>spider mel fc</v>
      </c>
      <c r="E489" s="215"/>
      <c r="F489" s="76">
        <v>78</v>
      </c>
      <c r="G489" s="58" t="s">
        <v>17</v>
      </c>
      <c r="H489" s="75">
        <v>74</v>
      </c>
      <c r="I489" s="215" t="str">
        <f>V439</f>
        <v>Al-Jazira F.c</v>
      </c>
      <c r="J489" s="215"/>
      <c r="K489" s="215"/>
      <c r="L489" s="215"/>
      <c r="M489" s="215"/>
      <c r="N489" s="215"/>
      <c r="O489" s="215"/>
      <c r="P489" s="215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15" t="str">
        <f>V438</f>
        <v>New Eldorado F.C</v>
      </c>
      <c r="E490" s="215"/>
      <c r="F490" s="75">
        <v>42</v>
      </c>
      <c r="G490" s="58" t="s">
        <v>17</v>
      </c>
      <c r="H490" s="76">
        <v>95</v>
      </c>
      <c r="I490" s="215" t="str">
        <f>V436</f>
        <v>André fogão</v>
      </c>
      <c r="J490" s="215"/>
      <c r="K490" s="215"/>
      <c r="L490" s="215"/>
      <c r="M490" s="215"/>
      <c r="N490" s="215"/>
      <c r="O490" s="215"/>
      <c r="P490" s="215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15" t="str">
        <f>V437</f>
        <v>Battaglin F.C.</v>
      </c>
      <c r="E491" s="215"/>
      <c r="F491" s="76">
        <v>38</v>
      </c>
      <c r="G491" s="58" t="s">
        <v>17</v>
      </c>
      <c r="H491" s="75">
        <v>33</v>
      </c>
      <c r="I491" s="215" t="str">
        <f>V435</f>
        <v>Amigosdoagustinho</v>
      </c>
      <c r="J491" s="215"/>
      <c r="K491" s="215"/>
      <c r="L491" s="215"/>
      <c r="M491" s="215"/>
      <c r="N491" s="215"/>
      <c r="O491" s="215"/>
      <c r="P491" s="215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16" t="s">
        <v>139</v>
      </c>
      <c r="E493" s="217"/>
      <c r="F493" s="217"/>
      <c r="G493" s="217"/>
      <c r="H493" s="217"/>
      <c r="I493" s="217"/>
      <c r="J493" s="217"/>
      <c r="K493" s="217"/>
      <c r="L493" s="217"/>
      <c r="M493" s="217"/>
      <c r="N493" s="217"/>
      <c r="O493" s="217"/>
      <c r="P493" s="218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19"/>
      <c r="E494" s="220"/>
      <c r="F494" s="220"/>
      <c r="G494" s="220"/>
      <c r="H494" s="220"/>
      <c r="I494" s="220"/>
      <c r="J494" s="220"/>
      <c r="K494" s="220"/>
      <c r="L494" s="220"/>
      <c r="M494" s="220"/>
      <c r="N494" s="220"/>
      <c r="O494" s="220"/>
      <c r="P494" s="221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15" t="str">
        <f>V442</f>
        <v>Atlético Bempostense</v>
      </c>
      <c r="E496" s="215"/>
      <c r="F496" s="76">
        <v>41</v>
      </c>
      <c r="G496" s="58" t="s">
        <v>17</v>
      </c>
      <c r="H496" s="75">
        <v>38</v>
      </c>
      <c r="I496" s="215" t="str">
        <f>V441</f>
        <v>spider mel fc</v>
      </c>
      <c r="J496" s="215"/>
      <c r="K496" s="215"/>
      <c r="L496" s="215"/>
      <c r="M496" s="215"/>
      <c r="N496" s="215"/>
      <c r="O496" s="215"/>
      <c r="P496" s="215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15" t="str">
        <f>V440</f>
        <v>Ogro Team</v>
      </c>
      <c r="E497" s="215"/>
      <c r="F497" s="75">
        <v>53</v>
      </c>
      <c r="G497" s="58" t="s">
        <v>17</v>
      </c>
      <c r="H497" s="76">
        <v>54</v>
      </c>
      <c r="I497" s="215" t="str">
        <f>V439</f>
        <v>Al-Jazira F.c</v>
      </c>
      <c r="J497" s="215"/>
      <c r="K497" s="215"/>
      <c r="L497" s="215"/>
      <c r="M497" s="215"/>
      <c r="N497" s="215"/>
      <c r="O497" s="215"/>
      <c r="P497" s="215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15" t="str">
        <f>V438</f>
        <v>New Eldorado F.C</v>
      </c>
      <c r="E498" s="215"/>
      <c r="F498" s="76">
        <v>33</v>
      </c>
      <c r="G498" s="91" t="s">
        <v>17</v>
      </c>
      <c r="H498" s="75">
        <v>23</v>
      </c>
      <c r="I498" s="215" t="str">
        <f>V437</f>
        <v>Battaglin F.C.</v>
      </c>
      <c r="J498" s="215"/>
      <c r="K498" s="215"/>
      <c r="L498" s="215"/>
      <c r="M498" s="215"/>
      <c r="N498" s="215"/>
      <c r="O498" s="215"/>
      <c r="P498" s="215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15" t="str">
        <f>V436</f>
        <v>André fogão</v>
      </c>
      <c r="E499" s="215"/>
      <c r="F499" s="76">
        <v>37</v>
      </c>
      <c r="G499" s="58" t="s">
        <v>17</v>
      </c>
      <c r="H499" s="75">
        <v>30</v>
      </c>
      <c r="I499" s="215" t="str">
        <f>V435</f>
        <v>Amigosdoagustinho</v>
      </c>
      <c r="J499" s="215"/>
      <c r="K499" s="215"/>
      <c r="L499" s="215"/>
      <c r="M499" s="215"/>
      <c r="N499" s="215"/>
      <c r="O499" s="215"/>
      <c r="P499" s="215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37" t="s">
        <v>248</v>
      </c>
      <c r="E501" s="238"/>
      <c r="F501" s="238"/>
      <c r="G501" s="238"/>
      <c r="H501" s="238"/>
      <c r="I501" s="238"/>
      <c r="J501" s="238"/>
      <c r="K501" s="238"/>
      <c r="L501" s="238"/>
      <c r="M501" s="239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40"/>
      <c r="E502" s="241"/>
      <c r="F502" s="241"/>
      <c r="G502" s="241"/>
      <c r="H502" s="241"/>
      <c r="I502" s="241"/>
      <c r="J502" s="241"/>
      <c r="K502" s="241"/>
      <c r="L502" s="241"/>
      <c r="M502" s="242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47" t="s">
        <v>21</v>
      </c>
      <c r="F503" s="249" t="s">
        <v>12</v>
      </c>
      <c r="G503" s="249"/>
      <c r="H503" s="249" t="s">
        <v>309</v>
      </c>
      <c r="I503" s="249"/>
      <c r="J503" s="249" t="s">
        <v>310</v>
      </c>
      <c r="K503" s="249"/>
      <c r="L503" s="249" t="s">
        <v>174</v>
      </c>
      <c r="M503" s="25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46" t="str">
        <f>VLOOKUP(AC504,$U$503:$AB$511,2)</f>
        <v>A.C. Palhacito</v>
      </c>
      <c r="F504" s="245">
        <f>VLOOKUP(AC504,$U$503:$AB$511,3)</f>
        <v>15</v>
      </c>
      <c r="G504" s="245"/>
      <c r="H504" s="246">
        <f>VLOOKUP(AC504,$U$503:$AB$511,4)</f>
        <v>379</v>
      </c>
      <c r="I504" s="246"/>
      <c r="J504" s="246">
        <f>VLOOKUP(AC504,$U$503:$AB$511,5)</f>
        <v>276</v>
      </c>
      <c r="K504" s="246"/>
      <c r="L504" s="246">
        <f>VLOOKUP(AC504,$U$503:$AB$511,6)</f>
        <v>103</v>
      </c>
      <c r="M504" s="247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45" t="str">
        <f t="shared" ref="E505:E511" si="64">VLOOKUP(AC505,$U$503:$AB$511,2)</f>
        <v>TSC_TIMÃO</v>
      </c>
      <c r="F505" s="234">
        <f t="shared" ref="F505:F511" si="65">VLOOKUP(AC505,$U$503:$AB$511,3)</f>
        <v>14</v>
      </c>
      <c r="G505" s="234"/>
      <c r="H505" s="235">
        <f t="shared" ref="H505:H511" si="66">VLOOKUP(AC505,$U$503:$AB$511,4)</f>
        <v>394</v>
      </c>
      <c r="I505" s="235"/>
      <c r="J505" s="235">
        <f t="shared" ref="J505:J511" si="67">VLOOKUP(AC505,$U$503:$AB$511,5)</f>
        <v>314</v>
      </c>
      <c r="K505" s="235"/>
      <c r="L505" s="235">
        <f t="shared" ref="L505:L511" si="68">VLOOKUP(AC505,$U$503:$AB$511,6)</f>
        <v>80</v>
      </c>
      <c r="M505" s="236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45" t="str">
        <f t="shared" si="64"/>
        <v>fervedouro spfc</v>
      </c>
      <c r="F506" s="234">
        <f t="shared" si="65"/>
        <v>9</v>
      </c>
      <c r="G506" s="234"/>
      <c r="H506" s="235">
        <f t="shared" si="66"/>
        <v>327</v>
      </c>
      <c r="I506" s="235"/>
      <c r="J506" s="235">
        <f t="shared" si="67"/>
        <v>297</v>
      </c>
      <c r="K506" s="235"/>
      <c r="L506" s="235">
        <f t="shared" si="68"/>
        <v>30</v>
      </c>
      <c r="M506" s="236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45" t="str">
        <f t="shared" si="64"/>
        <v>Canecao Futebol Arte</v>
      </c>
      <c r="F507" s="234">
        <f t="shared" si="65"/>
        <v>9</v>
      </c>
      <c r="G507" s="234"/>
      <c r="H507" s="235">
        <f t="shared" si="66"/>
        <v>382</v>
      </c>
      <c r="I507" s="235"/>
      <c r="J507" s="235">
        <f t="shared" si="67"/>
        <v>373</v>
      </c>
      <c r="K507" s="235"/>
      <c r="L507" s="235">
        <f t="shared" si="68"/>
        <v>9</v>
      </c>
      <c r="M507" s="236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49" t="str">
        <f t="shared" si="64"/>
        <v>Kobaias F.C</v>
      </c>
      <c r="F508" s="231">
        <f t="shared" si="65"/>
        <v>8</v>
      </c>
      <c r="G508" s="231"/>
      <c r="H508" s="232">
        <f t="shared" si="66"/>
        <v>253</v>
      </c>
      <c r="I508" s="232"/>
      <c r="J508" s="232">
        <f t="shared" si="67"/>
        <v>296</v>
      </c>
      <c r="K508" s="232"/>
      <c r="L508" s="232">
        <f t="shared" si="68"/>
        <v>-43</v>
      </c>
      <c r="M508" s="233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49" t="str">
        <f t="shared" si="64"/>
        <v>Pooositivo FC</v>
      </c>
      <c r="F509" s="231">
        <f t="shared" si="65"/>
        <v>5</v>
      </c>
      <c r="G509" s="231"/>
      <c r="H509" s="232">
        <f t="shared" si="66"/>
        <v>323</v>
      </c>
      <c r="I509" s="232"/>
      <c r="J509" s="232">
        <f t="shared" si="67"/>
        <v>349</v>
      </c>
      <c r="K509" s="232"/>
      <c r="L509" s="232">
        <f t="shared" si="68"/>
        <v>-26</v>
      </c>
      <c r="M509" s="233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49" t="str">
        <f t="shared" si="64"/>
        <v>VaVillon</v>
      </c>
      <c r="F510" s="231">
        <f t="shared" si="65"/>
        <v>5</v>
      </c>
      <c r="G510" s="231"/>
      <c r="H510" s="232">
        <f t="shared" si="66"/>
        <v>235</v>
      </c>
      <c r="I510" s="232"/>
      <c r="J510" s="232">
        <f t="shared" si="67"/>
        <v>355</v>
      </c>
      <c r="K510" s="232"/>
      <c r="L510" s="232">
        <f t="shared" si="68"/>
        <v>-120</v>
      </c>
      <c r="M510" s="233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50" t="str">
        <f t="shared" si="64"/>
        <v>Dokimos</v>
      </c>
      <c r="F511" s="222">
        <f t="shared" si="65"/>
        <v>4</v>
      </c>
      <c r="G511" s="222"/>
      <c r="H511" s="223">
        <f t="shared" si="66"/>
        <v>356</v>
      </c>
      <c r="I511" s="223"/>
      <c r="J511" s="223">
        <f t="shared" si="67"/>
        <v>387</v>
      </c>
      <c r="K511" s="223"/>
      <c r="L511" s="223">
        <f t="shared" si="68"/>
        <v>-31</v>
      </c>
      <c r="M511" s="224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25" t="s">
        <v>133</v>
      </c>
      <c r="E514" s="226"/>
      <c r="F514" s="226"/>
      <c r="G514" s="226"/>
      <c r="H514" s="226"/>
      <c r="I514" s="226"/>
      <c r="J514" s="226"/>
      <c r="K514" s="226"/>
      <c r="L514" s="226"/>
      <c r="M514" s="226"/>
      <c r="N514" s="226"/>
      <c r="O514" s="226"/>
      <c r="P514" s="22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28"/>
      <c r="E515" s="229"/>
      <c r="F515" s="229"/>
      <c r="G515" s="229"/>
      <c r="H515" s="229"/>
      <c r="I515" s="229"/>
      <c r="J515" s="229"/>
      <c r="K515" s="229"/>
      <c r="L515" s="229"/>
      <c r="M515" s="229"/>
      <c r="N515" s="229"/>
      <c r="O515" s="229"/>
      <c r="P515" s="23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15" t="str">
        <f>V511</f>
        <v>TSC_TIMÃO</v>
      </c>
      <c r="E517" s="215"/>
      <c r="F517" s="75">
        <v>34</v>
      </c>
      <c r="G517" s="65" t="s">
        <v>17</v>
      </c>
      <c r="H517" s="76">
        <v>36</v>
      </c>
      <c r="I517" s="215" t="str">
        <f>V507</f>
        <v>Kobaias F.C</v>
      </c>
      <c r="J517" s="215"/>
      <c r="K517" s="215"/>
      <c r="L517" s="215"/>
      <c r="M517" s="215"/>
      <c r="N517" s="215"/>
      <c r="O517" s="215"/>
      <c r="P517" s="21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15" t="str">
        <f>V510</f>
        <v>A.C. Palhacito</v>
      </c>
      <c r="E518" s="215"/>
      <c r="F518" s="75">
        <v>40</v>
      </c>
      <c r="G518" s="65" t="s">
        <v>17</v>
      </c>
      <c r="H518" s="75">
        <v>40</v>
      </c>
      <c r="I518" s="215" t="str">
        <f>V506</f>
        <v>Dokimos</v>
      </c>
      <c r="J518" s="215"/>
      <c r="K518" s="215"/>
      <c r="L518" s="215"/>
      <c r="M518" s="215"/>
      <c r="N518" s="215"/>
      <c r="O518" s="215"/>
      <c r="P518" s="21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15" t="str">
        <f>V509</f>
        <v>Pooositivo FC</v>
      </c>
      <c r="E519" s="215"/>
      <c r="F519" s="75">
        <v>30</v>
      </c>
      <c r="G519" s="65" t="s">
        <v>17</v>
      </c>
      <c r="H519" s="76">
        <v>43</v>
      </c>
      <c r="I519" s="215" t="str">
        <f>V505</f>
        <v>Canecao Futebol Arte</v>
      </c>
      <c r="J519" s="215"/>
      <c r="K519" s="215"/>
      <c r="L519" s="215"/>
      <c r="M519" s="215"/>
      <c r="N519" s="215"/>
      <c r="O519" s="215"/>
      <c r="P519" s="21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15" t="str">
        <f>V508</f>
        <v>fervedouro spfc</v>
      </c>
      <c r="E520" s="215"/>
      <c r="F520" s="75">
        <v>24</v>
      </c>
      <c r="G520" s="65" t="s">
        <v>17</v>
      </c>
      <c r="H520" s="76">
        <v>37</v>
      </c>
      <c r="I520" s="215" t="str">
        <f>V504</f>
        <v>VaVillon</v>
      </c>
      <c r="J520" s="215"/>
      <c r="K520" s="215"/>
      <c r="L520" s="215"/>
      <c r="M520" s="215"/>
      <c r="N520" s="215"/>
      <c r="O520" s="215"/>
      <c r="P520" s="21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16" t="s">
        <v>135</v>
      </c>
      <c r="E522" s="217"/>
      <c r="F522" s="217"/>
      <c r="G522" s="217"/>
      <c r="H522" s="217"/>
      <c r="I522" s="217"/>
      <c r="J522" s="217"/>
      <c r="K522" s="217"/>
      <c r="L522" s="217"/>
      <c r="M522" s="217"/>
      <c r="N522" s="217"/>
      <c r="O522" s="217"/>
      <c r="P522" s="218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19"/>
      <c r="E523" s="220"/>
      <c r="F523" s="220"/>
      <c r="G523" s="220"/>
      <c r="H523" s="220"/>
      <c r="I523" s="220"/>
      <c r="J523" s="220"/>
      <c r="K523" s="220"/>
      <c r="L523" s="220"/>
      <c r="M523" s="220"/>
      <c r="N523" s="220"/>
      <c r="O523" s="220"/>
      <c r="P523" s="221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15" t="str">
        <f>V511</f>
        <v>TSC_TIMÃO</v>
      </c>
      <c r="E525" s="215"/>
      <c r="F525" s="76">
        <v>79</v>
      </c>
      <c r="G525" s="58" t="s">
        <v>17</v>
      </c>
      <c r="H525" s="75">
        <v>37</v>
      </c>
      <c r="I525" s="215" t="str">
        <f>V504</f>
        <v>VaVillon</v>
      </c>
      <c r="J525" s="215"/>
      <c r="K525" s="215"/>
      <c r="L525" s="215"/>
      <c r="M525" s="215"/>
      <c r="N525" s="215"/>
      <c r="O525" s="215"/>
      <c r="P525" s="215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15" t="str">
        <f>V510</f>
        <v>A.C. Palhacito</v>
      </c>
      <c r="E526" s="215"/>
      <c r="F526" s="76">
        <v>78</v>
      </c>
      <c r="G526" s="58" t="s">
        <v>17</v>
      </c>
      <c r="H526" s="75">
        <v>64</v>
      </c>
      <c r="I526" s="215" t="str">
        <f>V505</f>
        <v>Canecao Futebol Arte</v>
      </c>
      <c r="J526" s="215"/>
      <c r="K526" s="215"/>
      <c r="L526" s="215"/>
      <c r="M526" s="215"/>
      <c r="N526" s="215"/>
      <c r="O526" s="215"/>
      <c r="P526" s="215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15" t="str">
        <f>V509</f>
        <v>Pooositivo FC</v>
      </c>
      <c r="E527" s="215"/>
      <c r="F527" s="76">
        <v>70</v>
      </c>
      <c r="G527" s="58" t="s">
        <v>17</v>
      </c>
      <c r="H527" s="75">
        <v>61</v>
      </c>
      <c r="I527" s="215" t="str">
        <f>V506</f>
        <v>Dokimos</v>
      </c>
      <c r="J527" s="215"/>
      <c r="K527" s="215"/>
      <c r="L527" s="215"/>
      <c r="M527" s="215"/>
      <c r="N527" s="215"/>
      <c r="O527" s="215"/>
      <c r="P527" s="215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15" t="str">
        <f>V508</f>
        <v>fervedouro spfc</v>
      </c>
      <c r="E528" s="215"/>
      <c r="F528" s="76">
        <v>43</v>
      </c>
      <c r="G528" s="58" t="s">
        <v>17</v>
      </c>
      <c r="H528" s="75">
        <v>41</v>
      </c>
      <c r="I528" s="215" t="str">
        <f>V507</f>
        <v>Kobaias F.C</v>
      </c>
      <c r="J528" s="215"/>
      <c r="K528" s="215"/>
      <c r="L528" s="215"/>
      <c r="M528" s="215"/>
      <c r="N528" s="215"/>
      <c r="O528" s="215"/>
      <c r="P528" s="215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16" t="s">
        <v>134</v>
      </c>
      <c r="E530" s="217"/>
      <c r="F530" s="217"/>
      <c r="G530" s="217"/>
      <c r="H530" s="217"/>
      <c r="I530" s="217"/>
      <c r="J530" s="217"/>
      <c r="K530" s="217"/>
      <c r="L530" s="217"/>
      <c r="M530" s="217"/>
      <c r="N530" s="217"/>
      <c r="O530" s="217"/>
      <c r="P530" s="21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19"/>
      <c r="E531" s="220"/>
      <c r="F531" s="220"/>
      <c r="G531" s="220"/>
      <c r="H531" s="220"/>
      <c r="I531" s="220"/>
      <c r="J531" s="220"/>
      <c r="K531" s="220"/>
      <c r="L531" s="220"/>
      <c r="M531" s="220"/>
      <c r="N531" s="220"/>
      <c r="O531" s="220"/>
      <c r="P531" s="221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15" t="str">
        <f>V511</f>
        <v>TSC_TIMÃO</v>
      </c>
      <c r="E533" s="215"/>
      <c r="F533" s="76">
        <v>69</v>
      </c>
      <c r="G533" s="65" t="s">
        <v>17</v>
      </c>
      <c r="H533" s="75">
        <v>43</v>
      </c>
      <c r="I533" s="215" t="str">
        <f>V505</f>
        <v>Canecao Futebol Arte</v>
      </c>
      <c r="J533" s="215"/>
      <c r="K533" s="215"/>
      <c r="L533" s="215"/>
      <c r="M533" s="215"/>
      <c r="N533" s="215"/>
      <c r="O533" s="215"/>
      <c r="P533" s="215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15" t="str">
        <f>V510</f>
        <v>A.C. Palhacito</v>
      </c>
      <c r="E534" s="215"/>
      <c r="F534" s="76">
        <v>54</v>
      </c>
      <c r="G534" s="65" t="s">
        <v>17</v>
      </c>
      <c r="H534" s="75">
        <v>12</v>
      </c>
      <c r="I534" s="215" t="str">
        <f>V504</f>
        <v>VaVillon</v>
      </c>
      <c r="J534" s="215"/>
      <c r="K534" s="215"/>
      <c r="L534" s="215"/>
      <c r="M534" s="215"/>
      <c r="N534" s="215"/>
      <c r="O534" s="215"/>
      <c r="P534" s="215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15" t="str">
        <f>V509</f>
        <v>Pooositivo FC</v>
      </c>
      <c r="E535" s="215"/>
      <c r="F535" s="76">
        <v>59</v>
      </c>
      <c r="G535" s="65" t="s">
        <v>17</v>
      </c>
      <c r="H535" s="75">
        <v>28</v>
      </c>
      <c r="I535" s="215" t="str">
        <f>V507</f>
        <v>Kobaias F.C</v>
      </c>
      <c r="J535" s="215"/>
      <c r="K535" s="215"/>
      <c r="L535" s="215"/>
      <c r="M535" s="215"/>
      <c r="N535" s="215"/>
      <c r="O535" s="215"/>
      <c r="P535" s="215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15" t="str">
        <f>V508</f>
        <v>fervedouro spfc</v>
      </c>
      <c r="E536" s="215"/>
      <c r="F536" s="76">
        <v>67</v>
      </c>
      <c r="G536" s="65" t="s">
        <v>17</v>
      </c>
      <c r="H536" s="75">
        <v>63</v>
      </c>
      <c r="I536" s="215" t="str">
        <f>V506</f>
        <v>Dokimos</v>
      </c>
      <c r="J536" s="215"/>
      <c r="K536" s="215"/>
      <c r="L536" s="215"/>
      <c r="M536" s="215"/>
      <c r="N536" s="215"/>
      <c r="O536" s="215"/>
      <c r="P536" s="215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16" t="s">
        <v>136</v>
      </c>
      <c r="E538" s="217"/>
      <c r="F538" s="217"/>
      <c r="G538" s="217"/>
      <c r="H538" s="217"/>
      <c r="I538" s="217"/>
      <c r="J538" s="217"/>
      <c r="K538" s="217"/>
      <c r="L538" s="217"/>
      <c r="M538" s="217"/>
      <c r="N538" s="217"/>
      <c r="O538" s="217"/>
      <c r="P538" s="218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19"/>
      <c r="E539" s="220"/>
      <c r="F539" s="220"/>
      <c r="G539" s="220"/>
      <c r="H539" s="220"/>
      <c r="I539" s="220"/>
      <c r="J539" s="220"/>
      <c r="K539" s="220"/>
      <c r="L539" s="220"/>
      <c r="M539" s="220"/>
      <c r="N539" s="220"/>
      <c r="O539" s="220"/>
      <c r="P539" s="221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15" t="str">
        <f>V511</f>
        <v>TSC_TIMÃO</v>
      </c>
      <c r="E541" s="215"/>
      <c r="F541" s="76">
        <v>48</v>
      </c>
      <c r="G541" s="58" t="s">
        <v>17</v>
      </c>
      <c r="H541" s="75">
        <v>38</v>
      </c>
      <c r="I541" s="215" t="str">
        <f>V506</f>
        <v>Dokimos</v>
      </c>
      <c r="J541" s="215"/>
      <c r="K541" s="215"/>
      <c r="L541" s="215"/>
      <c r="M541" s="215"/>
      <c r="N541" s="215"/>
      <c r="O541" s="215"/>
      <c r="P541" s="215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15" t="str">
        <f>V510</f>
        <v>A.C. Palhacito</v>
      </c>
      <c r="E542" s="215"/>
      <c r="F542" s="75">
        <v>28</v>
      </c>
      <c r="G542" s="58" t="s">
        <v>17</v>
      </c>
      <c r="H542" s="76">
        <v>31</v>
      </c>
      <c r="I542" s="215" t="str">
        <f>V507</f>
        <v>Kobaias F.C</v>
      </c>
      <c r="J542" s="215"/>
      <c r="K542" s="215"/>
      <c r="L542" s="215"/>
      <c r="M542" s="215"/>
      <c r="N542" s="215"/>
      <c r="O542" s="215"/>
      <c r="P542" s="215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15" t="str">
        <f>V509</f>
        <v>Pooositivo FC</v>
      </c>
      <c r="E543" s="215"/>
      <c r="F543" s="75">
        <v>47</v>
      </c>
      <c r="G543" s="58" t="s">
        <v>17</v>
      </c>
      <c r="H543" s="76">
        <v>52</v>
      </c>
      <c r="I543" s="215" t="str">
        <f>V504</f>
        <v>VaVillon</v>
      </c>
      <c r="J543" s="215"/>
      <c r="K543" s="215"/>
      <c r="L543" s="215"/>
      <c r="M543" s="215"/>
      <c r="N543" s="215"/>
      <c r="O543" s="215"/>
      <c r="P543" s="215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15" t="str">
        <f>V508</f>
        <v>fervedouro spfc</v>
      </c>
      <c r="E544" s="215"/>
      <c r="F544" s="76">
        <v>77</v>
      </c>
      <c r="G544" s="58" t="s">
        <v>17</v>
      </c>
      <c r="H544" s="75">
        <v>34</v>
      </c>
      <c r="I544" s="215" t="str">
        <f>V505</f>
        <v>Canecao Futebol Arte</v>
      </c>
      <c r="J544" s="215"/>
      <c r="K544" s="215"/>
      <c r="L544" s="215"/>
      <c r="M544" s="215"/>
      <c r="N544" s="215"/>
      <c r="O544" s="215"/>
      <c r="P544" s="215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16" t="s">
        <v>137</v>
      </c>
      <c r="E546" s="217"/>
      <c r="F546" s="217"/>
      <c r="G546" s="217"/>
      <c r="H546" s="217"/>
      <c r="I546" s="217"/>
      <c r="J546" s="217"/>
      <c r="K546" s="217"/>
      <c r="L546" s="217"/>
      <c r="M546" s="217"/>
      <c r="N546" s="217"/>
      <c r="O546" s="217"/>
      <c r="P546" s="21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19"/>
      <c r="E547" s="220"/>
      <c r="F547" s="220"/>
      <c r="G547" s="220"/>
      <c r="H547" s="220"/>
      <c r="I547" s="220"/>
      <c r="J547" s="220"/>
      <c r="K547" s="220"/>
      <c r="L547" s="220"/>
      <c r="M547" s="220"/>
      <c r="N547" s="220"/>
      <c r="O547" s="220"/>
      <c r="P547" s="221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15" t="str">
        <f>V511</f>
        <v>TSC_TIMÃO</v>
      </c>
      <c r="E549" s="215"/>
      <c r="F549" s="76">
        <v>47</v>
      </c>
      <c r="G549" s="58" t="s">
        <v>17</v>
      </c>
      <c r="H549" s="75">
        <v>38</v>
      </c>
      <c r="I549" s="215" t="str">
        <f>V508</f>
        <v>fervedouro spfc</v>
      </c>
      <c r="J549" s="215"/>
      <c r="K549" s="215"/>
      <c r="L549" s="215"/>
      <c r="M549" s="215"/>
      <c r="N549" s="215"/>
      <c r="O549" s="215"/>
      <c r="P549" s="215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15" t="str">
        <f>V510</f>
        <v>A.C. Palhacito</v>
      </c>
      <c r="E550" s="215"/>
      <c r="F550" s="76">
        <v>55</v>
      </c>
      <c r="G550" s="58" t="s">
        <v>17</v>
      </c>
      <c r="H550" s="75">
        <v>44</v>
      </c>
      <c r="I550" s="215" t="str">
        <f>V509</f>
        <v>Pooositivo FC</v>
      </c>
      <c r="J550" s="215"/>
      <c r="K550" s="215"/>
      <c r="L550" s="215"/>
      <c r="M550" s="215"/>
      <c r="N550" s="215"/>
      <c r="O550" s="215"/>
      <c r="P550" s="215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15" t="str">
        <f>V507</f>
        <v>Kobaias F.C</v>
      </c>
      <c r="E551" s="215"/>
      <c r="F551" s="76">
        <v>43</v>
      </c>
      <c r="G551" s="58" t="s">
        <v>17</v>
      </c>
      <c r="H551" s="75">
        <v>38</v>
      </c>
      <c r="I551" s="215" t="str">
        <f>V504</f>
        <v>VaVillon</v>
      </c>
      <c r="J551" s="215"/>
      <c r="K551" s="215"/>
      <c r="L551" s="215"/>
      <c r="M551" s="215"/>
      <c r="N551" s="215"/>
      <c r="O551" s="215"/>
      <c r="P551" s="215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15" t="str">
        <f>V506</f>
        <v>Dokimos</v>
      </c>
      <c r="E552" s="215"/>
      <c r="F552" s="75">
        <v>54</v>
      </c>
      <c r="G552" s="58" t="s">
        <v>17</v>
      </c>
      <c r="H552" s="76">
        <v>94</v>
      </c>
      <c r="I552" s="215" t="str">
        <f>V505</f>
        <v>Canecao Futebol Arte</v>
      </c>
      <c r="J552" s="215"/>
      <c r="K552" s="215"/>
      <c r="L552" s="215"/>
      <c r="M552" s="215"/>
      <c r="N552" s="215"/>
      <c r="O552" s="215"/>
      <c r="P552" s="215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16" t="s">
        <v>138</v>
      </c>
      <c r="E554" s="217"/>
      <c r="F554" s="217"/>
      <c r="G554" s="217"/>
      <c r="H554" s="217"/>
      <c r="I554" s="217"/>
      <c r="J554" s="217"/>
      <c r="K554" s="217"/>
      <c r="L554" s="217"/>
      <c r="M554" s="217"/>
      <c r="N554" s="217"/>
      <c r="O554" s="217"/>
      <c r="P554" s="218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19"/>
      <c r="E555" s="220"/>
      <c r="F555" s="220"/>
      <c r="G555" s="220"/>
      <c r="H555" s="220"/>
      <c r="I555" s="220"/>
      <c r="J555" s="220"/>
      <c r="K555" s="220"/>
      <c r="L555" s="220"/>
      <c r="M555" s="220"/>
      <c r="N555" s="220"/>
      <c r="O555" s="220"/>
      <c r="P555" s="22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15" t="str">
        <f>V511</f>
        <v>TSC_TIMÃO</v>
      </c>
      <c r="E557" s="215"/>
      <c r="F557" s="76">
        <v>87</v>
      </c>
      <c r="G557" s="58" t="s">
        <v>17</v>
      </c>
      <c r="H557" s="75">
        <v>56</v>
      </c>
      <c r="I557" s="215" t="str">
        <f>V509</f>
        <v>Pooositivo FC</v>
      </c>
      <c r="J557" s="215"/>
      <c r="K557" s="215"/>
      <c r="L557" s="215"/>
      <c r="M557" s="215"/>
      <c r="N557" s="215"/>
      <c r="O557" s="215"/>
      <c r="P557" s="21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15" t="str">
        <f>V510</f>
        <v>A.C. Palhacito</v>
      </c>
      <c r="E558" s="215"/>
      <c r="F558" s="76">
        <v>58</v>
      </c>
      <c r="G558" s="58" t="s">
        <v>17</v>
      </c>
      <c r="H558" s="75">
        <v>55</v>
      </c>
      <c r="I558" s="215" t="str">
        <f>V508</f>
        <v>fervedouro spfc</v>
      </c>
      <c r="J558" s="215"/>
      <c r="K558" s="215"/>
      <c r="L558" s="215"/>
      <c r="M558" s="215"/>
      <c r="N558" s="215"/>
      <c r="O558" s="215"/>
      <c r="P558" s="21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15" t="str">
        <f>V507</f>
        <v>Kobaias F.C</v>
      </c>
      <c r="E559" s="215"/>
      <c r="F559" s="75">
        <v>40</v>
      </c>
      <c r="G559" s="58" t="s">
        <v>17</v>
      </c>
      <c r="H559" s="76">
        <v>67</v>
      </c>
      <c r="I559" s="215" t="str">
        <f>V505</f>
        <v>Canecao Futebol Arte</v>
      </c>
      <c r="J559" s="215"/>
      <c r="K559" s="215"/>
      <c r="L559" s="215"/>
      <c r="M559" s="215"/>
      <c r="N559" s="215"/>
      <c r="O559" s="215"/>
      <c r="P559" s="215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15" t="str">
        <f>V506</f>
        <v>Dokimos</v>
      </c>
      <c r="E560" s="215"/>
      <c r="F560" s="76">
        <v>71</v>
      </c>
      <c r="G560" s="58" t="s">
        <v>17</v>
      </c>
      <c r="H560" s="75">
        <v>34</v>
      </c>
      <c r="I560" s="215" t="str">
        <f>V504</f>
        <v>VaVillon</v>
      </c>
      <c r="J560" s="215"/>
      <c r="K560" s="215"/>
      <c r="L560" s="215"/>
      <c r="M560" s="215"/>
      <c r="N560" s="215"/>
      <c r="O560" s="215"/>
      <c r="P560" s="215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16" t="s">
        <v>139</v>
      </c>
      <c r="E562" s="217"/>
      <c r="F562" s="217"/>
      <c r="G562" s="217"/>
      <c r="H562" s="217"/>
      <c r="I562" s="217"/>
      <c r="J562" s="217"/>
      <c r="K562" s="217"/>
      <c r="L562" s="217"/>
      <c r="M562" s="217"/>
      <c r="N562" s="217"/>
      <c r="O562" s="217"/>
      <c r="P562" s="218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19"/>
      <c r="E563" s="220"/>
      <c r="F563" s="220"/>
      <c r="G563" s="220"/>
      <c r="H563" s="220"/>
      <c r="I563" s="220"/>
      <c r="J563" s="220"/>
      <c r="K563" s="220"/>
      <c r="L563" s="220"/>
      <c r="M563" s="220"/>
      <c r="N563" s="220"/>
      <c r="O563" s="220"/>
      <c r="P563" s="221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15" t="str">
        <f>V511</f>
        <v>TSC_TIMÃO</v>
      </c>
      <c r="E565" s="215"/>
      <c r="F565" s="75">
        <v>30</v>
      </c>
      <c r="G565" s="58" t="s">
        <v>17</v>
      </c>
      <c r="H565" s="76">
        <v>66</v>
      </c>
      <c r="I565" s="215" t="str">
        <f>V510</f>
        <v>A.C. Palhacito</v>
      </c>
      <c r="J565" s="215"/>
      <c r="K565" s="215"/>
      <c r="L565" s="215"/>
      <c r="M565" s="215"/>
      <c r="N565" s="215"/>
      <c r="O565" s="215"/>
      <c r="P565" s="215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15" t="str">
        <f>V509</f>
        <v>Pooositivo FC</v>
      </c>
      <c r="E566" s="215"/>
      <c r="F566" s="75">
        <v>17</v>
      </c>
      <c r="G566" s="58" t="s">
        <v>17</v>
      </c>
      <c r="H566" s="76">
        <v>23</v>
      </c>
      <c r="I566" s="215" t="str">
        <f>V508</f>
        <v>fervedouro spfc</v>
      </c>
      <c r="J566" s="215"/>
      <c r="K566" s="215"/>
      <c r="L566" s="215"/>
      <c r="M566" s="215"/>
      <c r="N566" s="215"/>
      <c r="O566" s="215"/>
      <c r="P566" s="215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15" t="str">
        <f>V507</f>
        <v>Kobaias F.C</v>
      </c>
      <c r="E567" s="215"/>
      <c r="F567" s="76">
        <v>34</v>
      </c>
      <c r="G567" s="58" t="s">
        <v>17</v>
      </c>
      <c r="H567" s="75">
        <v>29</v>
      </c>
      <c r="I567" s="215" t="str">
        <f>V506</f>
        <v>Dokimos</v>
      </c>
      <c r="J567" s="215"/>
      <c r="K567" s="215"/>
      <c r="L567" s="215"/>
      <c r="M567" s="215"/>
      <c r="N567" s="215"/>
      <c r="O567" s="215"/>
      <c r="P567" s="215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15" t="str">
        <f>V505</f>
        <v>Canecao Futebol Arte</v>
      </c>
      <c r="E568" s="215"/>
      <c r="F568" s="76">
        <v>37</v>
      </c>
      <c r="G568" s="58" t="s">
        <v>17</v>
      </c>
      <c r="H568" s="75">
        <v>25</v>
      </c>
      <c r="I568" s="215" t="str">
        <f>V504</f>
        <v>VaVillon</v>
      </c>
      <c r="J568" s="215"/>
      <c r="K568" s="215"/>
      <c r="L568" s="215"/>
      <c r="M568" s="215"/>
      <c r="N568" s="215"/>
      <c r="O568" s="215"/>
      <c r="P568" s="215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199" t="s">
        <v>16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1"/>
    </row>
    <row r="3" spans="2:33" ht="15" customHeight="1">
      <c r="B3" s="309"/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1"/>
    </row>
    <row r="4" spans="2:33" ht="15" customHeight="1" thickBot="1">
      <c r="B4" s="202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4"/>
    </row>
    <row r="5" spans="2:33" ht="15.75" thickBot="1"/>
    <row r="6" spans="2:33" ht="15" customHeight="1">
      <c r="B6" s="199" t="s">
        <v>115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1"/>
    </row>
    <row r="7" spans="2:33" ht="15" customHeight="1">
      <c r="B7" s="309"/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1"/>
    </row>
    <row r="8" spans="2:33" ht="15" customHeight="1" thickBot="1">
      <c r="B8" s="202"/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4"/>
    </row>
    <row r="9" spans="2:33" ht="15.75" thickBot="1"/>
    <row r="10" spans="2:33" ht="15" customHeight="1">
      <c r="D10" s="312" t="s">
        <v>0</v>
      </c>
      <c r="E10" s="313"/>
      <c r="F10" s="313"/>
      <c r="G10" s="313"/>
      <c r="H10" s="313"/>
      <c r="I10" s="313"/>
      <c r="J10" s="313"/>
      <c r="K10" s="313"/>
      <c r="L10" s="313"/>
      <c r="M10" s="313"/>
      <c r="N10" s="313"/>
      <c r="O10" s="313"/>
      <c r="P10" s="314"/>
    </row>
    <row r="11" spans="2:33" ht="15" customHeight="1">
      <c r="D11" s="315"/>
      <c r="E11" s="316"/>
      <c r="F11" s="316"/>
      <c r="G11" s="316"/>
      <c r="H11" s="316"/>
      <c r="I11" s="316"/>
      <c r="J11" s="316"/>
      <c r="K11" s="316"/>
      <c r="L11" s="316"/>
      <c r="M11" s="316"/>
      <c r="N11" s="316"/>
      <c r="O11" s="316"/>
      <c r="P11" s="317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15"/>
      <c r="E12" s="316"/>
      <c r="F12" s="316"/>
      <c r="G12" s="316"/>
      <c r="H12" s="316"/>
      <c r="I12" s="316"/>
      <c r="J12" s="316"/>
      <c r="K12" s="316"/>
      <c r="L12" s="316"/>
      <c r="M12" s="316"/>
      <c r="N12" s="316"/>
      <c r="O12" s="316"/>
      <c r="P12" s="31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18"/>
      <c r="E13" s="319"/>
      <c r="F13" s="319"/>
      <c r="G13" s="319"/>
      <c r="H13" s="319"/>
      <c r="I13" s="319"/>
      <c r="J13" s="319"/>
      <c r="K13" s="319"/>
      <c r="L13" s="319"/>
      <c r="M13" s="319"/>
      <c r="N13" s="319"/>
      <c r="O13" s="319"/>
      <c r="P13" s="320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21" t="s">
        <v>250</v>
      </c>
      <c r="E17" s="322"/>
      <c r="F17" s="322"/>
      <c r="G17" s="322"/>
      <c r="H17" s="322"/>
      <c r="I17" s="322"/>
      <c r="J17" s="322"/>
      <c r="K17" s="322"/>
      <c r="L17" s="322"/>
      <c r="M17" s="323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24"/>
      <c r="E18" s="325"/>
      <c r="F18" s="325"/>
      <c r="G18" s="325"/>
      <c r="H18" s="325"/>
      <c r="I18" s="325"/>
      <c r="J18" s="325"/>
      <c r="K18" s="325"/>
      <c r="L18" s="325"/>
      <c r="M18" s="326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2" t="s">
        <v>12</v>
      </c>
      <c r="G19" s="302"/>
      <c r="H19" s="302" t="s">
        <v>309</v>
      </c>
      <c r="I19" s="302"/>
      <c r="J19" s="302" t="s">
        <v>310</v>
      </c>
      <c r="K19" s="302"/>
      <c r="L19" s="302" t="s">
        <v>174</v>
      </c>
      <c r="M19" s="32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28"/>
      <c r="AE19" s="328"/>
      <c r="AF19" s="328"/>
      <c r="AG19" s="328"/>
    </row>
    <row r="20" spans="3:33">
      <c r="D20" s="5" t="s">
        <v>4</v>
      </c>
      <c r="E20" s="31" t="str">
        <f>VLOOKUP(AC20,$U$20:$AB$27,2)</f>
        <v>fervedouro spfc</v>
      </c>
      <c r="F20" s="329">
        <f>VLOOKUP(AC20,$U$20:$AB$27,3)</f>
        <v>20</v>
      </c>
      <c r="G20" s="330"/>
      <c r="H20" s="331">
        <f>VLOOKUP(AC20,$U$20:$AB$27,4)</f>
        <v>395</v>
      </c>
      <c r="I20" s="332"/>
      <c r="J20" s="331">
        <f>VLOOKUP(AC20,$U$20:$AB$27,5)</f>
        <v>230</v>
      </c>
      <c r="K20" s="332"/>
      <c r="L20" s="331">
        <f>VLOOKUP(AC20,$U$20:$AB$27,6)</f>
        <v>165</v>
      </c>
      <c r="M20" s="333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34">
        <f t="shared" ref="F21:F27" si="3">VLOOKUP(AC21,$U$20:$AB$27,3)</f>
        <v>14</v>
      </c>
      <c r="G21" s="335"/>
      <c r="H21" s="336">
        <f t="shared" ref="H21:H27" si="4">VLOOKUP(AC21,$U$20:$AB$27,4)</f>
        <v>323</v>
      </c>
      <c r="I21" s="337"/>
      <c r="J21" s="336">
        <f t="shared" ref="J21:J27" si="5">VLOOKUP(AC21,$U$20:$AB$27,5)</f>
        <v>221.28</v>
      </c>
      <c r="K21" s="337"/>
      <c r="L21" s="336">
        <f t="shared" ref="L21:L27" si="6">VLOOKUP(AC21,$U$20:$AB$27,6)</f>
        <v>101.72</v>
      </c>
      <c r="M21" s="33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34">
        <f t="shared" si="3"/>
        <v>12</v>
      </c>
      <c r="G22" s="335"/>
      <c r="H22" s="336">
        <f t="shared" si="4"/>
        <v>342</v>
      </c>
      <c r="I22" s="337"/>
      <c r="J22" s="336">
        <f t="shared" si="5"/>
        <v>277</v>
      </c>
      <c r="K22" s="337"/>
      <c r="L22" s="336">
        <f t="shared" si="6"/>
        <v>65</v>
      </c>
      <c r="M22" s="33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34">
        <f t="shared" si="3"/>
        <v>11</v>
      </c>
      <c r="G23" s="335"/>
      <c r="H23" s="336">
        <f t="shared" si="4"/>
        <v>253</v>
      </c>
      <c r="I23" s="337"/>
      <c r="J23" s="336">
        <f t="shared" si="5"/>
        <v>259.53999999999996</v>
      </c>
      <c r="K23" s="337"/>
      <c r="L23" s="336">
        <f t="shared" si="6"/>
        <v>-6.5399999999999636</v>
      </c>
      <c r="M23" s="33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39">
        <f t="shared" si="3"/>
        <v>9</v>
      </c>
      <c r="G24" s="339"/>
      <c r="H24" s="340">
        <f t="shared" si="4"/>
        <v>289.53999999999996</v>
      </c>
      <c r="I24" s="340"/>
      <c r="J24" s="340">
        <f t="shared" si="5"/>
        <v>309</v>
      </c>
      <c r="K24" s="340"/>
      <c r="L24" s="340">
        <f t="shared" si="6"/>
        <v>-19.460000000000036</v>
      </c>
      <c r="M24" s="341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39">
        <f t="shared" si="3"/>
        <v>8</v>
      </c>
      <c r="G25" s="339"/>
      <c r="H25" s="340">
        <f t="shared" si="4"/>
        <v>275</v>
      </c>
      <c r="I25" s="340"/>
      <c r="J25" s="340">
        <f t="shared" si="5"/>
        <v>247</v>
      </c>
      <c r="K25" s="340"/>
      <c r="L25" s="340">
        <f t="shared" si="6"/>
        <v>28</v>
      </c>
      <c r="M25" s="341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39">
        <f t="shared" si="3"/>
        <v>5</v>
      </c>
      <c r="G26" s="339"/>
      <c r="H26" s="340">
        <f t="shared" si="4"/>
        <v>310.27999999999997</v>
      </c>
      <c r="I26" s="340"/>
      <c r="J26" s="340">
        <f t="shared" si="5"/>
        <v>355</v>
      </c>
      <c r="K26" s="340"/>
      <c r="L26" s="340">
        <f t="shared" si="6"/>
        <v>-44.720000000000027</v>
      </c>
      <c r="M26" s="341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2">
        <f t="shared" si="3"/>
        <v>0</v>
      </c>
      <c r="G27" s="342"/>
      <c r="H27" s="343">
        <f t="shared" si="4"/>
        <v>0</v>
      </c>
      <c r="I27" s="343"/>
      <c r="J27" s="343">
        <f t="shared" si="5"/>
        <v>289</v>
      </c>
      <c r="K27" s="343"/>
      <c r="L27" s="343">
        <f t="shared" si="6"/>
        <v>-289</v>
      </c>
      <c r="M27" s="344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45" t="s">
        <v>258</v>
      </c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7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48"/>
      <c r="E30" s="349"/>
      <c r="F30" s="349"/>
      <c r="G30" s="349"/>
      <c r="H30" s="349"/>
      <c r="I30" s="349"/>
      <c r="J30" s="349"/>
      <c r="K30" s="349"/>
      <c r="L30" s="349"/>
      <c r="M30" s="349"/>
      <c r="N30" s="349"/>
      <c r="O30" s="349"/>
      <c r="P30" s="350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51" t="str">
        <f>V27</f>
        <v>Aki eh Galo !</v>
      </c>
      <c r="E32" s="352"/>
      <c r="F32" s="186">
        <v>35</v>
      </c>
      <c r="G32" s="25" t="s">
        <v>17</v>
      </c>
      <c r="H32" s="185">
        <v>33</v>
      </c>
      <c r="I32" s="353" t="str">
        <f>V23</f>
        <v>NICKA SC</v>
      </c>
      <c r="J32" s="353"/>
      <c r="K32" s="353"/>
      <c r="L32" s="353"/>
      <c r="M32" s="353"/>
      <c r="N32" s="353"/>
      <c r="O32" s="353"/>
      <c r="P32" s="353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51" t="str">
        <f>V26</f>
        <v>A.C. Palhacito</v>
      </c>
      <c r="E33" s="352"/>
      <c r="F33" s="185">
        <v>57</v>
      </c>
      <c r="G33" s="25" t="s">
        <v>17</v>
      </c>
      <c r="H33" s="186">
        <v>59</v>
      </c>
      <c r="I33" s="353" t="str">
        <f>V22</f>
        <v>fervedouro spfc</v>
      </c>
      <c r="J33" s="353"/>
      <c r="K33" s="353"/>
      <c r="L33" s="353"/>
      <c r="M33" s="353"/>
      <c r="N33" s="353"/>
      <c r="O33" s="353"/>
      <c r="P33" s="353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51" t="str">
        <f>V25</f>
        <v>Barretense F.C.</v>
      </c>
      <c r="E34" s="352"/>
      <c r="F34" s="185">
        <v>37</v>
      </c>
      <c r="G34" s="25" t="s">
        <v>17</v>
      </c>
      <c r="H34" s="186">
        <v>78</v>
      </c>
      <c r="I34" s="353" t="str">
        <f>V21</f>
        <v>PedroCampos F.C</v>
      </c>
      <c r="J34" s="353"/>
      <c r="K34" s="353"/>
      <c r="L34" s="353"/>
      <c r="M34" s="353"/>
      <c r="N34" s="353"/>
      <c r="O34" s="353"/>
      <c r="P34" s="353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51" t="str">
        <f>V24</f>
        <v>TSC_TIMÃO</v>
      </c>
      <c r="E35" s="352"/>
      <c r="F35" s="185">
        <v>0</v>
      </c>
      <c r="G35" s="25" t="s">
        <v>17</v>
      </c>
      <c r="H35" s="186">
        <v>35</v>
      </c>
      <c r="I35" s="353" t="str">
        <f>V20</f>
        <v>Canecao Futebol Arte</v>
      </c>
      <c r="J35" s="353"/>
      <c r="K35" s="353"/>
      <c r="L35" s="353"/>
      <c r="M35" s="353"/>
      <c r="N35" s="353"/>
      <c r="O35" s="353"/>
      <c r="P35" s="353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54" t="s">
        <v>259</v>
      </c>
      <c r="E37" s="355"/>
      <c r="F37" s="355"/>
      <c r="G37" s="355"/>
      <c r="H37" s="355"/>
      <c r="I37" s="355"/>
      <c r="J37" s="355"/>
      <c r="K37" s="355"/>
      <c r="L37" s="355"/>
      <c r="M37" s="355"/>
      <c r="N37" s="355"/>
      <c r="O37" s="355"/>
      <c r="P37" s="35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57"/>
      <c r="E38" s="358"/>
      <c r="F38" s="358"/>
      <c r="G38" s="358"/>
      <c r="H38" s="358"/>
      <c r="I38" s="358"/>
      <c r="J38" s="358"/>
      <c r="K38" s="358"/>
      <c r="L38" s="358"/>
      <c r="M38" s="358"/>
      <c r="N38" s="358"/>
      <c r="O38" s="358"/>
      <c r="P38" s="35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53" t="str">
        <f>V27</f>
        <v>Aki eh Galo !</v>
      </c>
      <c r="E40" s="353"/>
      <c r="F40" s="186">
        <v>58</v>
      </c>
      <c r="G40" s="41" t="s">
        <v>17</v>
      </c>
      <c r="H40" s="185">
        <v>35.54</v>
      </c>
      <c r="I40" s="353" t="str">
        <f>V20</f>
        <v>Canecao Futebol Arte</v>
      </c>
      <c r="J40" s="353"/>
      <c r="K40" s="353"/>
      <c r="L40" s="353"/>
      <c r="M40" s="353"/>
      <c r="N40" s="353"/>
      <c r="O40" s="353"/>
      <c r="P40" s="353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53" t="str">
        <f>V26</f>
        <v>A.C. Palhacito</v>
      </c>
      <c r="E41" s="353"/>
      <c r="F41" s="185">
        <v>31.28</v>
      </c>
      <c r="G41" s="41" t="s">
        <v>17</v>
      </c>
      <c r="H41" s="186">
        <v>68</v>
      </c>
      <c r="I41" s="353" t="str">
        <f>V21</f>
        <v>PedroCampos F.C</v>
      </c>
      <c r="J41" s="353"/>
      <c r="K41" s="353"/>
      <c r="L41" s="353"/>
      <c r="M41" s="353"/>
      <c r="N41" s="353"/>
      <c r="O41" s="353"/>
      <c r="P41" s="353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53" t="str">
        <f>V25</f>
        <v>Barretense F.C.</v>
      </c>
      <c r="E42" s="353"/>
      <c r="F42" s="185">
        <v>35</v>
      </c>
      <c r="G42" s="41" t="s">
        <v>17</v>
      </c>
      <c r="H42" s="186">
        <v>67</v>
      </c>
      <c r="I42" s="353" t="str">
        <f>V22</f>
        <v>fervedouro spfc</v>
      </c>
      <c r="J42" s="353"/>
      <c r="K42" s="353"/>
      <c r="L42" s="353"/>
      <c r="M42" s="353"/>
      <c r="N42" s="353"/>
      <c r="O42" s="353"/>
      <c r="P42" s="353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53" t="str">
        <f>V24</f>
        <v>TSC_TIMÃO</v>
      </c>
      <c r="E43" s="353"/>
      <c r="F43" s="185">
        <v>0</v>
      </c>
      <c r="G43" s="41" t="s">
        <v>17</v>
      </c>
      <c r="H43" s="186">
        <v>31</v>
      </c>
      <c r="I43" s="353" t="str">
        <f>V23</f>
        <v>NICKA SC</v>
      </c>
      <c r="J43" s="353"/>
      <c r="K43" s="353"/>
      <c r="L43" s="353"/>
      <c r="M43" s="353"/>
      <c r="N43" s="353"/>
      <c r="O43" s="353"/>
      <c r="P43" s="353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54" t="s">
        <v>260</v>
      </c>
      <c r="E45" s="355"/>
      <c r="F45" s="355"/>
      <c r="G45" s="355"/>
      <c r="H45" s="355"/>
      <c r="I45" s="355"/>
      <c r="J45" s="355"/>
      <c r="K45" s="355"/>
      <c r="L45" s="355"/>
      <c r="M45" s="355"/>
      <c r="N45" s="355"/>
      <c r="O45" s="355"/>
      <c r="P45" s="35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57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53" t="str">
        <f>V27</f>
        <v>Aki eh Galo !</v>
      </c>
      <c r="E48" s="353"/>
      <c r="F48" s="185">
        <v>26</v>
      </c>
      <c r="G48" s="25" t="s">
        <v>17</v>
      </c>
      <c r="H48" s="186">
        <v>53</v>
      </c>
      <c r="I48" s="353" t="str">
        <f>V21</f>
        <v>PedroCampos F.C</v>
      </c>
      <c r="J48" s="353"/>
      <c r="K48" s="353"/>
      <c r="L48" s="353"/>
      <c r="M48" s="353"/>
      <c r="N48" s="353"/>
      <c r="O48" s="353"/>
      <c r="P48" s="353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53" t="str">
        <f>V26</f>
        <v>A.C. Palhacito</v>
      </c>
      <c r="E49" s="353"/>
      <c r="F49" s="185">
        <v>54</v>
      </c>
      <c r="G49" s="25" t="s">
        <v>17</v>
      </c>
      <c r="H49" s="186">
        <v>64</v>
      </c>
      <c r="I49" s="353" t="str">
        <f>V20</f>
        <v>Canecao Futebol Arte</v>
      </c>
      <c r="J49" s="353"/>
      <c r="K49" s="353"/>
      <c r="L49" s="353"/>
      <c r="M49" s="353"/>
      <c r="N49" s="353"/>
      <c r="O49" s="353"/>
      <c r="P49" s="353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51" t="str">
        <f>V25</f>
        <v>Barretense F.C.</v>
      </c>
      <c r="E50" s="352"/>
      <c r="F50" s="185">
        <v>24</v>
      </c>
      <c r="G50" s="25" t="s">
        <v>17</v>
      </c>
      <c r="H50" s="186">
        <v>29</v>
      </c>
      <c r="I50" s="353" t="str">
        <f>V23</f>
        <v>NICKA SC</v>
      </c>
      <c r="J50" s="353"/>
      <c r="K50" s="353"/>
      <c r="L50" s="353"/>
      <c r="M50" s="353"/>
      <c r="N50" s="353"/>
      <c r="O50" s="353"/>
      <c r="P50" s="353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51" t="str">
        <f>V24</f>
        <v>TSC_TIMÃO</v>
      </c>
      <c r="E51" s="352"/>
      <c r="F51" s="185">
        <v>0</v>
      </c>
      <c r="G51" s="25" t="s">
        <v>17</v>
      </c>
      <c r="H51" s="186">
        <v>40</v>
      </c>
      <c r="I51" s="353" t="str">
        <f>V22</f>
        <v>fervedouro spfc</v>
      </c>
      <c r="J51" s="353"/>
      <c r="K51" s="353"/>
      <c r="L51" s="353"/>
      <c r="M51" s="353"/>
      <c r="N51" s="353"/>
      <c r="O51" s="353"/>
      <c r="P51" s="353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54" t="s">
        <v>261</v>
      </c>
      <c r="E53" s="355"/>
      <c r="F53" s="355"/>
      <c r="G53" s="355"/>
      <c r="H53" s="355"/>
      <c r="I53" s="355"/>
      <c r="J53" s="355"/>
      <c r="K53" s="355"/>
      <c r="L53" s="355"/>
      <c r="M53" s="355"/>
      <c r="N53" s="355"/>
      <c r="O53" s="355"/>
      <c r="P53" s="35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57"/>
      <c r="E54" s="358"/>
      <c r="F54" s="358"/>
      <c r="G54" s="358"/>
      <c r="H54" s="358"/>
      <c r="I54" s="358"/>
      <c r="J54" s="358"/>
      <c r="K54" s="358"/>
      <c r="L54" s="358"/>
      <c r="M54" s="358"/>
      <c r="N54" s="358"/>
      <c r="O54" s="358"/>
      <c r="P54" s="35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53" t="str">
        <f>V27</f>
        <v>Aki eh Galo !</v>
      </c>
      <c r="E56" s="353"/>
      <c r="F56" s="185">
        <v>48</v>
      </c>
      <c r="G56" s="25" t="s">
        <v>17</v>
      </c>
      <c r="H56" s="186">
        <v>62</v>
      </c>
      <c r="I56" s="353" t="str">
        <f>V22</f>
        <v>fervedouro spfc</v>
      </c>
      <c r="J56" s="353"/>
      <c r="K56" s="353"/>
      <c r="L56" s="353"/>
      <c r="M56" s="353"/>
      <c r="N56" s="353"/>
      <c r="O56" s="353"/>
      <c r="P56" s="353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53" t="str">
        <f>V26</f>
        <v>A.C. Palhacito</v>
      </c>
      <c r="E57" s="353"/>
      <c r="F57" s="186">
        <v>51</v>
      </c>
      <c r="G57" s="25" t="s">
        <v>17</v>
      </c>
      <c r="H57" s="185">
        <v>49</v>
      </c>
      <c r="I57" s="353" t="str">
        <f>V23</f>
        <v>NICKA SC</v>
      </c>
      <c r="J57" s="353"/>
      <c r="K57" s="353"/>
      <c r="L57" s="353"/>
      <c r="M57" s="353"/>
      <c r="N57" s="353"/>
      <c r="O57" s="353"/>
      <c r="P57" s="353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53" t="str">
        <f>V25</f>
        <v>Barretense F.C.</v>
      </c>
      <c r="E58" s="353"/>
      <c r="F58" s="186">
        <v>57</v>
      </c>
      <c r="G58" s="25" t="s">
        <v>17</v>
      </c>
      <c r="H58" s="185">
        <v>27</v>
      </c>
      <c r="I58" s="353" t="str">
        <f>V20</f>
        <v>Canecao Futebol Arte</v>
      </c>
      <c r="J58" s="353"/>
      <c r="K58" s="353"/>
      <c r="L58" s="353"/>
      <c r="M58" s="353"/>
      <c r="N58" s="353"/>
      <c r="O58" s="353"/>
      <c r="P58" s="353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53" t="str">
        <f>V24</f>
        <v>TSC_TIMÃO</v>
      </c>
      <c r="E59" s="353"/>
      <c r="F59" s="185">
        <v>0</v>
      </c>
      <c r="G59" s="25" t="s">
        <v>17</v>
      </c>
      <c r="H59" s="186">
        <v>58</v>
      </c>
      <c r="I59" s="353" t="str">
        <f>V21</f>
        <v>PedroCampos F.C</v>
      </c>
      <c r="J59" s="353"/>
      <c r="K59" s="353"/>
      <c r="L59" s="353"/>
      <c r="M59" s="353"/>
      <c r="N59" s="353"/>
      <c r="O59" s="353"/>
      <c r="P59" s="353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54" t="s">
        <v>262</v>
      </c>
      <c r="E61" s="355"/>
      <c r="F61" s="355"/>
      <c r="G61" s="355"/>
      <c r="H61" s="355"/>
      <c r="I61" s="355"/>
      <c r="J61" s="355"/>
      <c r="K61" s="355"/>
      <c r="L61" s="355"/>
      <c r="M61" s="355"/>
      <c r="N61" s="355"/>
      <c r="O61" s="355"/>
      <c r="P61" s="35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57"/>
      <c r="E62" s="358"/>
      <c r="F62" s="358"/>
      <c r="G62" s="358"/>
      <c r="H62" s="358"/>
      <c r="I62" s="358"/>
      <c r="J62" s="358"/>
      <c r="K62" s="358"/>
      <c r="L62" s="358"/>
      <c r="M62" s="358"/>
      <c r="N62" s="358"/>
      <c r="O62" s="358"/>
      <c r="P62" s="35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53" t="str">
        <f>V27</f>
        <v>Aki eh Galo !</v>
      </c>
      <c r="E64" s="353"/>
      <c r="F64" s="186">
        <v>18</v>
      </c>
      <c r="G64" s="25" t="s">
        <v>17</v>
      </c>
      <c r="H64" s="185">
        <v>0</v>
      </c>
      <c r="I64" s="353" t="str">
        <f>V24</f>
        <v>TSC_TIMÃO</v>
      </c>
      <c r="J64" s="353"/>
      <c r="K64" s="353"/>
      <c r="L64" s="353"/>
      <c r="M64" s="353"/>
      <c r="N64" s="353"/>
      <c r="O64" s="353"/>
      <c r="P64" s="353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53" t="str">
        <f>V26</f>
        <v>A.C. Palhacito</v>
      </c>
      <c r="E65" s="353"/>
      <c r="F65" s="185">
        <v>47</v>
      </c>
      <c r="G65" s="25" t="s">
        <v>17</v>
      </c>
      <c r="H65" s="186">
        <v>76</v>
      </c>
      <c r="I65" s="353" t="str">
        <f>V25</f>
        <v>Barretense F.C.</v>
      </c>
      <c r="J65" s="353"/>
      <c r="K65" s="353"/>
      <c r="L65" s="353"/>
      <c r="M65" s="353"/>
      <c r="N65" s="353"/>
      <c r="O65" s="353"/>
      <c r="P65" s="353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53" t="str">
        <f>V23</f>
        <v>NICKA SC</v>
      </c>
      <c r="E66" s="353"/>
      <c r="F66" s="186">
        <v>75</v>
      </c>
      <c r="G66" s="25" t="s">
        <v>17</v>
      </c>
      <c r="H66" s="185">
        <v>53</v>
      </c>
      <c r="I66" s="353" t="str">
        <f>V20</f>
        <v>Canecao Futebol Arte</v>
      </c>
      <c r="J66" s="353"/>
      <c r="K66" s="353"/>
      <c r="L66" s="353"/>
      <c r="M66" s="353"/>
      <c r="N66" s="353"/>
      <c r="O66" s="353"/>
      <c r="P66" s="353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53" t="str">
        <f>V22</f>
        <v>fervedouro spfc</v>
      </c>
      <c r="E67" s="353"/>
      <c r="F67" s="186">
        <v>59</v>
      </c>
      <c r="G67" s="25" t="s">
        <v>17</v>
      </c>
      <c r="H67" s="185">
        <v>25</v>
      </c>
      <c r="I67" s="353" t="str">
        <f>V21</f>
        <v>PedroCampos F.C</v>
      </c>
      <c r="J67" s="353"/>
      <c r="K67" s="353"/>
      <c r="L67" s="353"/>
      <c r="M67" s="353"/>
      <c r="N67" s="353"/>
      <c r="O67" s="353"/>
      <c r="P67" s="353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54" t="s">
        <v>263</v>
      </c>
      <c r="E69" s="355"/>
      <c r="F69" s="355"/>
      <c r="G69" s="355"/>
      <c r="H69" s="355"/>
      <c r="I69" s="355"/>
      <c r="J69" s="355"/>
      <c r="K69" s="355"/>
      <c r="L69" s="355"/>
      <c r="M69" s="355"/>
      <c r="N69" s="355"/>
      <c r="O69" s="355"/>
      <c r="P69" s="35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57"/>
      <c r="E70" s="358"/>
      <c r="F70" s="358"/>
      <c r="G70" s="358"/>
      <c r="H70" s="358"/>
      <c r="I70" s="358"/>
      <c r="J70" s="358"/>
      <c r="K70" s="358"/>
      <c r="L70" s="358"/>
      <c r="M70" s="358"/>
      <c r="N70" s="358"/>
      <c r="O70" s="358"/>
      <c r="P70" s="35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53" t="str">
        <f>V27</f>
        <v>Aki eh Galo !</v>
      </c>
      <c r="E72" s="353"/>
      <c r="F72" s="185">
        <v>29</v>
      </c>
      <c r="G72" s="25" t="s">
        <v>17</v>
      </c>
      <c r="H72" s="186">
        <v>52</v>
      </c>
      <c r="I72" s="353" t="str">
        <f>V25</f>
        <v>Barretense F.C.</v>
      </c>
      <c r="J72" s="353"/>
      <c r="K72" s="353"/>
      <c r="L72" s="353"/>
      <c r="M72" s="353"/>
      <c r="N72" s="353"/>
      <c r="O72" s="353"/>
      <c r="P72" s="353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53" t="str">
        <f>V26</f>
        <v>A.C. Palhacito</v>
      </c>
      <c r="E73" s="353"/>
      <c r="F73" s="186">
        <v>46</v>
      </c>
      <c r="G73" s="25" t="s">
        <v>17</v>
      </c>
      <c r="H73" s="185">
        <v>0</v>
      </c>
      <c r="I73" s="353" t="str">
        <f>V24</f>
        <v>TSC_TIMÃO</v>
      </c>
      <c r="J73" s="353"/>
      <c r="K73" s="353"/>
      <c r="L73" s="353"/>
      <c r="M73" s="353"/>
      <c r="N73" s="353"/>
      <c r="O73" s="353"/>
      <c r="P73" s="353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53" t="str">
        <f>V23</f>
        <v>NICKA SC</v>
      </c>
      <c r="E74" s="353"/>
      <c r="F74" s="185">
        <v>25</v>
      </c>
      <c r="G74" s="25" t="s">
        <v>17</v>
      </c>
      <c r="H74" s="186">
        <v>32</v>
      </c>
      <c r="I74" s="353" t="str">
        <f>V21</f>
        <v>PedroCampos F.C</v>
      </c>
      <c r="J74" s="353"/>
      <c r="K74" s="353"/>
      <c r="L74" s="353"/>
      <c r="M74" s="353"/>
      <c r="N74" s="353"/>
      <c r="O74" s="353"/>
      <c r="P74" s="353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53" t="str">
        <f>V22</f>
        <v>fervedouro spfc</v>
      </c>
      <c r="E75" s="353"/>
      <c r="F75" s="186">
        <v>56</v>
      </c>
      <c r="G75" s="25" t="s">
        <v>17</v>
      </c>
      <c r="H75" s="185">
        <v>32</v>
      </c>
      <c r="I75" s="353" t="str">
        <f>V20</f>
        <v>Canecao Futebol Arte</v>
      </c>
      <c r="J75" s="353"/>
      <c r="K75" s="353"/>
      <c r="L75" s="353"/>
      <c r="M75" s="353"/>
      <c r="N75" s="353"/>
      <c r="O75" s="353"/>
      <c r="P75" s="353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54" t="s">
        <v>264</v>
      </c>
      <c r="E77" s="355"/>
      <c r="F77" s="355"/>
      <c r="G77" s="355"/>
      <c r="H77" s="355"/>
      <c r="I77" s="355"/>
      <c r="J77" s="355"/>
      <c r="K77" s="355"/>
      <c r="L77" s="355"/>
      <c r="M77" s="355"/>
      <c r="N77" s="355"/>
      <c r="O77" s="355"/>
      <c r="P77" s="35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57"/>
      <c r="E78" s="358"/>
      <c r="F78" s="358"/>
      <c r="G78" s="358"/>
      <c r="H78" s="358"/>
      <c r="I78" s="358"/>
      <c r="J78" s="358"/>
      <c r="K78" s="358"/>
      <c r="L78" s="358"/>
      <c r="M78" s="358"/>
      <c r="N78" s="358"/>
      <c r="O78" s="358"/>
      <c r="P78" s="35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53" t="str">
        <f>V27</f>
        <v>Aki eh Galo !</v>
      </c>
      <c r="E80" s="353"/>
      <c r="F80" s="186">
        <v>39</v>
      </c>
      <c r="G80" s="41" t="s">
        <v>17</v>
      </c>
      <c r="H80" s="185">
        <v>24</v>
      </c>
      <c r="I80" s="353" t="str">
        <f>V26</f>
        <v>A.C. Palhacito</v>
      </c>
      <c r="J80" s="353"/>
      <c r="K80" s="353"/>
      <c r="L80" s="353"/>
      <c r="M80" s="353"/>
      <c r="N80" s="353"/>
      <c r="O80" s="353"/>
      <c r="P80" s="353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53" t="str">
        <f>V25</f>
        <v>Barretense F.C.</v>
      </c>
      <c r="E81" s="353"/>
      <c r="F81" s="186">
        <v>61</v>
      </c>
      <c r="G81" s="41" t="s">
        <v>17</v>
      </c>
      <c r="H81" s="185">
        <v>0</v>
      </c>
      <c r="I81" s="353" t="str">
        <f>V24</f>
        <v>TSC_TIMÃO</v>
      </c>
      <c r="J81" s="353"/>
      <c r="K81" s="353"/>
      <c r="L81" s="353"/>
      <c r="M81" s="353"/>
      <c r="N81" s="353"/>
      <c r="O81" s="353"/>
      <c r="P81" s="353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53" t="str">
        <f>V23</f>
        <v>NICKA SC</v>
      </c>
      <c r="E82" s="353"/>
      <c r="F82" s="185">
        <v>33</v>
      </c>
      <c r="G82" s="41" t="s">
        <v>17</v>
      </c>
      <c r="H82" s="186">
        <v>52</v>
      </c>
      <c r="I82" s="353" t="str">
        <f>V22</f>
        <v>fervedouro spfc</v>
      </c>
      <c r="J82" s="353"/>
      <c r="K82" s="353"/>
      <c r="L82" s="353"/>
      <c r="M82" s="353"/>
      <c r="N82" s="353"/>
      <c r="O82" s="353"/>
      <c r="P82" s="353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53" t="str">
        <f>V21</f>
        <v>PedroCampos F.C</v>
      </c>
      <c r="E83" s="353"/>
      <c r="F83" s="185">
        <v>9</v>
      </c>
      <c r="G83" s="41" t="s">
        <v>17</v>
      </c>
      <c r="H83" s="186">
        <v>43</v>
      </c>
      <c r="I83" s="353" t="str">
        <f>V20</f>
        <v>Canecao Futebol Arte</v>
      </c>
      <c r="J83" s="353"/>
      <c r="K83" s="353"/>
      <c r="L83" s="353"/>
      <c r="M83" s="353"/>
      <c r="N83" s="353"/>
      <c r="O83" s="353"/>
      <c r="P83" s="353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21" t="s">
        <v>251</v>
      </c>
      <c r="E88" s="322"/>
      <c r="F88" s="322"/>
      <c r="G88" s="322"/>
      <c r="H88" s="322"/>
      <c r="I88" s="322"/>
      <c r="J88" s="322"/>
      <c r="K88" s="322"/>
      <c r="L88" s="322"/>
      <c r="M88" s="323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24"/>
      <c r="E89" s="325"/>
      <c r="F89" s="325"/>
      <c r="G89" s="325"/>
      <c r="H89" s="325"/>
      <c r="I89" s="325"/>
      <c r="J89" s="325"/>
      <c r="K89" s="325"/>
      <c r="L89" s="325"/>
      <c r="M89" s="326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0" t="s">
        <v>12</v>
      </c>
      <c r="G90" s="361"/>
      <c r="H90" s="302" t="s">
        <v>309</v>
      </c>
      <c r="I90" s="302"/>
      <c r="J90" s="302" t="s">
        <v>310</v>
      </c>
      <c r="K90" s="302"/>
      <c r="L90" s="360" t="s">
        <v>174</v>
      </c>
      <c r="M90" s="362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31">
        <f>VLOOKUP(AC91,$U$91:$Z$98,3)</f>
        <v>14</v>
      </c>
      <c r="G91" s="332"/>
      <c r="H91" s="331">
        <f>VLOOKUP(AC91,$U$91:$Z$98,4)</f>
        <v>408</v>
      </c>
      <c r="I91" s="332"/>
      <c r="J91" s="331">
        <f>VLOOKUP(AC91,$U$91:$Z$98,5)</f>
        <v>307</v>
      </c>
      <c r="K91" s="332"/>
      <c r="L91" s="331">
        <f>VLOOKUP(AC91,$U$91:$Z$98,6)</f>
        <v>101</v>
      </c>
      <c r="M91" s="363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36">
        <f t="shared" ref="F92:F98" si="10">VLOOKUP(AC92,$U$91:$Z$98,3)</f>
        <v>13</v>
      </c>
      <c r="G92" s="337"/>
      <c r="H92" s="336">
        <f t="shared" ref="H92:H98" si="11">VLOOKUP(AC92,$U$91:$Z$98,4)</f>
        <v>435</v>
      </c>
      <c r="I92" s="337"/>
      <c r="J92" s="336">
        <f t="shared" ref="J92:J98" si="12">VLOOKUP(AC92,$U$91:$Z$98,5)</f>
        <v>329</v>
      </c>
      <c r="K92" s="337"/>
      <c r="L92" s="336">
        <f t="shared" ref="L92:L98" si="13">VLOOKUP(AC92,$U$91:$Z$98,6)</f>
        <v>106</v>
      </c>
      <c r="M92" s="364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36">
        <f t="shared" si="10"/>
        <v>12</v>
      </c>
      <c r="G93" s="337"/>
      <c r="H93" s="336">
        <f t="shared" si="11"/>
        <v>385</v>
      </c>
      <c r="I93" s="337"/>
      <c r="J93" s="336">
        <f t="shared" si="12"/>
        <v>312</v>
      </c>
      <c r="K93" s="337"/>
      <c r="L93" s="336">
        <f t="shared" si="13"/>
        <v>73</v>
      </c>
      <c r="M93" s="364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36">
        <f t="shared" si="10"/>
        <v>10</v>
      </c>
      <c r="G94" s="337"/>
      <c r="H94" s="336">
        <f t="shared" si="11"/>
        <v>347</v>
      </c>
      <c r="I94" s="337"/>
      <c r="J94" s="336">
        <f t="shared" si="12"/>
        <v>275</v>
      </c>
      <c r="K94" s="337"/>
      <c r="L94" s="336">
        <f t="shared" si="13"/>
        <v>72</v>
      </c>
      <c r="M94" s="364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5">
        <f t="shared" si="10"/>
        <v>9</v>
      </c>
      <c r="G95" s="366"/>
      <c r="H95" s="365">
        <f t="shared" si="11"/>
        <v>374</v>
      </c>
      <c r="I95" s="366"/>
      <c r="J95" s="365">
        <f t="shared" si="12"/>
        <v>338</v>
      </c>
      <c r="K95" s="366"/>
      <c r="L95" s="365">
        <f t="shared" si="13"/>
        <v>36</v>
      </c>
      <c r="M95" s="367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5">
        <f t="shared" si="10"/>
        <v>9</v>
      </c>
      <c r="G96" s="366"/>
      <c r="H96" s="365">
        <f t="shared" si="11"/>
        <v>306</v>
      </c>
      <c r="I96" s="366"/>
      <c r="J96" s="365">
        <f t="shared" si="12"/>
        <v>277</v>
      </c>
      <c r="K96" s="366"/>
      <c r="L96" s="365">
        <f t="shared" si="13"/>
        <v>29</v>
      </c>
      <c r="M96" s="367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5">
        <f t="shared" si="10"/>
        <v>8</v>
      </c>
      <c r="G97" s="366"/>
      <c r="H97" s="365">
        <f t="shared" si="11"/>
        <v>311</v>
      </c>
      <c r="I97" s="366"/>
      <c r="J97" s="365">
        <f t="shared" si="12"/>
        <v>308</v>
      </c>
      <c r="K97" s="366"/>
      <c r="L97" s="365">
        <f t="shared" si="13"/>
        <v>3</v>
      </c>
      <c r="M97" s="367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68">
        <f t="shared" si="10"/>
        <v>0</v>
      </c>
      <c r="G98" s="369"/>
      <c r="H98" s="368">
        <f t="shared" si="11"/>
        <v>0</v>
      </c>
      <c r="I98" s="369"/>
      <c r="J98" s="368">
        <f t="shared" si="12"/>
        <v>420</v>
      </c>
      <c r="K98" s="369"/>
      <c r="L98" s="368">
        <f t="shared" si="13"/>
        <v>-420</v>
      </c>
      <c r="M98" s="370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45" t="s">
        <v>258</v>
      </c>
      <c r="E101" s="346"/>
      <c r="F101" s="346"/>
      <c r="G101" s="346"/>
      <c r="H101" s="346"/>
      <c r="I101" s="346"/>
      <c r="J101" s="346"/>
      <c r="K101" s="346"/>
      <c r="L101" s="346"/>
      <c r="M101" s="346"/>
      <c r="N101" s="346"/>
      <c r="O101" s="346"/>
      <c r="P101" s="347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48"/>
      <c r="E102" s="349"/>
      <c r="F102" s="349"/>
      <c r="G102" s="349"/>
      <c r="H102" s="349"/>
      <c r="I102" s="349"/>
      <c r="J102" s="349"/>
      <c r="K102" s="349"/>
      <c r="L102" s="349"/>
      <c r="M102" s="349"/>
      <c r="N102" s="349"/>
      <c r="O102" s="349"/>
      <c r="P102" s="350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51" t="str">
        <f>V98</f>
        <v>Fiote Team</v>
      </c>
      <c r="E104" s="352"/>
      <c r="F104" s="186">
        <v>46</v>
      </c>
      <c r="G104" s="25" t="s">
        <v>17</v>
      </c>
      <c r="H104" s="185">
        <v>30</v>
      </c>
      <c r="I104" s="351" t="str">
        <f>V94</f>
        <v>comicu</v>
      </c>
      <c r="J104" s="371"/>
      <c r="K104" s="371"/>
      <c r="L104" s="371"/>
      <c r="M104" s="371"/>
      <c r="N104" s="371"/>
      <c r="O104" s="371"/>
      <c r="P104" s="352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51" t="str">
        <f>V97</f>
        <v>Al-Jazira F.c</v>
      </c>
      <c r="E105" s="352"/>
      <c r="F105" s="186">
        <v>41</v>
      </c>
      <c r="G105" s="25" t="s">
        <v>17</v>
      </c>
      <c r="H105" s="185">
        <v>15</v>
      </c>
      <c r="I105" s="351" t="str">
        <f>V93</f>
        <v>André fogão</v>
      </c>
      <c r="J105" s="371"/>
      <c r="K105" s="371"/>
      <c r="L105" s="371"/>
      <c r="M105" s="371"/>
      <c r="N105" s="371"/>
      <c r="O105" s="371"/>
      <c r="P105" s="352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51" t="str">
        <f>V96</f>
        <v>to na frente FC</v>
      </c>
      <c r="E106" s="352"/>
      <c r="F106" s="185">
        <v>27</v>
      </c>
      <c r="G106" s="25" t="s">
        <v>17</v>
      </c>
      <c r="H106" s="186">
        <v>47</v>
      </c>
      <c r="I106" s="351" t="str">
        <f>V92</f>
        <v>Mentex F.C.</v>
      </c>
      <c r="J106" s="371"/>
      <c r="K106" s="371"/>
      <c r="L106" s="371"/>
      <c r="M106" s="371"/>
      <c r="N106" s="371"/>
      <c r="O106" s="371"/>
      <c r="P106" s="352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51" t="str">
        <f>V95</f>
        <v>Atlético Bempostense</v>
      </c>
      <c r="E107" s="352"/>
      <c r="F107" s="186">
        <v>37</v>
      </c>
      <c r="G107" s="25" t="s">
        <v>17</v>
      </c>
      <c r="H107" s="185">
        <v>0</v>
      </c>
      <c r="I107" s="351" t="str">
        <f>V91</f>
        <v>spider mel fc</v>
      </c>
      <c r="J107" s="371"/>
      <c r="K107" s="371"/>
      <c r="L107" s="371"/>
      <c r="M107" s="371"/>
      <c r="N107" s="371"/>
      <c r="O107" s="371"/>
      <c r="P107" s="352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54" t="s">
        <v>259</v>
      </c>
      <c r="E109" s="355"/>
      <c r="F109" s="355"/>
      <c r="G109" s="355"/>
      <c r="H109" s="355"/>
      <c r="I109" s="355"/>
      <c r="J109" s="355"/>
      <c r="K109" s="355"/>
      <c r="L109" s="355"/>
      <c r="M109" s="355"/>
      <c r="N109" s="355"/>
      <c r="O109" s="355"/>
      <c r="P109" s="35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57"/>
      <c r="E110" s="358"/>
      <c r="F110" s="358"/>
      <c r="G110" s="358"/>
      <c r="H110" s="358"/>
      <c r="I110" s="358"/>
      <c r="J110" s="358"/>
      <c r="K110" s="358"/>
      <c r="L110" s="358"/>
      <c r="M110" s="358"/>
      <c r="N110" s="358"/>
      <c r="O110" s="358"/>
      <c r="P110" s="35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51" t="str">
        <f>V98</f>
        <v>Fiote Team</v>
      </c>
      <c r="E112" s="352"/>
      <c r="F112" s="186">
        <v>79</v>
      </c>
      <c r="G112" s="41" t="s">
        <v>17</v>
      </c>
      <c r="H112" s="185">
        <v>0</v>
      </c>
      <c r="I112" s="351" t="str">
        <f>V91</f>
        <v>spider mel fc</v>
      </c>
      <c r="J112" s="371"/>
      <c r="K112" s="371"/>
      <c r="L112" s="371"/>
      <c r="M112" s="371"/>
      <c r="N112" s="371"/>
      <c r="O112" s="371"/>
      <c r="P112" s="352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51" t="str">
        <f>V97</f>
        <v>Al-Jazira F.c</v>
      </c>
      <c r="E113" s="352"/>
      <c r="F113" s="186">
        <v>57</v>
      </c>
      <c r="G113" s="41" t="s">
        <v>17</v>
      </c>
      <c r="H113" s="185">
        <v>54</v>
      </c>
      <c r="I113" s="351" t="str">
        <f>V92</f>
        <v>Mentex F.C.</v>
      </c>
      <c r="J113" s="371"/>
      <c r="K113" s="371"/>
      <c r="L113" s="371"/>
      <c r="M113" s="371"/>
      <c r="N113" s="371"/>
      <c r="O113" s="371"/>
      <c r="P113" s="352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51" t="str">
        <f>V96</f>
        <v>to na frente FC</v>
      </c>
      <c r="E114" s="352"/>
      <c r="F114" s="185">
        <v>39</v>
      </c>
      <c r="G114" s="41" t="s">
        <v>17</v>
      </c>
      <c r="H114" s="186">
        <v>44</v>
      </c>
      <c r="I114" s="351" t="str">
        <f>V93</f>
        <v>André fogão</v>
      </c>
      <c r="J114" s="371"/>
      <c r="K114" s="371"/>
      <c r="L114" s="371"/>
      <c r="M114" s="371"/>
      <c r="N114" s="371"/>
      <c r="O114" s="371"/>
      <c r="P114" s="352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51" t="str">
        <f>V95</f>
        <v>Atlético Bempostense</v>
      </c>
      <c r="E115" s="352"/>
      <c r="F115" s="185">
        <v>43</v>
      </c>
      <c r="G115" s="41" t="s">
        <v>17</v>
      </c>
      <c r="H115" s="186">
        <v>63</v>
      </c>
      <c r="I115" s="351" t="str">
        <f>V94</f>
        <v>comicu</v>
      </c>
      <c r="J115" s="371"/>
      <c r="K115" s="371"/>
      <c r="L115" s="371"/>
      <c r="M115" s="371"/>
      <c r="N115" s="371"/>
      <c r="O115" s="371"/>
      <c r="P115" s="352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54" t="s">
        <v>260</v>
      </c>
      <c r="E117" s="355"/>
      <c r="F117" s="355"/>
      <c r="G117" s="355"/>
      <c r="H117" s="355"/>
      <c r="I117" s="355"/>
      <c r="J117" s="355"/>
      <c r="K117" s="355"/>
      <c r="L117" s="355"/>
      <c r="M117" s="355"/>
      <c r="N117" s="355"/>
      <c r="O117" s="355"/>
      <c r="P117" s="35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57"/>
      <c r="E118" s="358"/>
      <c r="F118" s="358"/>
      <c r="G118" s="358"/>
      <c r="H118" s="358"/>
      <c r="I118" s="358"/>
      <c r="J118" s="358"/>
      <c r="K118" s="358"/>
      <c r="L118" s="358"/>
      <c r="M118" s="358"/>
      <c r="N118" s="358"/>
      <c r="O118" s="358"/>
      <c r="P118" s="35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51" t="str">
        <f>V98</f>
        <v>Fiote Team</v>
      </c>
      <c r="E120" s="352"/>
      <c r="F120" s="185">
        <v>69</v>
      </c>
      <c r="G120" s="25" t="s">
        <v>17</v>
      </c>
      <c r="H120" s="186">
        <v>76</v>
      </c>
      <c r="I120" s="351" t="str">
        <f>V92</f>
        <v>Mentex F.C.</v>
      </c>
      <c r="J120" s="371"/>
      <c r="K120" s="371"/>
      <c r="L120" s="371"/>
      <c r="M120" s="371"/>
      <c r="N120" s="371"/>
      <c r="O120" s="371"/>
      <c r="P120" s="352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51" t="str">
        <f>V97</f>
        <v>Al-Jazira F.c</v>
      </c>
      <c r="E121" s="352"/>
      <c r="F121" s="186">
        <v>60</v>
      </c>
      <c r="G121" s="25" t="s">
        <v>17</v>
      </c>
      <c r="H121" s="185">
        <v>0</v>
      </c>
      <c r="I121" s="351" t="str">
        <f>V91</f>
        <v>spider mel fc</v>
      </c>
      <c r="J121" s="371"/>
      <c r="K121" s="371"/>
      <c r="L121" s="371"/>
      <c r="M121" s="371"/>
      <c r="N121" s="371"/>
      <c r="O121" s="371"/>
      <c r="P121" s="352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51" t="str">
        <f>V96</f>
        <v>to na frente FC</v>
      </c>
      <c r="E122" s="352"/>
      <c r="F122" s="185">
        <v>49</v>
      </c>
      <c r="G122" s="25" t="s">
        <v>17</v>
      </c>
      <c r="H122" s="186">
        <v>65</v>
      </c>
      <c r="I122" s="351" t="str">
        <f>V94</f>
        <v>comicu</v>
      </c>
      <c r="J122" s="371"/>
      <c r="K122" s="371"/>
      <c r="L122" s="371"/>
      <c r="M122" s="371"/>
      <c r="N122" s="371"/>
      <c r="O122" s="371"/>
      <c r="P122" s="352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51" t="str">
        <f>V95</f>
        <v>Atlético Bempostense</v>
      </c>
      <c r="E123" s="352"/>
      <c r="F123" s="186">
        <v>39</v>
      </c>
      <c r="G123" s="25" t="s">
        <v>17</v>
      </c>
      <c r="H123" s="185">
        <v>33</v>
      </c>
      <c r="I123" s="351" t="str">
        <f>V93</f>
        <v>André fogão</v>
      </c>
      <c r="J123" s="371"/>
      <c r="K123" s="371"/>
      <c r="L123" s="371"/>
      <c r="M123" s="371"/>
      <c r="N123" s="371"/>
      <c r="O123" s="371"/>
      <c r="P123" s="352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54" t="s">
        <v>261</v>
      </c>
      <c r="E125" s="355"/>
      <c r="F125" s="355"/>
      <c r="G125" s="355"/>
      <c r="H125" s="355"/>
      <c r="I125" s="355"/>
      <c r="J125" s="355"/>
      <c r="K125" s="355"/>
      <c r="L125" s="355"/>
      <c r="M125" s="355"/>
      <c r="N125" s="355"/>
      <c r="O125" s="355"/>
      <c r="P125" s="35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57"/>
      <c r="E126" s="358"/>
      <c r="F126" s="358"/>
      <c r="G126" s="358"/>
      <c r="H126" s="358"/>
      <c r="I126" s="358"/>
      <c r="J126" s="358"/>
      <c r="K126" s="358"/>
      <c r="L126" s="358"/>
      <c r="M126" s="358"/>
      <c r="N126" s="358"/>
      <c r="O126" s="358"/>
      <c r="P126" s="35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51" t="str">
        <f>V98</f>
        <v>Fiote Team</v>
      </c>
      <c r="E128" s="352"/>
      <c r="F128" s="186">
        <v>54</v>
      </c>
      <c r="G128" s="25" t="s">
        <v>17</v>
      </c>
      <c r="H128" s="185">
        <v>51</v>
      </c>
      <c r="I128" s="351" t="str">
        <f>V93</f>
        <v>André fogão</v>
      </c>
      <c r="J128" s="371"/>
      <c r="K128" s="371"/>
      <c r="L128" s="371"/>
      <c r="M128" s="371"/>
      <c r="N128" s="371"/>
      <c r="O128" s="371"/>
      <c r="P128" s="352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51" t="str">
        <f>V97</f>
        <v>Al-Jazira F.c</v>
      </c>
      <c r="E129" s="352"/>
      <c r="F129" s="186">
        <v>81</v>
      </c>
      <c r="G129" s="25" t="s">
        <v>17</v>
      </c>
      <c r="H129" s="185">
        <v>49</v>
      </c>
      <c r="I129" s="351" t="str">
        <f>V94</f>
        <v>comicu</v>
      </c>
      <c r="J129" s="371"/>
      <c r="K129" s="371"/>
      <c r="L129" s="371"/>
      <c r="M129" s="371"/>
      <c r="N129" s="371"/>
      <c r="O129" s="371"/>
      <c r="P129" s="352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51" t="str">
        <f>V96</f>
        <v>to na frente FC</v>
      </c>
      <c r="E130" s="352"/>
      <c r="F130" s="186">
        <v>52</v>
      </c>
      <c r="G130" s="25" t="s">
        <v>17</v>
      </c>
      <c r="H130" s="185">
        <v>0</v>
      </c>
      <c r="I130" s="351" t="str">
        <f>V91</f>
        <v>spider mel fc</v>
      </c>
      <c r="J130" s="371"/>
      <c r="K130" s="371"/>
      <c r="L130" s="371"/>
      <c r="M130" s="371"/>
      <c r="N130" s="371"/>
      <c r="O130" s="371"/>
      <c r="P130" s="352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51" t="str">
        <f>V95</f>
        <v>Atlético Bempostense</v>
      </c>
      <c r="E131" s="352"/>
      <c r="F131" s="185">
        <v>42</v>
      </c>
      <c r="G131" s="25" t="s">
        <v>17</v>
      </c>
      <c r="H131" s="186">
        <v>49</v>
      </c>
      <c r="I131" s="351" t="str">
        <f>V92</f>
        <v>Mentex F.C.</v>
      </c>
      <c r="J131" s="371"/>
      <c r="K131" s="371"/>
      <c r="L131" s="371"/>
      <c r="M131" s="371"/>
      <c r="N131" s="371"/>
      <c r="O131" s="371"/>
      <c r="P131" s="352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54" t="s">
        <v>262</v>
      </c>
      <c r="E133" s="355"/>
      <c r="F133" s="355"/>
      <c r="G133" s="355"/>
      <c r="H133" s="355"/>
      <c r="I133" s="355"/>
      <c r="J133" s="355"/>
      <c r="K133" s="355"/>
      <c r="L133" s="355"/>
      <c r="M133" s="355"/>
      <c r="N133" s="355"/>
      <c r="O133" s="355"/>
      <c r="P133" s="35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57"/>
      <c r="E134" s="358"/>
      <c r="F134" s="358"/>
      <c r="G134" s="358"/>
      <c r="H134" s="358"/>
      <c r="I134" s="358"/>
      <c r="J134" s="358"/>
      <c r="K134" s="358"/>
      <c r="L134" s="358"/>
      <c r="M134" s="358"/>
      <c r="N134" s="358"/>
      <c r="O134" s="358"/>
      <c r="P134" s="35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51" t="str">
        <f>V98</f>
        <v>Fiote Team</v>
      </c>
      <c r="E136" s="352"/>
      <c r="F136" s="186">
        <v>70</v>
      </c>
      <c r="G136" s="41" t="s">
        <v>17</v>
      </c>
      <c r="H136" s="185">
        <v>48</v>
      </c>
      <c r="I136" s="351" t="str">
        <f>V95</f>
        <v>Atlético Bempostense</v>
      </c>
      <c r="J136" s="371"/>
      <c r="K136" s="371"/>
      <c r="L136" s="371"/>
      <c r="M136" s="371"/>
      <c r="N136" s="371"/>
      <c r="O136" s="371"/>
      <c r="P136" s="352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51" t="str">
        <f>V97</f>
        <v>Al-Jazira F.c</v>
      </c>
      <c r="E137" s="352"/>
      <c r="F137" s="186">
        <v>51</v>
      </c>
      <c r="G137" s="41" t="s">
        <v>17</v>
      </c>
      <c r="H137" s="185">
        <v>40</v>
      </c>
      <c r="I137" s="351" t="str">
        <f>V96</f>
        <v>to na frente FC</v>
      </c>
      <c r="J137" s="371"/>
      <c r="K137" s="371"/>
      <c r="L137" s="371"/>
      <c r="M137" s="371"/>
      <c r="N137" s="371"/>
      <c r="O137" s="371"/>
      <c r="P137" s="352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51" t="str">
        <f>V94</f>
        <v>comicu</v>
      </c>
      <c r="E138" s="352"/>
      <c r="F138" s="186">
        <v>62</v>
      </c>
      <c r="G138" s="41" t="s">
        <v>17</v>
      </c>
      <c r="H138" s="185">
        <v>0</v>
      </c>
      <c r="I138" s="351" t="str">
        <f>V91</f>
        <v>spider mel fc</v>
      </c>
      <c r="J138" s="371"/>
      <c r="K138" s="371"/>
      <c r="L138" s="371"/>
      <c r="M138" s="371"/>
      <c r="N138" s="371"/>
      <c r="O138" s="371"/>
      <c r="P138" s="352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51" t="str">
        <f>V93</f>
        <v>André fogão</v>
      </c>
      <c r="E139" s="352"/>
      <c r="F139" s="186">
        <v>65</v>
      </c>
      <c r="G139" s="41" t="s">
        <v>17</v>
      </c>
      <c r="H139" s="185">
        <v>49</v>
      </c>
      <c r="I139" s="351" t="str">
        <f>V92</f>
        <v>Mentex F.C.</v>
      </c>
      <c r="J139" s="371"/>
      <c r="K139" s="371"/>
      <c r="L139" s="371"/>
      <c r="M139" s="371"/>
      <c r="N139" s="371"/>
      <c r="O139" s="371"/>
      <c r="P139" s="352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54" t="s">
        <v>263</v>
      </c>
      <c r="E141" s="355"/>
      <c r="F141" s="355"/>
      <c r="G141" s="355"/>
      <c r="H141" s="355"/>
      <c r="I141" s="355"/>
      <c r="J141" s="355"/>
      <c r="K141" s="355"/>
      <c r="L141" s="355"/>
      <c r="M141" s="355"/>
      <c r="N141" s="355"/>
      <c r="O141" s="355"/>
      <c r="P141" s="35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57"/>
      <c r="E142" s="358"/>
      <c r="F142" s="358"/>
      <c r="G142" s="358"/>
      <c r="H142" s="358"/>
      <c r="I142" s="358"/>
      <c r="J142" s="358"/>
      <c r="K142" s="358"/>
      <c r="L142" s="358"/>
      <c r="M142" s="358"/>
      <c r="N142" s="358"/>
      <c r="O142" s="358"/>
      <c r="P142" s="35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51" t="str">
        <f>V98</f>
        <v>Fiote Team</v>
      </c>
      <c r="E144" s="352"/>
      <c r="F144" s="185">
        <v>42</v>
      </c>
      <c r="G144" s="41" t="s">
        <v>17</v>
      </c>
      <c r="H144" s="186">
        <v>55</v>
      </c>
      <c r="I144" s="351" t="str">
        <f>V96</f>
        <v>to na frente FC</v>
      </c>
      <c r="J144" s="371"/>
      <c r="K144" s="371"/>
      <c r="L144" s="371"/>
      <c r="M144" s="371"/>
      <c r="N144" s="371"/>
      <c r="O144" s="371"/>
      <c r="P144" s="352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51" t="str">
        <f>V97</f>
        <v>Al-Jazira F.c</v>
      </c>
      <c r="E145" s="352"/>
      <c r="F145" s="185">
        <v>49</v>
      </c>
      <c r="G145" s="41" t="s">
        <v>17</v>
      </c>
      <c r="H145" s="186">
        <v>74</v>
      </c>
      <c r="I145" s="351" t="str">
        <f>V95</f>
        <v>Atlético Bempostense</v>
      </c>
      <c r="J145" s="371"/>
      <c r="K145" s="371"/>
      <c r="L145" s="371"/>
      <c r="M145" s="371"/>
      <c r="N145" s="371"/>
      <c r="O145" s="371"/>
      <c r="P145" s="352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51" t="str">
        <f>V94</f>
        <v>comicu</v>
      </c>
      <c r="E146" s="352"/>
      <c r="F146" s="185">
        <v>52</v>
      </c>
      <c r="G146" s="41" t="s">
        <v>17</v>
      </c>
      <c r="H146" s="186">
        <v>59</v>
      </c>
      <c r="I146" s="351" t="str">
        <f>V92</f>
        <v>Mentex F.C.</v>
      </c>
      <c r="J146" s="371"/>
      <c r="K146" s="371"/>
      <c r="L146" s="371"/>
      <c r="M146" s="371"/>
      <c r="N146" s="371"/>
      <c r="O146" s="371"/>
      <c r="P146" s="352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51" t="str">
        <f>V93</f>
        <v>André fogão</v>
      </c>
      <c r="E147" s="352"/>
      <c r="F147" s="186">
        <v>79</v>
      </c>
      <c r="G147" s="41" t="s">
        <v>17</v>
      </c>
      <c r="H147" s="185">
        <v>0</v>
      </c>
      <c r="I147" s="351" t="str">
        <f>V91</f>
        <v>spider mel fc</v>
      </c>
      <c r="J147" s="371"/>
      <c r="K147" s="371"/>
      <c r="L147" s="371"/>
      <c r="M147" s="371"/>
      <c r="N147" s="371"/>
      <c r="O147" s="371"/>
      <c r="P147" s="352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54" t="s">
        <v>264</v>
      </c>
      <c r="E149" s="355"/>
      <c r="F149" s="355"/>
      <c r="G149" s="355"/>
      <c r="H149" s="355"/>
      <c r="I149" s="355"/>
      <c r="J149" s="355"/>
      <c r="K149" s="355"/>
      <c r="L149" s="355"/>
      <c r="M149" s="355"/>
      <c r="N149" s="355"/>
      <c r="O149" s="355"/>
      <c r="P149" s="35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57"/>
      <c r="E150" s="358"/>
      <c r="F150" s="358"/>
      <c r="G150" s="358"/>
      <c r="H150" s="358"/>
      <c r="I150" s="358"/>
      <c r="J150" s="358"/>
      <c r="K150" s="358"/>
      <c r="L150" s="358"/>
      <c r="M150" s="358"/>
      <c r="N150" s="358"/>
      <c r="O150" s="358"/>
      <c r="P150" s="35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51" t="str">
        <f>V98</f>
        <v>Fiote Team</v>
      </c>
      <c r="E152" s="352"/>
      <c r="F152" s="186">
        <v>75</v>
      </c>
      <c r="G152" s="41" t="s">
        <v>17</v>
      </c>
      <c r="H152" s="185">
        <v>69</v>
      </c>
      <c r="I152" s="351" t="str">
        <f>V97</f>
        <v>Al-Jazira F.c</v>
      </c>
      <c r="J152" s="371"/>
      <c r="K152" s="371"/>
      <c r="L152" s="371"/>
      <c r="M152" s="371"/>
      <c r="N152" s="371"/>
      <c r="O152" s="371"/>
      <c r="P152" s="352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51" t="str">
        <f>V96</f>
        <v>to na frente FC</v>
      </c>
      <c r="E153" s="352"/>
      <c r="F153" s="186">
        <v>44</v>
      </c>
      <c r="G153" s="41" t="s">
        <v>17</v>
      </c>
      <c r="H153" s="185">
        <v>28</v>
      </c>
      <c r="I153" s="351" t="str">
        <f>V95</f>
        <v>Atlético Bempostense</v>
      </c>
      <c r="J153" s="371"/>
      <c r="K153" s="371"/>
      <c r="L153" s="371"/>
      <c r="M153" s="371"/>
      <c r="N153" s="371"/>
      <c r="O153" s="371"/>
      <c r="P153" s="352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51" t="str">
        <f>V94</f>
        <v>comicu</v>
      </c>
      <c r="E154" s="352"/>
      <c r="F154" s="185">
        <v>53</v>
      </c>
      <c r="G154" s="41" t="s">
        <v>17</v>
      </c>
      <c r="H154" s="186">
        <v>60</v>
      </c>
      <c r="I154" s="351" t="str">
        <f>V93</f>
        <v>André fogão</v>
      </c>
      <c r="J154" s="371"/>
      <c r="K154" s="371"/>
      <c r="L154" s="371"/>
      <c r="M154" s="371"/>
      <c r="N154" s="371"/>
      <c r="O154" s="371"/>
      <c r="P154" s="352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53" t="str">
        <f>V92</f>
        <v>Mentex F.C.</v>
      </c>
      <c r="E155" s="353"/>
      <c r="F155" s="186">
        <v>51</v>
      </c>
      <c r="G155" s="41" t="s">
        <v>17</v>
      </c>
      <c r="H155" s="185">
        <v>0</v>
      </c>
      <c r="I155" s="353" t="str">
        <f>V91</f>
        <v>spider mel fc</v>
      </c>
      <c r="J155" s="353"/>
      <c r="K155" s="353"/>
      <c r="L155" s="353"/>
      <c r="M155" s="353"/>
      <c r="N155" s="353"/>
      <c r="O155" s="353"/>
      <c r="P155" s="353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21" t="s">
        <v>252</v>
      </c>
      <c r="E157" s="322"/>
      <c r="F157" s="322"/>
      <c r="G157" s="322"/>
      <c r="H157" s="322"/>
      <c r="I157" s="322"/>
      <c r="J157" s="322"/>
      <c r="K157" s="322"/>
      <c r="L157" s="322"/>
      <c r="M157" s="323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24"/>
      <c r="E158" s="325"/>
      <c r="F158" s="325"/>
      <c r="G158" s="325"/>
      <c r="H158" s="325"/>
      <c r="I158" s="325"/>
      <c r="J158" s="325"/>
      <c r="K158" s="325"/>
      <c r="L158" s="325"/>
      <c r="M158" s="326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72" t="s">
        <v>12</v>
      </c>
      <c r="G159" s="373"/>
      <c r="H159" s="302" t="s">
        <v>309</v>
      </c>
      <c r="I159" s="302"/>
      <c r="J159" s="302" t="s">
        <v>310</v>
      </c>
      <c r="K159" s="302"/>
      <c r="L159" s="372" t="s">
        <v>174</v>
      </c>
      <c r="M159" s="374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75">
        <f>VLOOKUP(AC160,$U$159:$AB$167,3)</f>
        <v>12</v>
      </c>
      <c r="G160" s="375"/>
      <c r="H160" s="376">
        <f>VLOOKUP(AC160,$U$159:$AB$167,4)</f>
        <v>367</v>
      </c>
      <c r="I160" s="376"/>
      <c r="J160" s="376">
        <f>VLOOKUP(AC160,$U$159:$AB$167,5)</f>
        <v>338</v>
      </c>
      <c r="K160" s="376"/>
      <c r="L160" s="376">
        <f>VLOOKUP(AC160,$U$159:$AB$167,6)</f>
        <v>29</v>
      </c>
      <c r="M160" s="377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75">
        <f t="shared" ref="F161:F167" si="19">VLOOKUP(AC161,$U$159:$AB$167,3)</f>
        <v>11</v>
      </c>
      <c r="G161" s="375"/>
      <c r="H161" s="376">
        <f t="shared" ref="H161:H167" si="20">VLOOKUP(AC161,$U$159:$AB$167,4)</f>
        <v>377</v>
      </c>
      <c r="I161" s="376"/>
      <c r="J161" s="376">
        <f t="shared" ref="J161:J167" si="21">VLOOKUP(AC161,$U$159:$AB$167,5)</f>
        <v>286</v>
      </c>
      <c r="K161" s="376"/>
      <c r="L161" s="376">
        <f t="shared" ref="L161:L167" si="22">VLOOKUP(AC161,$U$159:$AB$167,6)</f>
        <v>91</v>
      </c>
      <c r="M161" s="377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75">
        <f t="shared" si="19"/>
        <v>11</v>
      </c>
      <c r="G162" s="375"/>
      <c r="H162" s="376">
        <f t="shared" si="20"/>
        <v>379</v>
      </c>
      <c r="I162" s="376"/>
      <c r="J162" s="376">
        <f t="shared" si="21"/>
        <v>329</v>
      </c>
      <c r="K162" s="376"/>
      <c r="L162" s="376">
        <f t="shared" si="22"/>
        <v>50</v>
      </c>
      <c r="M162" s="377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75">
        <f t="shared" si="19"/>
        <v>9</v>
      </c>
      <c r="G163" s="375"/>
      <c r="H163" s="376">
        <f t="shared" si="20"/>
        <v>355</v>
      </c>
      <c r="I163" s="376"/>
      <c r="J163" s="376">
        <f t="shared" si="21"/>
        <v>337</v>
      </c>
      <c r="K163" s="376"/>
      <c r="L163" s="376">
        <f t="shared" si="22"/>
        <v>18</v>
      </c>
      <c r="M163" s="377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39">
        <f t="shared" si="19"/>
        <v>9</v>
      </c>
      <c r="G164" s="339"/>
      <c r="H164" s="340">
        <f t="shared" si="20"/>
        <v>314</v>
      </c>
      <c r="I164" s="340"/>
      <c r="J164" s="340">
        <f t="shared" si="21"/>
        <v>302</v>
      </c>
      <c r="K164" s="340"/>
      <c r="L164" s="340">
        <f t="shared" si="22"/>
        <v>12</v>
      </c>
      <c r="M164" s="378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39">
        <f t="shared" si="19"/>
        <v>9</v>
      </c>
      <c r="G165" s="339"/>
      <c r="H165" s="340">
        <f t="shared" si="20"/>
        <v>306</v>
      </c>
      <c r="I165" s="340"/>
      <c r="J165" s="340">
        <f t="shared" si="21"/>
        <v>370</v>
      </c>
      <c r="K165" s="340"/>
      <c r="L165" s="340">
        <f t="shared" si="22"/>
        <v>-64</v>
      </c>
      <c r="M165" s="378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39">
        <f t="shared" si="19"/>
        <v>8</v>
      </c>
      <c r="G166" s="339"/>
      <c r="H166" s="340">
        <f t="shared" si="20"/>
        <v>349</v>
      </c>
      <c r="I166" s="340"/>
      <c r="J166" s="340">
        <f t="shared" si="21"/>
        <v>339</v>
      </c>
      <c r="K166" s="340"/>
      <c r="L166" s="340">
        <f t="shared" si="22"/>
        <v>10</v>
      </c>
      <c r="M166" s="378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2">
        <f t="shared" si="19"/>
        <v>5</v>
      </c>
      <c r="G167" s="342"/>
      <c r="H167" s="343">
        <f t="shared" si="20"/>
        <v>270</v>
      </c>
      <c r="I167" s="343"/>
      <c r="J167" s="343">
        <f t="shared" si="21"/>
        <v>409</v>
      </c>
      <c r="K167" s="343"/>
      <c r="L167" s="343">
        <f t="shared" si="22"/>
        <v>-139</v>
      </c>
      <c r="M167" s="379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45" t="s">
        <v>258</v>
      </c>
      <c r="E169" s="346"/>
      <c r="F169" s="346"/>
      <c r="G169" s="346"/>
      <c r="H169" s="346"/>
      <c r="I169" s="346"/>
      <c r="J169" s="346"/>
      <c r="K169" s="346"/>
      <c r="L169" s="346"/>
      <c r="M169" s="346"/>
      <c r="N169" s="346"/>
      <c r="O169" s="346"/>
      <c r="P169" s="347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48"/>
      <c r="E170" s="349"/>
      <c r="F170" s="349"/>
      <c r="G170" s="349"/>
      <c r="H170" s="349"/>
      <c r="I170" s="349"/>
      <c r="J170" s="349"/>
      <c r="K170" s="349"/>
      <c r="L170" s="349"/>
      <c r="M170" s="349"/>
      <c r="N170" s="349"/>
      <c r="O170" s="349"/>
      <c r="P170" s="350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53" t="str">
        <f>V167</f>
        <v>WillianBalao</v>
      </c>
      <c r="E172" s="353"/>
      <c r="F172" s="185">
        <v>21</v>
      </c>
      <c r="G172" s="41" t="s">
        <v>17</v>
      </c>
      <c r="H172" s="186">
        <v>29</v>
      </c>
      <c r="I172" s="353" t="str">
        <f>V163</f>
        <v>Vetores F. C.</v>
      </c>
      <c r="J172" s="353"/>
      <c r="K172" s="353"/>
      <c r="L172" s="353"/>
      <c r="M172" s="353"/>
      <c r="N172" s="353"/>
      <c r="O172" s="353"/>
      <c r="P172" s="353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53" t="str">
        <f>V166</f>
        <v>CR FLASHOW 11</v>
      </c>
      <c r="E173" s="353"/>
      <c r="F173" s="185">
        <v>40</v>
      </c>
      <c r="G173" s="41" t="s">
        <v>17</v>
      </c>
      <c r="H173" s="186">
        <v>42</v>
      </c>
      <c r="I173" s="353" t="str">
        <f>V162</f>
        <v>E-FIT</v>
      </c>
      <c r="J173" s="353"/>
      <c r="K173" s="353"/>
      <c r="L173" s="353"/>
      <c r="M173" s="353"/>
      <c r="N173" s="353"/>
      <c r="O173" s="353"/>
      <c r="P173" s="353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53" t="str">
        <f>V165</f>
        <v>Destifnow 05 FC</v>
      </c>
      <c r="E174" s="353"/>
      <c r="F174" s="186">
        <v>34</v>
      </c>
      <c r="G174" s="41" t="s">
        <v>17</v>
      </c>
      <c r="H174" s="185">
        <v>11</v>
      </c>
      <c r="I174" s="353" t="str">
        <f>V161</f>
        <v>É o ki tu merece</v>
      </c>
      <c r="J174" s="353"/>
      <c r="K174" s="353"/>
      <c r="L174" s="353"/>
      <c r="M174" s="353"/>
      <c r="N174" s="353"/>
      <c r="O174" s="353"/>
      <c r="P174" s="353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53" t="str">
        <f>V164</f>
        <v>Levi*s FC 10</v>
      </c>
      <c r="E175" s="353"/>
      <c r="F175" s="186">
        <v>38</v>
      </c>
      <c r="G175" s="41" t="s">
        <v>17</v>
      </c>
      <c r="H175" s="185">
        <v>37</v>
      </c>
      <c r="I175" s="353" t="str">
        <f>V160</f>
        <v>VivaCR.FC</v>
      </c>
      <c r="J175" s="353"/>
      <c r="K175" s="353"/>
      <c r="L175" s="353"/>
      <c r="M175" s="353"/>
      <c r="N175" s="353"/>
      <c r="O175" s="353"/>
      <c r="P175" s="353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54" t="s">
        <v>259</v>
      </c>
      <c r="E177" s="355"/>
      <c r="F177" s="355"/>
      <c r="G177" s="355"/>
      <c r="H177" s="355"/>
      <c r="I177" s="355"/>
      <c r="J177" s="355"/>
      <c r="K177" s="355"/>
      <c r="L177" s="355"/>
      <c r="M177" s="355"/>
      <c r="N177" s="355"/>
      <c r="O177" s="355"/>
      <c r="P177" s="35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57"/>
      <c r="E178" s="358"/>
      <c r="F178" s="358"/>
      <c r="G178" s="358"/>
      <c r="H178" s="358"/>
      <c r="I178" s="358"/>
      <c r="J178" s="358"/>
      <c r="K178" s="358"/>
      <c r="L178" s="358"/>
      <c r="M178" s="358"/>
      <c r="N178" s="358"/>
      <c r="O178" s="358"/>
      <c r="P178" s="35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53" t="str">
        <f>V167</f>
        <v>WillianBalao</v>
      </c>
      <c r="E180" s="353"/>
      <c r="F180" s="185">
        <v>16</v>
      </c>
      <c r="G180" s="41" t="s">
        <v>17</v>
      </c>
      <c r="H180" s="186">
        <v>52</v>
      </c>
      <c r="I180" s="353" t="str">
        <f>V160</f>
        <v>VivaCR.FC</v>
      </c>
      <c r="J180" s="353"/>
      <c r="K180" s="353"/>
      <c r="L180" s="353"/>
      <c r="M180" s="353"/>
      <c r="N180" s="353"/>
      <c r="O180" s="353"/>
      <c r="P180" s="353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53" t="str">
        <f>V166</f>
        <v>CR FLASHOW 11</v>
      </c>
      <c r="E181" s="353"/>
      <c r="F181" s="186">
        <v>62</v>
      </c>
      <c r="G181" s="41" t="s">
        <v>17</v>
      </c>
      <c r="H181" s="185">
        <v>36</v>
      </c>
      <c r="I181" s="353" t="str">
        <f>V161</f>
        <v>É o ki tu merece</v>
      </c>
      <c r="J181" s="353"/>
      <c r="K181" s="353"/>
      <c r="L181" s="353"/>
      <c r="M181" s="353"/>
      <c r="N181" s="353"/>
      <c r="O181" s="353"/>
      <c r="P181" s="353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53" t="str">
        <f>V165</f>
        <v>Destifnow 05 FC</v>
      </c>
      <c r="E182" s="353"/>
      <c r="F182" s="186">
        <v>52</v>
      </c>
      <c r="G182" s="41" t="s">
        <v>17</v>
      </c>
      <c r="H182" s="185">
        <v>51</v>
      </c>
      <c r="I182" s="353" t="str">
        <f>V162</f>
        <v>E-FIT</v>
      </c>
      <c r="J182" s="353"/>
      <c r="K182" s="353"/>
      <c r="L182" s="353"/>
      <c r="M182" s="353"/>
      <c r="N182" s="353"/>
      <c r="O182" s="353"/>
      <c r="P182" s="353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53" t="str">
        <f>V164</f>
        <v>Levi*s FC 10</v>
      </c>
      <c r="E183" s="353"/>
      <c r="F183" s="185">
        <v>56</v>
      </c>
      <c r="G183" s="41" t="s">
        <v>17</v>
      </c>
      <c r="H183" s="186">
        <v>52</v>
      </c>
      <c r="I183" s="353" t="str">
        <f>V163</f>
        <v>Vetores F. C.</v>
      </c>
      <c r="J183" s="353"/>
      <c r="K183" s="353"/>
      <c r="L183" s="353"/>
      <c r="M183" s="353"/>
      <c r="N183" s="353"/>
      <c r="O183" s="353"/>
      <c r="P183" s="353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54" t="s">
        <v>260</v>
      </c>
      <c r="E185" s="355"/>
      <c r="F185" s="355"/>
      <c r="G185" s="355"/>
      <c r="H185" s="355"/>
      <c r="I185" s="355"/>
      <c r="J185" s="355"/>
      <c r="K185" s="355"/>
      <c r="L185" s="355"/>
      <c r="M185" s="355"/>
      <c r="N185" s="355"/>
      <c r="O185" s="355"/>
      <c r="P185" s="35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57"/>
      <c r="E186" s="358"/>
      <c r="F186" s="358"/>
      <c r="G186" s="358"/>
      <c r="H186" s="358"/>
      <c r="I186" s="358"/>
      <c r="J186" s="358"/>
      <c r="K186" s="358"/>
      <c r="L186" s="358"/>
      <c r="M186" s="358"/>
      <c r="N186" s="358"/>
      <c r="O186" s="358"/>
      <c r="P186" s="35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53" t="str">
        <f>V167</f>
        <v>WillianBalao</v>
      </c>
      <c r="E188" s="353"/>
      <c r="F188" s="186">
        <v>70</v>
      </c>
      <c r="G188" s="25" t="s">
        <v>17</v>
      </c>
      <c r="H188" s="185">
        <v>21</v>
      </c>
      <c r="I188" s="353" t="str">
        <f>V161</f>
        <v>É o ki tu merece</v>
      </c>
      <c r="J188" s="353"/>
      <c r="K188" s="353"/>
      <c r="L188" s="353"/>
      <c r="M188" s="353"/>
      <c r="N188" s="353"/>
      <c r="O188" s="353"/>
      <c r="P188" s="353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53" t="str">
        <f>V166</f>
        <v>CR FLASHOW 11</v>
      </c>
      <c r="E189" s="353"/>
      <c r="F189" s="185">
        <v>73</v>
      </c>
      <c r="G189" s="25" t="s">
        <v>17</v>
      </c>
      <c r="H189" s="186">
        <v>82</v>
      </c>
      <c r="I189" s="353" t="str">
        <f>V160</f>
        <v>VivaCR.FC</v>
      </c>
      <c r="J189" s="353"/>
      <c r="K189" s="353"/>
      <c r="L189" s="353"/>
      <c r="M189" s="353"/>
      <c r="N189" s="353"/>
      <c r="O189" s="353"/>
      <c r="P189" s="353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53" t="str">
        <f>V165</f>
        <v>Destifnow 05 FC</v>
      </c>
      <c r="E190" s="353"/>
      <c r="F190" s="185">
        <v>46</v>
      </c>
      <c r="G190" s="25" t="s">
        <v>17</v>
      </c>
      <c r="H190" s="186">
        <v>77</v>
      </c>
      <c r="I190" s="353" t="str">
        <f>V163</f>
        <v>Vetores F. C.</v>
      </c>
      <c r="J190" s="353"/>
      <c r="K190" s="353"/>
      <c r="L190" s="353"/>
      <c r="M190" s="353"/>
      <c r="N190" s="353"/>
      <c r="O190" s="353"/>
      <c r="P190" s="353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53" t="str">
        <f>V164</f>
        <v>Levi*s FC 10</v>
      </c>
      <c r="E191" s="353"/>
      <c r="F191" s="185">
        <v>54</v>
      </c>
      <c r="G191" s="25" t="s">
        <v>17</v>
      </c>
      <c r="H191" s="186">
        <v>56</v>
      </c>
      <c r="I191" s="353" t="str">
        <f>V162</f>
        <v>E-FIT</v>
      </c>
      <c r="J191" s="353"/>
      <c r="K191" s="353"/>
      <c r="L191" s="353"/>
      <c r="M191" s="353"/>
      <c r="N191" s="353"/>
      <c r="O191" s="353"/>
      <c r="P191" s="353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54" t="s">
        <v>261</v>
      </c>
      <c r="E193" s="355"/>
      <c r="F193" s="355"/>
      <c r="G193" s="355"/>
      <c r="H193" s="355"/>
      <c r="I193" s="355"/>
      <c r="J193" s="355"/>
      <c r="K193" s="355"/>
      <c r="L193" s="355"/>
      <c r="M193" s="355"/>
      <c r="N193" s="355"/>
      <c r="O193" s="355"/>
      <c r="P193" s="35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57"/>
      <c r="E194" s="358"/>
      <c r="F194" s="358"/>
      <c r="G194" s="358"/>
      <c r="H194" s="358"/>
      <c r="I194" s="358"/>
      <c r="J194" s="358"/>
      <c r="K194" s="358"/>
      <c r="L194" s="358"/>
      <c r="M194" s="358"/>
      <c r="N194" s="358"/>
      <c r="O194" s="358"/>
      <c r="P194" s="35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53" t="str">
        <f>V167</f>
        <v>WillianBalao</v>
      </c>
      <c r="E196" s="353"/>
      <c r="F196" s="185">
        <v>54</v>
      </c>
      <c r="G196" s="41" t="s">
        <v>17</v>
      </c>
      <c r="H196" s="186">
        <v>57</v>
      </c>
      <c r="I196" s="353" t="str">
        <f>V162</f>
        <v>E-FIT</v>
      </c>
      <c r="J196" s="353"/>
      <c r="K196" s="353"/>
      <c r="L196" s="353"/>
      <c r="M196" s="353"/>
      <c r="N196" s="353"/>
      <c r="O196" s="353"/>
      <c r="P196" s="353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53" t="str">
        <f>V166</f>
        <v>CR FLASHOW 11</v>
      </c>
      <c r="E197" s="353"/>
      <c r="F197" s="186">
        <v>74</v>
      </c>
      <c r="G197" s="41" t="s">
        <v>17</v>
      </c>
      <c r="H197" s="185">
        <v>53</v>
      </c>
      <c r="I197" s="353" t="str">
        <f>V163</f>
        <v>Vetores F. C.</v>
      </c>
      <c r="J197" s="353"/>
      <c r="K197" s="353"/>
      <c r="L197" s="353"/>
      <c r="M197" s="353"/>
      <c r="N197" s="353"/>
      <c r="O197" s="353"/>
      <c r="P197" s="353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53" t="str">
        <f>V165</f>
        <v>Destifnow 05 FC</v>
      </c>
      <c r="E198" s="353"/>
      <c r="F198" s="185">
        <v>18</v>
      </c>
      <c r="G198" s="41" t="s">
        <v>17</v>
      </c>
      <c r="H198" s="186">
        <v>87</v>
      </c>
      <c r="I198" s="353" t="str">
        <f>V160</f>
        <v>VivaCR.FC</v>
      </c>
      <c r="J198" s="353"/>
      <c r="K198" s="353"/>
      <c r="L198" s="353"/>
      <c r="M198" s="353"/>
      <c r="N198" s="353"/>
      <c r="O198" s="353"/>
      <c r="P198" s="353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53" t="str">
        <f>V164</f>
        <v>Levi*s FC 10</v>
      </c>
      <c r="E199" s="353"/>
      <c r="F199" s="186">
        <v>80</v>
      </c>
      <c r="G199" s="41" t="s">
        <v>17</v>
      </c>
      <c r="H199" s="185">
        <v>73</v>
      </c>
      <c r="I199" s="353" t="str">
        <f>V161</f>
        <v>É o ki tu merece</v>
      </c>
      <c r="J199" s="353"/>
      <c r="K199" s="353"/>
      <c r="L199" s="353"/>
      <c r="M199" s="353"/>
      <c r="N199" s="353"/>
      <c r="O199" s="353"/>
      <c r="P199" s="353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54" t="s">
        <v>262</v>
      </c>
      <c r="E201" s="355"/>
      <c r="F201" s="355"/>
      <c r="G201" s="355"/>
      <c r="H201" s="355"/>
      <c r="I201" s="355"/>
      <c r="J201" s="355"/>
      <c r="K201" s="355"/>
      <c r="L201" s="355"/>
      <c r="M201" s="355"/>
      <c r="N201" s="355"/>
      <c r="O201" s="355"/>
      <c r="P201" s="35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57"/>
      <c r="E202" s="358"/>
      <c r="F202" s="358"/>
      <c r="G202" s="358"/>
      <c r="H202" s="358"/>
      <c r="I202" s="358"/>
      <c r="J202" s="358"/>
      <c r="K202" s="358"/>
      <c r="L202" s="358"/>
      <c r="M202" s="358"/>
      <c r="N202" s="358"/>
      <c r="O202" s="358"/>
      <c r="P202" s="35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53" t="str">
        <f>V167</f>
        <v>WillianBalao</v>
      </c>
      <c r="E204" s="353"/>
      <c r="F204" s="185">
        <v>38</v>
      </c>
      <c r="G204" s="41" t="s">
        <v>17</v>
      </c>
      <c r="H204" s="186">
        <v>59</v>
      </c>
      <c r="I204" s="353" t="str">
        <f>V164</f>
        <v>Levi*s FC 10</v>
      </c>
      <c r="J204" s="353"/>
      <c r="K204" s="353"/>
      <c r="L204" s="353"/>
      <c r="M204" s="353"/>
      <c r="N204" s="353"/>
      <c r="O204" s="353"/>
      <c r="P204" s="353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53" t="str">
        <f>V166</f>
        <v>CR FLASHOW 11</v>
      </c>
      <c r="E205" s="353"/>
      <c r="F205" s="186">
        <v>50</v>
      </c>
      <c r="G205" s="41" t="s">
        <v>17</v>
      </c>
      <c r="H205" s="185">
        <v>22</v>
      </c>
      <c r="I205" s="353" t="str">
        <f>V165</f>
        <v>Destifnow 05 FC</v>
      </c>
      <c r="J205" s="353"/>
      <c r="K205" s="353"/>
      <c r="L205" s="353"/>
      <c r="M205" s="353"/>
      <c r="N205" s="353"/>
      <c r="O205" s="353"/>
      <c r="P205" s="353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53" t="str">
        <f>V163</f>
        <v>Vetores F. C.</v>
      </c>
      <c r="E206" s="353"/>
      <c r="F206" s="185">
        <v>15</v>
      </c>
      <c r="G206" s="41" t="s">
        <v>17</v>
      </c>
      <c r="H206" s="186">
        <v>25</v>
      </c>
      <c r="I206" s="353" t="str">
        <f>V160</f>
        <v>VivaCR.FC</v>
      </c>
      <c r="J206" s="353"/>
      <c r="K206" s="353"/>
      <c r="L206" s="353"/>
      <c r="M206" s="353"/>
      <c r="N206" s="353"/>
      <c r="O206" s="353"/>
      <c r="P206" s="353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53" t="str">
        <f>V162</f>
        <v>E-FIT</v>
      </c>
      <c r="E207" s="353"/>
      <c r="F207" s="185">
        <v>34</v>
      </c>
      <c r="G207" s="41" t="s">
        <v>17</v>
      </c>
      <c r="H207" s="186">
        <v>46</v>
      </c>
      <c r="I207" s="353" t="str">
        <f>V161</f>
        <v>É o ki tu merece</v>
      </c>
      <c r="J207" s="353"/>
      <c r="K207" s="353"/>
      <c r="L207" s="353"/>
      <c r="M207" s="353"/>
      <c r="N207" s="353"/>
      <c r="O207" s="353"/>
      <c r="P207" s="353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54" t="s">
        <v>263</v>
      </c>
      <c r="E209" s="355"/>
      <c r="F209" s="355"/>
      <c r="G209" s="355"/>
      <c r="H209" s="355"/>
      <c r="I209" s="355"/>
      <c r="J209" s="355"/>
      <c r="K209" s="355"/>
      <c r="L209" s="355"/>
      <c r="M209" s="355"/>
      <c r="N209" s="355"/>
      <c r="O209" s="355"/>
      <c r="P209" s="35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57"/>
      <c r="E210" s="358"/>
      <c r="F210" s="358"/>
      <c r="G210" s="358"/>
      <c r="H210" s="358"/>
      <c r="I210" s="358"/>
      <c r="J210" s="358"/>
      <c r="K210" s="358"/>
      <c r="L210" s="358"/>
      <c r="M210" s="358"/>
      <c r="N210" s="358"/>
      <c r="O210" s="358"/>
      <c r="P210" s="35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53" t="str">
        <f>V167</f>
        <v>WillianBalao</v>
      </c>
      <c r="E212" s="353"/>
      <c r="F212" s="186">
        <v>66</v>
      </c>
      <c r="G212" s="41" t="s">
        <v>17</v>
      </c>
      <c r="H212" s="185">
        <v>52</v>
      </c>
      <c r="I212" s="353" t="str">
        <f>V165</f>
        <v>Destifnow 05 FC</v>
      </c>
      <c r="J212" s="353"/>
      <c r="K212" s="353"/>
      <c r="L212" s="353"/>
      <c r="M212" s="353"/>
      <c r="N212" s="353"/>
      <c r="O212" s="353"/>
      <c r="P212" s="353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53" t="str">
        <f>V166</f>
        <v>CR FLASHOW 11</v>
      </c>
      <c r="E213" s="353"/>
      <c r="F213" s="186">
        <v>48</v>
      </c>
      <c r="G213" s="41" t="s">
        <v>17</v>
      </c>
      <c r="H213" s="185">
        <v>45</v>
      </c>
      <c r="I213" s="353" t="str">
        <f>V164</f>
        <v>Levi*s FC 10</v>
      </c>
      <c r="J213" s="353"/>
      <c r="K213" s="353"/>
      <c r="L213" s="353"/>
      <c r="M213" s="353"/>
      <c r="N213" s="353"/>
      <c r="O213" s="353"/>
      <c r="P213" s="353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53" t="str">
        <f>V163</f>
        <v>Vetores F. C.</v>
      </c>
      <c r="E214" s="353"/>
      <c r="F214" s="185">
        <v>43</v>
      </c>
      <c r="G214" s="41" t="s">
        <v>17</v>
      </c>
      <c r="H214" s="186">
        <v>60</v>
      </c>
      <c r="I214" s="353" t="str">
        <f>V161</f>
        <v>É o ki tu merece</v>
      </c>
      <c r="J214" s="353"/>
      <c r="K214" s="353"/>
      <c r="L214" s="353"/>
      <c r="M214" s="353"/>
      <c r="N214" s="353"/>
      <c r="O214" s="353"/>
      <c r="P214" s="353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53" t="str">
        <f>V162</f>
        <v>E-FIT</v>
      </c>
      <c r="E215" s="353"/>
      <c r="F215" s="186">
        <v>67</v>
      </c>
      <c r="G215" s="41" t="s">
        <v>17</v>
      </c>
      <c r="H215" s="185">
        <v>47</v>
      </c>
      <c r="I215" s="353" t="str">
        <f>V160</f>
        <v>VivaCR.FC</v>
      </c>
      <c r="J215" s="353"/>
      <c r="K215" s="353"/>
      <c r="L215" s="353"/>
      <c r="M215" s="353"/>
      <c r="N215" s="353"/>
      <c r="O215" s="353"/>
      <c r="P215" s="353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54" t="s">
        <v>264</v>
      </c>
      <c r="E217" s="355"/>
      <c r="F217" s="355"/>
      <c r="G217" s="355"/>
      <c r="H217" s="355"/>
      <c r="I217" s="355"/>
      <c r="J217" s="355"/>
      <c r="K217" s="355"/>
      <c r="L217" s="355"/>
      <c r="M217" s="355"/>
      <c r="N217" s="355"/>
      <c r="O217" s="355"/>
      <c r="P217" s="35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57"/>
      <c r="E218" s="358"/>
      <c r="F218" s="358"/>
      <c r="G218" s="358"/>
      <c r="H218" s="358"/>
      <c r="I218" s="358"/>
      <c r="J218" s="358"/>
      <c r="K218" s="358"/>
      <c r="L218" s="358"/>
      <c r="M218" s="358"/>
      <c r="N218" s="358"/>
      <c r="O218" s="358"/>
      <c r="P218" s="35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53" t="str">
        <f>V167</f>
        <v>WillianBalao</v>
      </c>
      <c r="E220" s="353"/>
      <c r="F220" s="186">
        <v>49</v>
      </c>
      <c r="G220" s="41" t="s">
        <v>17</v>
      </c>
      <c r="H220" s="185">
        <v>32</v>
      </c>
      <c r="I220" s="353" t="str">
        <f>V166</f>
        <v>CR FLASHOW 11</v>
      </c>
      <c r="J220" s="353"/>
      <c r="K220" s="353"/>
      <c r="L220" s="353"/>
      <c r="M220" s="353"/>
      <c r="N220" s="353"/>
      <c r="O220" s="353"/>
      <c r="P220" s="353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53" t="str">
        <f>V165</f>
        <v>Destifnow 05 FC</v>
      </c>
      <c r="E221" s="353"/>
      <c r="F221" s="185">
        <v>46</v>
      </c>
      <c r="G221" s="41" t="s">
        <v>17</v>
      </c>
      <c r="H221" s="186">
        <v>67</v>
      </c>
      <c r="I221" s="353" t="str">
        <f>V164</f>
        <v>Levi*s FC 10</v>
      </c>
      <c r="J221" s="353"/>
      <c r="K221" s="353"/>
      <c r="L221" s="353"/>
      <c r="M221" s="353"/>
      <c r="N221" s="353"/>
      <c r="O221" s="353"/>
      <c r="P221" s="353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53" t="str">
        <f>V163</f>
        <v>Vetores F. C.</v>
      </c>
      <c r="E222" s="353"/>
      <c r="F222" s="185">
        <v>45</v>
      </c>
      <c r="G222" s="41" t="s">
        <v>17</v>
      </c>
      <c r="H222" s="186">
        <v>60</v>
      </c>
      <c r="I222" s="353" t="str">
        <f>V162</f>
        <v>E-FIT</v>
      </c>
      <c r="J222" s="353"/>
      <c r="K222" s="353"/>
      <c r="L222" s="353"/>
      <c r="M222" s="353"/>
      <c r="N222" s="353"/>
      <c r="O222" s="353"/>
      <c r="P222" s="353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53" t="str">
        <f>V161</f>
        <v>É o ki tu merece</v>
      </c>
      <c r="E223" s="353"/>
      <c r="F223" s="186">
        <v>59</v>
      </c>
      <c r="G223" s="41" t="s">
        <v>17</v>
      </c>
      <c r="H223" s="185">
        <v>47</v>
      </c>
      <c r="I223" s="353" t="str">
        <f>V160</f>
        <v>VivaCR.FC</v>
      </c>
      <c r="J223" s="353"/>
      <c r="K223" s="353"/>
      <c r="L223" s="353"/>
      <c r="M223" s="353"/>
      <c r="N223" s="353"/>
      <c r="O223" s="353"/>
      <c r="P223" s="353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0" t="s">
        <v>253</v>
      </c>
      <c r="E225" s="380"/>
      <c r="F225" s="380"/>
      <c r="G225" s="380"/>
      <c r="H225" s="380"/>
      <c r="I225" s="380"/>
      <c r="J225" s="380"/>
      <c r="K225" s="380"/>
      <c r="L225" s="380"/>
      <c r="M225" s="380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0"/>
      <c r="E226" s="380"/>
      <c r="F226" s="380"/>
      <c r="G226" s="380"/>
      <c r="H226" s="380"/>
      <c r="I226" s="380"/>
      <c r="J226" s="380"/>
      <c r="K226" s="380"/>
      <c r="L226" s="380"/>
      <c r="M226" s="380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81" t="s">
        <v>12</v>
      </c>
      <c r="G227" s="381"/>
      <c r="H227" s="302" t="s">
        <v>309</v>
      </c>
      <c r="I227" s="302"/>
      <c r="J227" s="302" t="s">
        <v>310</v>
      </c>
      <c r="K227" s="302"/>
      <c r="L227" s="381" t="s">
        <v>174</v>
      </c>
      <c r="M227" s="381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75">
        <f>VLOOKUP(AC228,$U$227:$AC$235,3)</f>
        <v>14</v>
      </c>
      <c r="G228" s="375"/>
      <c r="H228" s="376">
        <f>VLOOKUP(AC228,$U$227:$AC$235,4)</f>
        <v>373</v>
      </c>
      <c r="I228" s="376"/>
      <c r="J228" s="376">
        <f>VLOOKUP(AC228,$U$227:$AC$235,5)</f>
        <v>240</v>
      </c>
      <c r="K228" s="376"/>
      <c r="L228" s="376">
        <f>VLOOKUP(AC228,$U$227:$AC$235,6)</f>
        <v>133</v>
      </c>
      <c r="M228" s="382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75">
        <f t="shared" ref="F229:F235" si="28">VLOOKUP(AC229,$U$227:$AC$235,3)</f>
        <v>14</v>
      </c>
      <c r="G229" s="375"/>
      <c r="H229" s="376">
        <f t="shared" ref="H229:H235" si="29">VLOOKUP(AC229,$U$227:$AC$235,4)</f>
        <v>301</v>
      </c>
      <c r="I229" s="376"/>
      <c r="J229" s="376">
        <f t="shared" ref="J229:J235" si="30">VLOOKUP(AC229,$U$227:$AC$235,5)</f>
        <v>267</v>
      </c>
      <c r="K229" s="376"/>
      <c r="L229" s="376">
        <f t="shared" ref="L229:L235" si="31">VLOOKUP(AC229,$U$227:$AC$235,6)</f>
        <v>34</v>
      </c>
      <c r="M229" s="382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75">
        <f t="shared" si="28"/>
        <v>11</v>
      </c>
      <c r="G230" s="375"/>
      <c r="H230" s="376">
        <f t="shared" si="29"/>
        <v>374</v>
      </c>
      <c r="I230" s="376"/>
      <c r="J230" s="376">
        <f t="shared" si="30"/>
        <v>348</v>
      </c>
      <c r="K230" s="376"/>
      <c r="L230" s="376">
        <f t="shared" si="31"/>
        <v>26</v>
      </c>
      <c r="M230" s="382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75">
        <f t="shared" si="28"/>
        <v>10</v>
      </c>
      <c r="G231" s="375"/>
      <c r="H231" s="376">
        <f t="shared" si="29"/>
        <v>353</v>
      </c>
      <c r="I231" s="376"/>
      <c r="J231" s="376">
        <f t="shared" si="30"/>
        <v>308</v>
      </c>
      <c r="K231" s="376"/>
      <c r="L231" s="376">
        <f t="shared" si="31"/>
        <v>45</v>
      </c>
      <c r="M231" s="382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39">
        <f t="shared" si="28"/>
        <v>7</v>
      </c>
      <c r="G232" s="339"/>
      <c r="H232" s="340">
        <f t="shared" si="29"/>
        <v>328</v>
      </c>
      <c r="I232" s="340"/>
      <c r="J232" s="340">
        <f t="shared" si="30"/>
        <v>359</v>
      </c>
      <c r="K232" s="340"/>
      <c r="L232" s="340">
        <f t="shared" si="31"/>
        <v>-31</v>
      </c>
      <c r="M232" s="383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39">
        <f t="shared" si="28"/>
        <v>6</v>
      </c>
      <c r="G233" s="339"/>
      <c r="H233" s="340">
        <f t="shared" si="29"/>
        <v>305</v>
      </c>
      <c r="I233" s="340"/>
      <c r="J233" s="340">
        <f t="shared" si="30"/>
        <v>344</v>
      </c>
      <c r="K233" s="340"/>
      <c r="L233" s="340">
        <f t="shared" si="31"/>
        <v>-39</v>
      </c>
      <c r="M233" s="383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39">
        <f t="shared" si="28"/>
        <v>5</v>
      </c>
      <c r="G234" s="339"/>
      <c r="H234" s="340">
        <f t="shared" si="29"/>
        <v>287</v>
      </c>
      <c r="I234" s="340"/>
      <c r="J234" s="340">
        <f t="shared" si="30"/>
        <v>351</v>
      </c>
      <c r="K234" s="340"/>
      <c r="L234" s="340">
        <f t="shared" si="31"/>
        <v>-64</v>
      </c>
      <c r="M234" s="383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39">
        <f t="shared" si="28"/>
        <v>3</v>
      </c>
      <c r="G235" s="339"/>
      <c r="H235" s="340">
        <f t="shared" si="29"/>
        <v>236</v>
      </c>
      <c r="I235" s="340"/>
      <c r="J235" s="340">
        <f t="shared" si="30"/>
        <v>338</v>
      </c>
      <c r="K235" s="340"/>
      <c r="L235" s="340">
        <f t="shared" si="31"/>
        <v>-102</v>
      </c>
      <c r="M235" s="383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45" t="s">
        <v>258</v>
      </c>
      <c r="E238" s="346"/>
      <c r="F238" s="346"/>
      <c r="G238" s="346"/>
      <c r="H238" s="346"/>
      <c r="I238" s="346"/>
      <c r="J238" s="346"/>
      <c r="K238" s="346"/>
      <c r="L238" s="346"/>
      <c r="M238" s="346"/>
      <c r="N238" s="346"/>
      <c r="O238" s="346"/>
      <c r="P238" s="347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48"/>
      <c r="E239" s="349"/>
      <c r="F239" s="349"/>
      <c r="G239" s="349"/>
      <c r="H239" s="349"/>
      <c r="I239" s="349"/>
      <c r="J239" s="349"/>
      <c r="K239" s="349"/>
      <c r="L239" s="349"/>
      <c r="M239" s="349"/>
      <c r="N239" s="349"/>
      <c r="O239" s="349"/>
      <c r="P239" s="350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53" t="str">
        <f>V235</f>
        <v>Belloshow</v>
      </c>
      <c r="E241" s="353"/>
      <c r="F241" s="185">
        <v>31</v>
      </c>
      <c r="G241" s="25" t="s">
        <v>17</v>
      </c>
      <c r="H241" s="186">
        <v>39</v>
      </c>
      <c r="I241" s="353" t="str">
        <f>V231</f>
        <v>MAGRÃO FUTEBOL</v>
      </c>
      <c r="J241" s="353"/>
      <c r="K241" s="353"/>
      <c r="L241" s="353"/>
      <c r="M241" s="353"/>
      <c r="N241" s="353"/>
      <c r="O241" s="353"/>
      <c r="P241" s="353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53" t="str">
        <f>V234</f>
        <v>Bruno Duim FC</v>
      </c>
      <c r="E242" s="353"/>
      <c r="F242" s="185">
        <v>29</v>
      </c>
      <c r="G242" s="25" t="s">
        <v>17</v>
      </c>
      <c r="H242" s="186">
        <v>33</v>
      </c>
      <c r="I242" s="353" t="str">
        <f>V230</f>
        <v>team Z</v>
      </c>
      <c r="J242" s="353"/>
      <c r="K242" s="353"/>
      <c r="L242" s="353"/>
      <c r="M242" s="353"/>
      <c r="N242" s="353"/>
      <c r="O242" s="353"/>
      <c r="P242" s="353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53" t="str">
        <f>V233</f>
        <v>JAH JAH ME LEVE</v>
      </c>
      <c r="E243" s="353"/>
      <c r="F243" s="185">
        <v>41</v>
      </c>
      <c r="G243" s="25" t="s">
        <v>17</v>
      </c>
      <c r="H243" s="186">
        <v>50</v>
      </c>
      <c r="I243" s="353" t="str">
        <f>V229</f>
        <v>EFIPAC</v>
      </c>
      <c r="J243" s="353"/>
      <c r="K243" s="353"/>
      <c r="L243" s="353"/>
      <c r="M243" s="353"/>
      <c r="N243" s="353"/>
      <c r="O243" s="353"/>
      <c r="P243" s="353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53" t="str">
        <f>V232</f>
        <v>Hall Bayer</v>
      </c>
      <c r="E244" s="353"/>
      <c r="F244" s="186">
        <v>42</v>
      </c>
      <c r="G244" s="25" t="s">
        <v>17</v>
      </c>
      <c r="H244" s="185">
        <v>12</v>
      </c>
      <c r="I244" s="353" t="str">
        <f>V228</f>
        <v>C.R. Trollers</v>
      </c>
      <c r="J244" s="353"/>
      <c r="K244" s="353"/>
      <c r="L244" s="353"/>
      <c r="M244" s="353"/>
      <c r="N244" s="353"/>
      <c r="O244" s="353"/>
      <c r="P244" s="353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54" t="s">
        <v>259</v>
      </c>
      <c r="E246" s="355"/>
      <c r="F246" s="355"/>
      <c r="G246" s="355"/>
      <c r="H246" s="355"/>
      <c r="I246" s="355"/>
      <c r="J246" s="355"/>
      <c r="K246" s="355"/>
      <c r="L246" s="355"/>
      <c r="M246" s="355"/>
      <c r="N246" s="355"/>
      <c r="O246" s="355"/>
      <c r="P246" s="35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57"/>
      <c r="E247" s="358"/>
      <c r="F247" s="358"/>
      <c r="G247" s="358"/>
      <c r="H247" s="358"/>
      <c r="I247" s="358"/>
      <c r="J247" s="358"/>
      <c r="K247" s="358"/>
      <c r="L247" s="358"/>
      <c r="M247" s="358"/>
      <c r="N247" s="358"/>
      <c r="O247" s="358"/>
      <c r="P247" s="35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53" t="str">
        <f>V235</f>
        <v>Belloshow</v>
      </c>
      <c r="E249" s="353"/>
      <c r="F249" s="186">
        <v>57</v>
      </c>
      <c r="G249" s="41" t="s">
        <v>17</v>
      </c>
      <c r="H249" s="185">
        <v>55</v>
      </c>
      <c r="I249" s="353" t="str">
        <f>V228</f>
        <v>C.R. Trollers</v>
      </c>
      <c r="J249" s="353"/>
      <c r="K249" s="353"/>
      <c r="L249" s="353"/>
      <c r="M249" s="353"/>
      <c r="N249" s="353"/>
      <c r="O249" s="353"/>
      <c r="P249" s="353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53" t="str">
        <f>V234</f>
        <v>Bruno Duim FC</v>
      </c>
      <c r="E250" s="353"/>
      <c r="F250" s="185">
        <v>38</v>
      </c>
      <c r="G250" s="41" t="s">
        <v>17</v>
      </c>
      <c r="H250" s="186">
        <v>53</v>
      </c>
      <c r="I250" s="353" t="str">
        <f>V229</f>
        <v>EFIPAC</v>
      </c>
      <c r="J250" s="353"/>
      <c r="K250" s="353"/>
      <c r="L250" s="353"/>
      <c r="M250" s="353"/>
      <c r="N250" s="353"/>
      <c r="O250" s="353"/>
      <c r="P250" s="353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53" t="str">
        <f>V233</f>
        <v>JAH JAH ME LEVE</v>
      </c>
      <c r="E251" s="353"/>
      <c r="F251" s="185">
        <v>8</v>
      </c>
      <c r="G251" s="41" t="s">
        <v>17</v>
      </c>
      <c r="H251" s="186">
        <v>35</v>
      </c>
      <c r="I251" s="353" t="str">
        <f>V230</f>
        <v>team Z</v>
      </c>
      <c r="J251" s="353"/>
      <c r="K251" s="353"/>
      <c r="L251" s="353"/>
      <c r="M251" s="353"/>
      <c r="N251" s="353"/>
      <c r="O251" s="353"/>
      <c r="P251" s="353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53" t="str">
        <f>V232</f>
        <v>Hall Bayer</v>
      </c>
      <c r="E252" s="353"/>
      <c r="F252" s="186">
        <v>48</v>
      </c>
      <c r="G252" s="41" t="s">
        <v>17</v>
      </c>
      <c r="H252" s="185">
        <v>46</v>
      </c>
      <c r="I252" s="353" t="str">
        <f>V231</f>
        <v>MAGRÃO FUTEBOL</v>
      </c>
      <c r="J252" s="353"/>
      <c r="K252" s="353"/>
      <c r="L252" s="353"/>
      <c r="M252" s="353"/>
      <c r="N252" s="353"/>
      <c r="O252" s="353"/>
      <c r="P252" s="353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54" t="s">
        <v>260</v>
      </c>
      <c r="E254" s="355"/>
      <c r="F254" s="355"/>
      <c r="G254" s="355"/>
      <c r="H254" s="355"/>
      <c r="I254" s="355"/>
      <c r="J254" s="355"/>
      <c r="K254" s="355"/>
      <c r="L254" s="355"/>
      <c r="M254" s="355"/>
      <c r="N254" s="355"/>
      <c r="O254" s="355"/>
      <c r="P254" s="35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57"/>
      <c r="E255" s="358"/>
      <c r="F255" s="358"/>
      <c r="G255" s="358"/>
      <c r="H255" s="358"/>
      <c r="I255" s="358"/>
      <c r="J255" s="358"/>
      <c r="K255" s="358"/>
      <c r="L255" s="358"/>
      <c r="M255" s="358"/>
      <c r="N255" s="358"/>
      <c r="O255" s="358"/>
      <c r="P255" s="35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53" t="str">
        <f>V235</f>
        <v>Belloshow</v>
      </c>
      <c r="E257" s="353"/>
      <c r="F257" s="185">
        <v>48</v>
      </c>
      <c r="G257" s="41" t="s">
        <v>17</v>
      </c>
      <c r="H257" s="186">
        <v>59</v>
      </c>
      <c r="I257" s="353" t="str">
        <f>V229</f>
        <v>EFIPAC</v>
      </c>
      <c r="J257" s="353"/>
      <c r="K257" s="353"/>
      <c r="L257" s="353"/>
      <c r="M257" s="353"/>
      <c r="N257" s="353"/>
      <c r="O257" s="353"/>
      <c r="P257" s="353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53" t="str">
        <f>V234</f>
        <v>Bruno Duim FC</v>
      </c>
      <c r="E258" s="353"/>
      <c r="F258" s="185">
        <v>46</v>
      </c>
      <c r="G258" s="41" t="s">
        <v>17</v>
      </c>
      <c r="H258" s="186">
        <v>60</v>
      </c>
      <c r="I258" s="353" t="str">
        <f>V228</f>
        <v>C.R. Trollers</v>
      </c>
      <c r="J258" s="353"/>
      <c r="K258" s="353"/>
      <c r="L258" s="353"/>
      <c r="M258" s="353"/>
      <c r="N258" s="353"/>
      <c r="O258" s="353"/>
      <c r="P258" s="353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53" t="str">
        <f>V233</f>
        <v>JAH JAH ME LEVE</v>
      </c>
      <c r="E259" s="353"/>
      <c r="F259" s="186">
        <v>75</v>
      </c>
      <c r="G259" s="41" t="s">
        <v>17</v>
      </c>
      <c r="H259" s="185">
        <v>62</v>
      </c>
      <c r="I259" s="353" t="str">
        <f>V231</f>
        <v>MAGRÃO FUTEBOL</v>
      </c>
      <c r="J259" s="353"/>
      <c r="K259" s="353"/>
      <c r="L259" s="353"/>
      <c r="M259" s="353"/>
      <c r="N259" s="353"/>
      <c r="O259" s="353"/>
      <c r="P259" s="353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53" t="str">
        <f>V232</f>
        <v>Hall Bayer</v>
      </c>
      <c r="E260" s="353"/>
      <c r="F260" s="185">
        <v>50</v>
      </c>
      <c r="G260" s="41" t="s">
        <v>17</v>
      </c>
      <c r="H260" s="186">
        <v>56</v>
      </c>
      <c r="I260" s="353" t="str">
        <f>V230</f>
        <v>team Z</v>
      </c>
      <c r="J260" s="353"/>
      <c r="K260" s="353"/>
      <c r="L260" s="353"/>
      <c r="M260" s="353"/>
      <c r="N260" s="353"/>
      <c r="O260" s="353"/>
      <c r="P260" s="353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54" t="s">
        <v>261</v>
      </c>
      <c r="E262" s="355"/>
      <c r="F262" s="355"/>
      <c r="G262" s="355"/>
      <c r="H262" s="355"/>
      <c r="I262" s="355"/>
      <c r="J262" s="355"/>
      <c r="K262" s="355"/>
      <c r="L262" s="355"/>
      <c r="M262" s="355"/>
      <c r="N262" s="355"/>
      <c r="O262" s="355"/>
      <c r="P262" s="35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57"/>
      <c r="E263" s="358"/>
      <c r="F263" s="358"/>
      <c r="G263" s="358"/>
      <c r="H263" s="358"/>
      <c r="I263" s="358"/>
      <c r="J263" s="358"/>
      <c r="K263" s="358"/>
      <c r="L263" s="358"/>
      <c r="M263" s="358"/>
      <c r="N263" s="358"/>
      <c r="O263" s="358"/>
      <c r="P263" s="35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53" t="str">
        <f>V235</f>
        <v>Belloshow</v>
      </c>
      <c r="E265" s="353"/>
      <c r="F265" s="185">
        <v>56</v>
      </c>
      <c r="G265" s="25" t="s">
        <v>17</v>
      </c>
      <c r="H265" s="186">
        <v>79</v>
      </c>
      <c r="I265" s="353" t="str">
        <f>V230</f>
        <v>team Z</v>
      </c>
      <c r="J265" s="353"/>
      <c r="K265" s="353"/>
      <c r="L265" s="353"/>
      <c r="M265" s="353"/>
      <c r="N265" s="353"/>
      <c r="O265" s="353"/>
      <c r="P265" s="353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53" t="str">
        <f>V234</f>
        <v>Bruno Duim FC</v>
      </c>
      <c r="E266" s="353"/>
      <c r="F266" s="185">
        <v>43</v>
      </c>
      <c r="G266" s="25" t="s">
        <v>17</v>
      </c>
      <c r="H266" s="186">
        <v>54</v>
      </c>
      <c r="I266" s="353" t="str">
        <f>V231</f>
        <v>MAGRÃO FUTEBOL</v>
      </c>
      <c r="J266" s="353"/>
      <c r="K266" s="353"/>
      <c r="L266" s="353"/>
      <c r="M266" s="353"/>
      <c r="N266" s="353"/>
      <c r="O266" s="353"/>
      <c r="P266" s="353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53" t="str">
        <f>V233</f>
        <v>JAH JAH ME LEVE</v>
      </c>
      <c r="E267" s="353"/>
      <c r="F267" s="186">
        <v>42</v>
      </c>
      <c r="G267" s="25" t="s">
        <v>17</v>
      </c>
      <c r="H267" s="185">
        <v>27</v>
      </c>
      <c r="I267" s="353" t="str">
        <f>V228</f>
        <v>C.R. Trollers</v>
      </c>
      <c r="J267" s="353"/>
      <c r="K267" s="353"/>
      <c r="L267" s="353"/>
      <c r="M267" s="353"/>
      <c r="N267" s="353"/>
      <c r="O267" s="353"/>
      <c r="P267" s="353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53" t="str">
        <f>V232</f>
        <v>Hall Bayer</v>
      </c>
      <c r="E268" s="353"/>
      <c r="F268" s="185">
        <v>44</v>
      </c>
      <c r="G268" s="25" t="s">
        <v>17</v>
      </c>
      <c r="H268" s="186">
        <v>86</v>
      </c>
      <c r="I268" s="353" t="str">
        <f>V229</f>
        <v>EFIPAC</v>
      </c>
      <c r="J268" s="353"/>
      <c r="K268" s="353"/>
      <c r="L268" s="353"/>
      <c r="M268" s="353"/>
      <c r="N268" s="353"/>
      <c r="O268" s="353"/>
      <c r="P268" s="353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54" t="s">
        <v>262</v>
      </c>
      <c r="E270" s="355"/>
      <c r="F270" s="355"/>
      <c r="G270" s="355"/>
      <c r="H270" s="355"/>
      <c r="I270" s="355"/>
      <c r="J270" s="355"/>
      <c r="K270" s="355"/>
      <c r="L270" s="355"/>
      <c r="M270" s="355"/>
      <c r="N270" s="355"/>
      <c r="O270" s="355"/>
      <c r="P270" s="35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57"/>
      <c r="E271" s="358"/>
      <c r="F271" s="358"/>
      <c r="G271" s="358"/>
      <c r="H271" s="358"/>
      <c r="I271" s="358"/>
      <c r="J271" s="358"/>
      <c r="K271" s="358"/>
      <c r="L271" s="358"/>
      <c r="M271" s="358"/>
      <c r="N271" s="358"/>
      <c r="O271" s="358"/>
      <c r="P271" s="35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53" t="str">
        <f>V235</f>
        <v>Belloshow</v>
      </c>
      <c r="E273" s="353"/>
      <c r="F273" s="186">
        <v>54</v>
      </c>
      <c r="G273" s="41" t="s">
        <v>17</v>
      </c>
      <c r="H273" s="185">
        <v>40</v>
      </c>
      <c r="I273" s="353" t="str">
        <f>V232</f>
        <v>Hall Bayer</v>
      </c>
      <c r="J273" s="353"/>
      <c r="K273" s="353"/>
      <c r="L273" s="353"/>
      <c r="M273" s="353"/>
      <c r="N273" s="353"/>
      <c r="O273" s="353"/>
      <c r="P273" s="353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53" t="str">
        <f>V234</f>
        <v>Bruno Duim FC</v>
      </c>
      <c r="E274" s="353"/>
      <c r="F274" s="186">
        <v>50</v>
      </c>
      <c r="G274" s="41" t="s">
        <v>17</v>
      </c>
      <c r="H274" s="185">
        <v>39</v>
      </c>
      <c r="I274" s="353" t="str">
        <f>V233</f>
        <v>JAH JAH ME LEVE</v>
      </c>
      <c r="J274" s="353"/>
      <c r="K274" s="353"/>
      <c r="L274" s="353"/>
      <c r="M274" s="353"/>
      <c r="N274" s="353"/>
      <c r="O274" s="353"/>
      <c r="P274" s="353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53" t="str">
        <f>V231</f>
        <v>MAGRÃO FUTEBOL</v>
      </c>
      <c r="E275" s="353"/>
      <c r="F275" s="186">
        <v>69</v>
      </c>
      <c r="G275" s="41" t="s">
        <v>17</v>
      </c>
      <c r="H275" s="185">
        <v>30</v>
      </c>
      <c r="I275" s="353" t="str">
        <f>V228</f>
        <v>C.R. Trollers</v>
      </c>
      <c r="J275" s="353"/>
      <c r="K275" s="353"/>
      <c r="L275" s="353"/>
      <c r="M275" s="353"/>
      <c r="N275" s="353"/>
      <c r="O275" s="353"/>
      <c r="P275" s="353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53" t="str">
        <f>V230</f>
        <v>team Z</v>
      </c>
      <c r="E276" s="353"/>
      <c r="F276" s="185">
        <v>14</v>
      </c>
      <c r="G276" s="41" t="s">
        <v>17</v>
      </c>
      <c r="H276" s="186">
        <v>44</v>
      </c>
      <c r="I276" s="353" t="str">
        <f>V229</f>
        <v>EFIPAC</v>
      </c>
      <c r="J276" s="353"/>
      <c r="K276" s="353"/>
      <c r="L276" s="353"/>
      <c r="M276" s="353"/>
      <c r="N276" s="353"/>
      <c r="O276" s="353"/>
      <c r="P276" s="353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54" t="s">
        <v>263</v>
      </c>
      <c r="E278" s="355"/>
      <c r="F278" s="355"/>
      <c r="G278" s="355"/>
      <c r="H278" s="355"/>
      <c r="I278" s="355"/>
      <c r="J278" s="355"/>
      <c r="K278" s="355"/>
      <c r="L278" s="355"/>
      <c r="M278" s="355"/>
      <c r="N278" s="355"/>
      <c r="O278" s="355"/>
      <c r="P278" s="35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57"/>
      <c r="E279" s="358"/>
      <c r="F279" s="358"/>
      <c r="G279" s="358"/>
      <c r="H279" s="358"/>
      <c r="I279" s="358"/>
      <c r="J279" s="358"/>
      <c r="K279" s="358"/>
      <c r="L279" s="358"/>
      <c r="M279" s="358"/>
      <c r="N279" s="358"/>
      <c r="O279" s="358"/>
      <c r="P279" s="35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53" t="str">
        <f>V235</f>
        <v>Belloshow</v>
      </c>
      <c r="E281" s="353"/>
      <c r="F281" s="186">
        <v>76</v>
      </c>
      <c r="G281" s="41" t="s">
        <v>17</v>
      </c>
      <c r="H281" s="185">
        <v>58</v>
      </c>
      <c r="I281" s="353" t="str">
        <f>V233</f>
        <v>JAH JAH ME LEVE</v>
      </c>
      <c r="J281" s="353"/>
      <c r="K281" s="353"/>
      <c r="L281" s="353"/>
      <c r="M281" s="353"/>
      <c r="N281" s="353"/>
      <c r="O281" s="353"/>
      <c r="P281" s="353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53" t="str">
        <f>V234</f>
        <v>Bruno Duim FC</v>
      </c>
      <c r="E282" s="353"/>
      <c r="F282" s="186">
        <v>63</v>
      </c>
      <c r="G282" s="41" t="s">
        <v>17</v>
      </c>
      <c r="H282" s="185">
        <v>60</v>
      </c>
      <c r="I282" s="353" t="str">
        <f>V232</f>
        <v>Hall Bayer</v>
      </c>
      <c r="J282" s="353"/>
      <c r="K282" s="353"/>
      <c r="L282" s="353"/>
      <c r="M282" s="353"/>
      <c r="N282" s="353"/>
      <c r="O282" s="353"/>
      <c r="P282" s="353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53" t="str">
        <f>V231</f>
        <v>MAGRÃO FUTEBOL</v>
      </c>
      <c r="E283" s="353"/>
      <c r="F283" s="186">
        <v>39</v>
      </c>
      <c r="G283" s="41" t="s">
        <v>17</v>
      </c>
      <c r="H283" s="185">
        <v>38</v>
      </c>
      <c r="I283" s="353" t="str">
        <f>V229</f>
        <v>EFIPAC</v>
      </c>
      <c r="J283" s="353"/>
      <c r="K283" s="353"/>
      <c r="L283" s="353"/>
      <c r="M283" s="353"/>
      <c r="N283" s="353"/>
      <c r="O283" s="353"/>
      <c r="P283" s="353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53" t="str">
        <f>V230</f>
        <v>team Z</v>
      </c>
      <c r="E284" s="353"/>
      <c r="F284" s="186">
        <v>39</v>
      </c>
      <c r="G284" s="41" t="s">
        <v>17</v>
      </c>
      <c r="H284" s="185">
        <v>36</v>
      </c>
      <c r="I284" s="353" t="str">
        <f>V228</f>
        <v>C.R. Trollers</v>
      </c>
      <c r="J284" s="353"/>
      <c r="K284" s="353"/>
      <c r="L284" s="353"/>
      <c r="M284" s="353"/>
      <c r="N284" s="353"/>
      <c r="O284" s="353"/>
      <c r="P284" s="353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54" t="s">
        <v>264</v>
      </c>
      <c r="E286" s="355"/>
      <c r="F286" s="355"/>
      <c r="G286" s="355"/>
      <c r="H286" s="355"/>
      <c r="I286" s="355"/>
      <c r="J286" s="355"/>
      <c r="K286" s="355"/>
      <c r="L286" s="355"/>
      <c r="M286" s="355"/>
      <c r="N286" s="355"/>
      <c r="O286" s="355"/>
      <c r="P286" s="35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57"/>
      <c r="E287" s="358"/>
      <c r="F287" s="358"/>
      <c r="G287" s="358"/>
      <c r="H287" s="358"/>
      <c r="I287" s="358"/>
      <c r="J287" s="358"/>
      <c r="K287" s="358"/>
      <c r="L287" s="358"/>
      <c r="M287" s="358"/>
      <c r="N287" s="358"/>
      <c r="O287" s="358"/>
      <c r="P287" s="35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53" t="str">
        <f>V235</f>
        <v>Belloshow</v>
      </c>
      <c r="E289" s="353"/>
      <c r="F289" s="186">
        <v>52</v>
      </c>
      <c r="G289" s="41" t="s">
        <v>17</v>
      </c>
      <c r="H289" s="185">
        <v>18</v>
      </c>
      <c r="I289" s="353" t="str">
        <f>V234</f>
        <v>Bruno Duim FC</v>
      </c>
      <c r="J289" s="353"/>
      <c r="K289" s="353"/>
      <c r="L289" s="353"/>
      <c r="M289" s="353"/>
      <c r="N289" s="353"/>
      <c r="O289" s="353"/>
      <c r="P289" s="353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53" t="str">
        <f>V233</f>
        <v>JAH JAH ME LEVE</v>
      </c>
      <c r="E290" s="353"/>
      <c r="F290" s="185">
        <v>42</v>
      </c>
      <c r="G290" s="41" t="s">
        <v>17</v>
      </c>
      <c r="H290" s="186">
        <v>44</v>
      </c>
      <c r="I290" s="353" t="str">
        <f>V232</f>
        <v>Hall Bayer</v>
      </c>
      <c r="J290" s="353"/>
      <c r="K290" s="353"/>
      <c r="L290" s="353"/>
      <c r="M290" s="353"/>
      <c r="N290" s="353"/>
      <c r="O290" s="353"/>
      <c r="P290" s="353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53" t="str">
        <f>V231</f>
        <v>MAGRÃO FUTEBOL</v>
      </c>
      <c r="E291" s="353"/>
      <c r="F291" s="185">
        <v>44</v>
      </c>
      <c r="G291" s="41" t="s">
        <v>17</v>
      </c>
      <c r="H291" s="186">
        <v>45</v>
      </c>
      <c r="I291" s="353" t="str">
        <f>V230</f>
        <v>team Z</v>
      </c>
      <c r="J291" s="353"/>
      <c r="K291" s="353"/>
      <c r="L291" s="353"/>
      <c r="M291" s="353"/>
      <c r="N291" s="353"/>
      <c r="O291" s="353"/>
      <c r="P291" s="353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53" t="str">
        <f>V229</f>
        <v>EFIPAC</v>
      </c>
      <c r="E292" s="353"/>
      <c r="F292" s="186">
        <v>43</v>
      </c>
      <c r="G292" s="41" t="s">
        <v>17</v>
      </c>
      <c r="H292" s="185">
        <v>16</v>
      </c>
      <c r="I292" s="353" t="str">
        <f>V228</f>
        <v>C.R. Trollers</v>
      </c>
      <c r="J292" s="353"/>
      <c r="K292" s="353"/>
      <c r="L292" s="353"/>
      <c r="M292" s="353"/>
      <c r="N292" s="353"/>
      <c r="O292" s="353"/>
      <c r="P292" s="353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0" t="s">
        <v>254</v>
      </c>
      <c r="E294" s="380"/>
      <c r="F294" s="380"/>
      <c r="G294" s="380"/>
      <c r="H294" s="380"/>
      <c r="I294" s="380"/>
      <c r="J294" s="380"/>
      <c r="K294" s="380"/>
      <c r="L294" s="380"/>
      <c r="M294" s="380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0"/>
      <c r="E295" s="380"/>
      <c r="F295" s="380"/>
      <c r="G295" s="380"/>
      <c r="H295" s="380"/>
      <c r="I295" s="380"/>
      <c r="J295" s="380"/>
      <c r="K295" s="380"/>
      <c r="L295" s="380"/>
      <c r="M295" s="380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81" t="s">
        <v>12</v>
      </c>
      <c r="G296" s="381"/>
      <c r="H296" s="302" t="s">
        <v>309</v>
      </c>
      <c r="I296" s="302"/>
      <c r="J296" s="302" t="s">
        <v>310</v>
      </c>
      <c r="K296" s="302"/>
      <c r="L296" s="381" t="s">
        <v>174</v>
      </c>
      <c r="M296" s="381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75">
        <f>VLOOKUP(AC297,$U$296:$AB$304,3)</f>
        <v>15</v>
      </c>
      <c r="G297" s="375"/>
      <c r="H297" s="376">
        <f>VLOOKUP(AC297,$U$296:$AB$304,4)</f>
        <v>376</v>
      </c>
      <c r="I297" s="376"/>
      <c r="J297" s="376">
        <f>VLOOKUP(AC297,$U$296:$AB$304,5)</f>
        <v>314</v>
      </c>
      <c r="K297" s="376"/>
      <c r="L297" s="376">
        <f>VLOOKUP(AC297,$U$296:$AB$304,6)</f>
        <v>62</v>
      </c>
      <c r="M297" s="382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75">
        <f t="shared" ref="F298:F304" si="37">VLOOKUP(AC298,$U$296:$AB$304,3)</f>
        <v>14</v>
      </c>
      <c r="G298" s="375"/>
      <c r="H298" s="376">
        <f t="shared" ref="H298:H304" si="38">VLOOKUP(AC298,$U$296:$AB$304,4)</f>
        <v>396</v>
      </c>
      <c r="I298" s="376"/>
      <c r="J298" s="376">
        <f t="shared" ref="J298:J304" si="39">VLOOKUP(AC298,$U$296:$AB$304,5)</f>
        <v>344</v>
      </c>
      <c r="K298" s="376"/>
      <c r="L298" s="376">
        <f t="shared" ref="L298:L304" si="40">VLOOKUP(AC298,$U$296:$AB$304,6)</f>
        <v>52</v>
      </c>
      <c r="M298" s="382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75">
        <f t="shared" si="37"/>
        <v>10</v>
      </c>
      <c r="G299" s="375"/>
      <c r="H299" s="376">
        <f t="shared" si="38"/>
        <v>343</v>
      </c>
      <c r="I299" s="376"/>
      <c r="J299" s="376">
        <f t="shared" si="39"/>
        <v>335</v>
      </c>
      <c r="K299" s="376"/>
      <c r="L299" s="376">
        <f t="shared" si="40"/>
        <v>8</v>
      </c>
      <c r="M299" s="382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75">
        <f t="shared" si="37"/>
        <v>9</v>
      </c>
      <c r="G300" s="375"/>
      <c r="H300" s="376">
        <f t="shared" si="38"/>
        <v>369</v>
      </c>
      <c r="I300" s="376"/>
      <c r="J300" s="376">
        <f t="shared" si="39"/>
        <v>327</v>
      </c>
      <c r="K300" s="376"/>
      <c r="L300" s="376">
        <f t="shared" si="40"/>
        <v>42</v>
      </c>
      <c r="M300" s="382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39">
        <f t="shared" si="37"/>
        <v>8</v>
      </c>
      <c r="G301" s="339"/>
      <c r="H301" s="340">
        <f t="shared" si="38"/>
        <v>344</v>
      </c>
      <c r="I301" s="340"/>
      <c r="J301" s="340">
        <f t="shared" si="39"/>
        <v>388</v>
      </c>
      <c r="K301" s="340"/>
      <c r="L301" s="340">
        <f t="shared" si="40"/>
        <v>-44</v>
      </c>
      <c r="M301" s="383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39">
        <f t="shared" si="37"/>
        <v>7</v>
      </c>
      <c r="G302" s="339"/>
      <c r="H302" s="340">
        <f t="shared" si="38"/>
        <v>339</v>
      </c>
      <c r="I302" s="340"/>
      <c r="J302" s="340">
        <f t="shared" si="39"/>
        <v>362</v>
      </c>
      <c r="K302" s="340"/>
      <c r="L302" s="340">
        <f t="shared" si="40"/>
        <v>-23</v>
      </c>
      <c r="M302" s="383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39">
        <f t="shared" si="37"/>
        <v>6</v>
      </c>
      <c r="G303" s="339"/>
      <c r="H303" s="340">
        <f t="shared" si="38"/>
        <v>304</v>
      </c>
      <c r="I303" s="340"/>
      <c r="J303" s="340">
        <f t="shared" si="39"/>
        <v>344</v>
      </c>
      <c r="K303" s="340"/>
      <c r="L303" s="340">
        <f t="shared" si="40"/>
        <v>-40</v>
      </c>
      <c r="M303" s="383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39">
        <f t="shared" si="37"/>
        <v>4</v>
      </c>
      <c r="G304" s="339"/>
      <c r="H304" s="340">
        <f t="shared" si="38"/>
        <v>271</v>
      </c>
      <c r="I304" s="340"/>
      <c r="J304" s="340">
        <f t="shared" si="39"/>
        <v>324</v>
      </c>
      <c r="K304" s="340"/>
      <c r="L304" s="340">
        <f t="shared" si="40"/>
        <v>-53</v>
      </c>
      <c r="M304" s="383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187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45" t="s">
        <v>258</v>
      </c>
      <c r="E307" s="346"/>
      <c r="F307" s="346"/>
      <c r="G307" s="346"/>
      <c r="H307" s="346"/>
      <c r="I307" s="346"/>
      <c r="J307" s="346"/>
      <c r="K307" s="346"/>
      <c r="L307" s="346"/>
      <c r="M307" s="346"/>
      <c r="N307" s="346"/>
      <c r="O307" s="346"/>
      <c r="P307" s="347"/>
      <c r="Q307" s="2" t="str">
        <f>IF(OR(H307="",F307=""),"",IF(H307=F307,1,IF(H307&lt;F307,0,IF(H307-F307&lt;10,2,IF(H307&gt;F307,3,SE)))))</f>
        <v/>
      </c>
      <c r="T307" s="1"/>
      <c r="U307" s="2"/>
      <c r="V307" s="187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48"/>
      <c r="E308" s="349"/>
      <c r="F308" s="349"/>
      <c r="G308" s="349"/>
      <c r="H308" s="349"/>
      <c r="I308" s="349"/>
      <c r="J308" s="349"/>
      <c r="K308" s="349"/>
      <c r="L308" s="349"/>
      <c r="M308" s="349"/>
      <c r="N308" s="349"/>
      <c r="O308" s="349"/>
      <c r="P308" s="350"/>
      <c r="Q308" s="2" t="str">
        <f>IF(OR(H308="",F308=""),"",IF(H308=F308,1,IF(H308&lt;F308,0,IF(H308-F308&lt;10,2,IF(H308&gt;F308,3,SE)))))</f>
        <v/>
      </c>
      <c r="T308" s="2"/>
      <c r="U308" s="11"/>
      <c r="V308" s="187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187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53" t="str">
        <f>V304</f>
        <v>MagoLitos F.C</v>
      </c>
      <c r="E310" s="353"/>
      <c r="F310" s="185">
        <v>42</v>
      </c>
      <c r="G310" s="41" t="s">
        <v>17</v>
      </c>
      <c r="H310" s="186">
        <v>58</v>
      </c>
      <c r="I310" s="353" t="str">
        <f>V300</f>
        <v>VascoPaulo F.C.</v>
      </c>
      <c r="J310" s="353"/>
      <c r="K310" s="353"/>
      <c r="L310" s="353"/>
      <c r="M310" s="353"/>
      <c r="N310" s="353"/>
      <c r="O310" s="353"/>
      <c r="P310" s="353"/>
      <c r="Q310" s="2">
        <f>IF(OR(H310="",F310=""),"",IF(H310=F310,1,IF(H310&lt;F310,0,IF(H310-F310&lt;10,2,IF(H310&gt;F310,3,SE)))))</f>
        <v>3</v>
      </c>
      <c r="U310" s="11"/>
      <c r="V310" s="187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53" t="str">
        <f>V303</f>
        <v>Forever2014</v>
      </c>
      <c r="E311" s="353"/>
      <c r="F311" s="185">
        <v>25</v>
      </c>
      <c r="G311" s="41" t="s">
        <v>17</v>
      </c>
      <c r="H311" s="186">
        <v>36</v>
      </c>
      <c r="I311" s="353" t="str">
        <f>V299</f>
        <v>Vascaero FC</v>
      </c>
      <c r="J311" s="353"/>
      <c r="K311" s="353"/>
      <c r="L311" s="353"/>
      <c r="M311" s="353"/>
      <c r="N311" s="353"/>
      <c r="O311" s="353"/>
      <c r="P311" s="353"/>
      <c r="Q311" s="2">
        <f>IF(OR(H311="",F311=""),"",IF(H311=F311,1,IF(H311&lt;F311,0,IF(H311-F311&lt;10,2,IF(H311&gt;F311,3,SE)))))</f>
        <v>3</v>
      </c>
      <c r="U311" s="11"/>
      <c r="V311" s="187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53" t="str">
        <f>V302</f>
        <v>DIDICAFE FC</v>
      </c>
      <c r="E312" s="353"/>
      <c r="F312" s="186">
        <v>67</v>
      </c>
      <c r="G312" s="41" t="s">
        <v>17</v>
      </c>
      <c r="H312" s="185">
        <v>28</v>
      </c>
      <c r="I312" s="353" t="str">
        <f>V298</f>
        <v>Engenheirense</v>
      </c>
      <c r="J312" s="353"/>
      <c r="K312" s="353"/>
      <c r="L312" s="353"/>
      <c r="M312" s="353"/>
      <c r="N312" s="353"/>
      <c r="O312" s="353"/>
      <c r="P312" s="353"/>
      <c r="Q312" s="2">
        <f>IF(OR(H312="",F312=""),"",IF(H312=F312,1,IF(H312&lt;F312,0,IF(H312-F312&lt;10,2,IF(H312&gt;F312,3,SE)))))</f>
        <v>0</v>
      </c>
      <c r="U312" s="11"/>
      <c r="V312" s="187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53" t="str">
        <f>V301</f>
        <v>La Bestia Negra_Z</v>
      </c>
      <c r="E313" s="353"/>
      <c r="F313" s="186">
        <v>35</v>
      </c>
      <c r="G313" s="41" t="s">
        <v>17</v>
      </c>
      <c r="H313" s="185">
        <v>32</v>
      </c>
      <c r="I313" s="353" t="str">
        <f>V297</f>
        <v>CR Reis do Rio</v>
      </c>
      <c r="J313" s="353"/>
      <c r="K313" s="353"/>
      <c r="L313" s="353"/>
      <c r="M313" s="353"/>
      <c r="N313" s="353"/>
      <c r="O313" s="353"/>
      <c r="P313" s="353"/>
      <c r="Q313" s="2">
        <f>IF(OR(H313="",F313=""),"",IF(H313=F313,1,IF(H313&lt;F313,0,IF(H313-F313&lt;10,2,IF(H313&gt;F313,3,SE)))))</f>
        <v>0</v>
      </c>
      <c r="U313" s="11"/>
      <c r="V313" s="187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187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54" t="s">
        <v>259</v>
      </c>
      <c r="E315" s="355"/>
      <c r="F315" s="355"/>
      <c r="G315" s="355"/>
      <c r="H315" s="355"/>
      <c r="I315" s="355"/>
      <c r="J315" s="355"/>
      <c r="K315" s="355"/>
      <c r="L315" s="355"/>
      <c r="M315" s="355"/>
      <c r="N315" s="355"/>
      <c r="O315" s="355"/>
      <c r="P315" s="356"/>
      <c r="Q315" s="2" t="str">
        <f>IF(OR(H315="",F315=""),"",IF(H315=F315,1,IF(H315&lt;F315,0,IF(H315-F315&lt;10,2,IF(H315&gt;F315,3,SE)))))</f>
        <v/>
      </c>
      <c r="U315" s="11"/>
      <c r="V315" s="187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57"/>
      <c r="E316" s="358"/>
      <c r="F316" s="358"/>
      <c r="G316" s="358"/>
      <c r="H316" s="358"/>
      <c r="I316" s="358"/>
      <c r="J316" s="358"/>
      <c r="K316" s="358"/>
      <c r="L316" s="358"/>
      <c r="M316" s="358"/>
      <c r="N316" s="358"/>
      <c r="O316" s="358"/>
      <c r="P316" s="359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53" t="str">
        <f>V304</f>
        <v>MagoLitos F.C</v>
      </c>
      <c r="E318" s="353"/>
      <c r="F318" s="186">
        <v>45</v>
      </c>
      <c r="G318" s="41" t="s">
        <v>17</v>
      </c>
      <c r="H318" s="185">
        <v>22</v>
      </c>
      <c r="I318" s="353" t="str">
        <f>V297</f>
        <v>CR Reis do Rio</v>
      </c>
      <c r="J318" s="353"/>
      <c r="K318" s="353"/>
      <c r="L318" s="353"/>
      <c r="M318" s="353"/>
      <c r="N318" s="353"/>
      <c r="O318" s="353"/>
      <c r="P318" s="353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53" t="str">
        <f>V303</f>
        <v>Forever2014</v>
      </c>
      <c r="E319" s="353"/>
      <c r="F319" s="185">
        <v>53</v>
      </c>
      <c r="G319" s="41" t="s">
        <v>17</v>
      </c>
      <c r="H319" s="186">
        <v>49</v>
      </c>
      <c r="I319" s="353" t="str">
        <f>V298</f>
        <v>Engenheirense</v>
      </c>
      <c r="J319" s="353"/>
      <c r="K319" s="353"/>
      <c r="L319" s="353"/>
      <c r="M319" s="353"/>
      <c r="N319" s="353"/>
      <c r="O319" s="353"/>
      <c r="P319" s="353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53" t="str">
        <f>V302</f>
        <v>DIDICAFE FC</v>
      </c>
      <c r="E320" s="353"/>
      <c r="F320" s="185">
        <v>55</v>
      </c>
      <c r="G320" s="41" t="s">
        <v>17</v>
      </c>
      <c r="H320" s="186">
        <v>69</v>
      </c>
      <c r="I320" s="353" t="str">
        <f>V299</f>
        <v>Vascaero FC</v>
      </c>
      <c r="J320" s="353"/>
      <c r="K320" s="353"/>
      <c r="L320" s="353"/>
      <c r="M320" s="353"/>
      <c r="N320" s="353"/>
      <c r="O320" s="353"/>
      <c r="P320" s="353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53" t="str">
        <f>V301</f>
        <v>La Bestia Negra_Z</v>
      </c>
      <c r="E321" s="353"/>
      <c r="F321" s="186">
        <v>50</v>
      </c>
      <c r="G321" s="41" t="s">
        <v>17</v>
      </c>
      <c r="H321" s="185">
        <v>46</v>
      </c>
      <c r="I321" s="353" t="str">
        <f>V300</f>
        <v>VascoPaulo F.C.</v>
      </c>
      <c r="J321" s="353"/>
      <c r="K321" s="353"/>
      <c r="L321" s="353"/>
      <c r="M321" s="353"/>
      <c r="N321" s="353"/>
      <c r="O321" s="353"/>
      <c r="P321" s="353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54" t="s">
        <v>260</v>
      </c>
      <c r="E323" s="355"/>
      <c r="F323" s="355"/>
      <c r="G323" s="355"/>
      <c r="H323" s="355"/>
      <c r="I323" s="355"/>
      <c r="J323" s="355"/>
      <c r="K323" s="355"/>
      <c r="L323" s="355"/>
      <c r="M323" s="355"/>
      <c r="N323" s="355"/>
      <c r="O323" s="355"/>
      <c r="P323" s="356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57"/>
      <c r="E324" s="358"/>
      <c r="F324" s="358"/>
      <c r="G324" s="358"/>
      <c r="H324" s="358"/>
      <c r="I324" s="358"/>
      <c r="J324" s="358"/>
      <c r="K324" s="358"/>
      <c r="L324" s="358"/>
      <c r="M324" s="358"/>
      <c r="N324" s="358"/>
      <c r="O324" s="358"/>
      <c r="P324" s="359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53" t="str">
        <f>V304</f>
        <v>MagoLitos F.C</v>
      </c>
      <c r="E326" s="353"/>
      <c r="F326" s="186">
        <v>54</v>
      </c>
      <c r="G326" s="25" t="s">
        <v>17</v>
      </c>
      <c r="H326" s="185">
        <v>43</v>
      </c>
      <c r="I326" s="353" t="str">
        <f>V298</f>
        <v>Engenheirense</v>
      </c>
      <c r="J326" s="353"/>
      <c r="K326" s="353"/>
      <c r="L326" s="353"/>
      <c r="M326" s="353"/>
      <c r="N326" s="353"/>
      <c r="O326" s="353"/>
      <c r="P326" s="353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53" t="str">
        <f>V303</f>
        <v>Forever2014</v>
      </c>
      <c r="E327" s="353"/>
      <c r="F327" s="186">
        <v>64</v>
      </c>
      <c r="G327" s="25" t="s">
        <v>17</v>
      </c>
      <c r="H327" s="185">
        <v>53</v>
      </c>
      <c r="I327" s="353" t="str">
        <f>V297</f>
        <v>CR Reis do Rio</v>
      </c>
      <c r="J327" s="353"/>
      <c r="K327" s="353"/>
      <c r="L327" s="353"/>
      <c r="M327" s="353"/>
      <c r="N327" s="353"/>
      <c r="O327" s="353"/>
      <c r="P327" s="353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53" t="str">
        <f>V302</f>
        <v>DIDICAFE FC</v>
      </c>
      <c r="E328" s="353"/>
      <c r="F328" s="186">
        <v>50</v>
      </c>
      <c r="G328" s="25" t="s">
        <v>17</v>
      </c>
      <c r="H328" s="185">
        <v>46</v>
      </c>
      <c r="I328" s="353" t="str">
        <f>V300</f>
        <v>VascoPaulo F.C.</v>
      </c>
      <c r="J328" s="353"/>
      <c r="K328" s="353"/>
      <c r="L328" s="353"/>
      <c r="M328" s="353"/>
      <c r="N328" s="353"/>
      <c r="O328" s="353"/>
      <c r="P328" s="353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53" t="str">
        <f>V301</f>
        <v>La Bestia Negra_Z</v>
      </c>
      <c r="E329" s="353"/>
      <c r="F329" s="186">
        <v>55</v>
      </c>
      <c r="G329" s="25" t="s">
        <v>17</v>
      </c>
      <c r="H329" s="185">
        <v>37</v>
      </c>
      <c r="I329" s="353" t="str">
        <f>V299</f>
        <v>Vascaero FC</v>
      </c>
      <c r="J329" s="353"/>
      <c r="K329" s="353"/>
      <c r="L329" s="353"/>
      <c r="M329" s="353"/>
      <c r="N329" s="353"/>
      <c r="O329" s="353"/>
      <c r="P329" s="353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54" t="s">
        <v>261</v>
      </c>
      <c r="E331" s="355"/>
      <c r="F331" s="355"/>
      <c r="G331" s="355"/>
      <c r="H331" s="355"/>
      <c r="I331" s="355"/>
      <c r="J331" s="355"/>
      <c r="K331" s="355"/>
      <c r="L331" s="355"/>
      <c r="M331" s="355"/>
      <c r="N331" s="355"/>
      <c r="O331" s="355"/>
      <c r="P331" s="356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57"/>
      <c r="E332" s="358"/>
      <c r="F332" s="358"/>
      <c r="G332" s="358"/>
      <c r="H332" s="358"/>
      <c r="I332" s="358"/>
      <c r="J332" s="358"/>
      <c r="K332" s="358"/>
      <c r="L332" s="358"/>
      <c r="M332" s="358"/>
      <c r="N332" s="358"/>
      <c r="O332" s="358"/>
      <c r="P332" s="359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53" t="str">
        <f>V304</f>
        <v>MagoLitos F.C</v>
      </c>
      <c r="E334" s="353"/>
      <c r="F334" s="186">
        <v>60</v>
      </c>
      <c r="G334" s="25" t="s">
        <v>17</v>
      </c>
      <c r="H334" s="185">
        <v>48</v>
      </c>
      <c r="I334" s="353" t="str">
        <f>V299</f>
        <v>Vascaero FC</v>
      </c>
      <c r="J334" s="353"/>
      <c r="K334" s="353"/>
      <c r="L334" s="353"/>
      <c r="M334" s="353"/>
      <c r="N334" s="353"/>
      <c r="O334" s="353"/>
      <c r="P334" s="353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53" t="str">
        <f>V303</f>
        <v>Forever2014</v>
      </c>
      <c r="E335" s="353"/>
      <c r="F335" s="185">
        <v>53</v>
      </c>
      <c r="G335" s="25" t="s">
        <v>17</v>
      </c>
      <c r="H335" s="186">
        <v>97</v>
      </c>
      <c r="I335" s="353" t="str">
        <f>V300</f>
        <v>VascoPaulo F.C.</v>
      </c>
      <c r="J335" s="353"/>
      <c r="K335" s="353"/>
      <c r="L335" s="353"/>
      <c r="M335" s="353"/>
      <c r="N335" s="353"/>
      <c r="O335" s="353"/>
      <c r="P335" s="353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53" t="str">
        <f>V302</f>
        <v>DIDICAFE FC</v>
      </c>
      <c r="E336" s="353"/>
      <c r="F336" s="186">
        <v>47</v>
      </c>
      <c r="G336" s="25" t="s">
        <v>17</v>
      </c>
      <c r="H336" s="185">
        <v>36</v>
      </c>
      <c r="I336" s="353" t="str">
        <f>V297</f>
        <v>CR Reis do Rio</v>
      </c>
      <c r="J336" s="353"/>
      <c r="K336" s="353"/>
      <c r="L336" s="353"/>
      <c r="M336" s="353"/>
      <c r="N336" s="353"/>
      <c r="O336" s="353"/>
      <c r="P336" s="353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53" t="str">
        <f>V301</f>
        <v>La Bestia Negra_Z</v>
      </c>
      <c r="E337" s="353"/>
      <c r="F337" s="185">
        <v>54</v>
      </c>
      <c r="G337" s="25" t="s">
        <v>17</v>
      </c>
      <c r="H337" s="186">
        <v>62</v>
      </c>
      <c r="I337" s="353" t="str">
        <f>V298</f>
        <v>Engenheirense</v>
      </c>
      <c r="J337" s="353"/>
      <c r="K337" s="353"/>
      <c r="L337" s="353"/>
      <c r="M337" s="353"/>
      <c r="N337" s="353"/>
      <c r="O337" s="353"/>
      <c r="P337" s="353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54" t="s">
        <v>262</v>
      </c>
      <c r="E339" s="355"/>
      <c r="F339" s="355"/>
      <c r="G339" s="355"/>
      <c r="H339" s="355"/>
      <c r="I339" s="355"/>
      <c r="J339" s="355"/>
      <c r="K339" s="355"/>
      <c r="L339" s="355"/>
      <c r="M339" s="355"/>
      <c r="N339" s="355"/>
      <c r="O339" s="355"/>
      <c r="P339" s="356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57"/>
      <c r="E340" s="358"/>
      <c r="F340" s="358"/>
      <c r="G340" s="358"/>
      <c r="H340" s="358"/>
      <c r="I340" s="358"/>
      <c r="J340" s="358"/>
      <c r="K340" s="358"/>
      <c r="L340" s="358"/>
      <c r="M340" s="358"/>
      <c r="N340" s="358"/>
      <c r="O340" s="358"/>
      <c r="P340" s="359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53" t="str">
        <f>V304</f>
        <v>MagoLitos F.C</v>
      </c>
      <c r="E342" s="353"/>
      <c r="F342" s="186">
        <v>72</v>
      </c>
      <c r="G342" s="25" t="s">
        <v>17</v>
      </c>
      <c r="H342" s="185">
        <v>45</v>
      </c>
      <c r="I342" s="353" t="str">
        <f>V301</f>
        <v>La Bestia Negra_Z</v>
      </c>
      <c r="J342" s="353"/>
      <c r="K342" s="353"/>
      <c r="L342" s="353"/>
      <c r="M342" s="353"/>
      <c r="N342" s="353"/>
      <c r="O342" s="353"/>
      <c r="P342" s="353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53" t="str">
        <f>V303</f>
        <v>Forever2014</v>
      </c>
      <c r="E343" s="353"/>
      <c r="F343" s="185">
        <v>29</v>
      </c>
      <c r="G343" s="25" t="s">
        <v>17</v>
      </c>
      <c r="H343" s="186">
        <v>36</v>
      </c>
      <c r="I343" s="353" t="str">
        <f>V302</f>
        <v>DIDICAFE FC</v>
      </c>
      <c r="J343" s="353"/>
      <c r="K343" s="353"/>
      <c r="L343" s="353"/>
      <c r="M343" s="353"/>
      <c r="N343" s="353"/>
      <c r="O343" s="353"/>
      <c r="P343" s="353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53" t="str">
        <f>V300</f>
        <v>VascoPaulo F.C.</v>
      </c>
      <c r="E344" s="353"/>
      <c r="F344" s="185">
        <v>37</v>
      </c>
      <c r="G344" s="25" t="s">
        <v>17</v>
      </c>
      <c r="H344" s="186">
        <v>40</v>
      </c>
      <c r="I344" s="353" t="str">
        <f>V297</f>
        <v>CR Reis do Rio</v>
      </c>
      <c r="J344" s="353"/>
      <c r="K344" s="353"/>
      <c r="L344" s="353"/>
      <c r="M344" s="353"/>
      <c r="N344" s="353"/>
      <c r="O344" s="353"/>
      <c r="P344" s="353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53" t="str">
        <f>V299</f>
        <v>Vascaero FC</v>
      </c>
      <c r="E345" s="353"/>
      <c r="F345" s="185">
        <v>38</v>
      </c>
      <c r="G345" s="25" t="s">
        <v>17</v>
      </c>
      <c r="H345" s="186">
        <v>45</v>
      </c>
      <c r="I345" s="353" t="str">
        <f>V298</f>
        <v>Engenheirense</v>
      </c>
      <c r="J345" s="353"/>
      <c r="K345" s="353"/>
      <c r="L345" s="353"/>
      <c r="M345" s="353"/>
      <c r="N345" s="353"/>
      <c r="O345" s="353"/>
      <c r="P345" s="353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54" t="s">
        <v>263</v>
      </c>
      <c r="E347" s="355"/>
      <c r="F347" s="355"/>
      <c r="G347" s="355"/>
      <c r="H347" s="355"/>
      <c r="I347" s="355"/>
      <c r="J347" s="355"/>
      <c r="K347" s="355"/>
      <c r="L347" s="355"/>
      <c r="M347" s="355"/>
      <c r="N347" s="355"/>
      <c r="O347" s="355"/>
      <c r="P347" s="356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57"/>
      <c r="E348" s="358"/>
      <c r="F348" s="358"/>
      <c r="G348" s="358"/>
      <c r="H348" s="358"/>
      <c r="I348" s="358"/>
      <c r="J348" s="358"/>
      <c r="K348" s="358"/>
      <c r="L348" s="358"/>
      <c r="M348" s="358"/>
      <c r="N348" s="358"/>
      <c r="O348" s="358"/>
      <c r="P348" s="359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53" t="str">
        <f>V304</f>
        <v>MagoLitos F.C</v>
      </c>
      <c r="E350" s="353"/>
      <c r="F350" s="185">
        <v>58</v>
      </c>
      <c r="G350" s="41" t="s">
        <v>17</v>
      </c>
      <c r="H350" s="186">
        <v>71</v>
      </c>
      <c r="I350" s="353" t="str">
        <f>V302</f>
        <v>DIDICAFE FC</v>
      </c>
      <c r="J350" s="353"/>
      <c r="K350" s="353"/>
      <c r="L350" s="353"/>
      <c r="M350" s="353"/>
      <c r="N350" s="353"/>
      <c r="O350" s="353"/>
      <c r="P350" s="353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53" t="str">
        <f>V303</f>
        <v>Forever2014</v>
      </c>
      <c r="E351" s="353"/>
      <c r="F351" s="186">
        <v>63</v>
      </c>
      <c r="G351" s="41" t="s">
        <v>17</v>
      </c>
      <c r="H351" s="185">
        <v>52</v>
      </c>
      <c r="I351" s="353" t="str">
        <f>V301</f>
        <v>La Bestia Negra_Z</v>
      </c>
      <c r="J351" s="353"/>
      <c r="K351" s="353"/>
      <c r="L351" s="353"/>
      <c r="M351" s="353"/>
      <c r="N351" s="353"/>
      <c r="O351" s="353"/>
      <c r="P351" s="353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53" t="str">
        <f>V300</f>
        <v>VascoPaulo F.C.</v>
      </c>
      <c r="E352" s="353"/>
      <c r="F352" s="185">
        <v>32</v>
      </c>
      <c r="G352" s="41" t="s">
        <v>17</v>
      </c>
      <c r="H352" s="186">
        <v>65</v>
      </c>
      <c r="I352" s="353" t="str">
        <f>V298</f>
        <v>Engenheirense</v>
      </c>
      <c r="J352" s="353"/>
      <c r="K352" s="353"/>
      <c r="L352" s="353"/>
      <c r="M352" s="353"/>
      <c r="N352" s="353"/>
      <c r="O352" s="353"/>
      <c r="P352" s="353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53" t="str">
        <f>V299</f>
        <v>Vascaero FC</v>
      </c>
      <c r="E353" s="353"/>
      <c r="F353" s="185">
        <v>45</v>
      </c>
      <c r="G353" s="41" t="s">
        <v>17</v>
      </c>
      <c r="H353" s="186">
        <v>51</v>
      </c>
      <c r="I353" s="353" t="str">
        <f>V297</f>
        <v>CR Reis do Rio</v>
      </c>
      <c r="J353" s="353"/>
      <c r="K353" s="353"/>
      <c r="L353" s="353"/>
      <c r="M353" s="353"/>
      <c r="N353" s="353"/>
      <c r="O353" s="353"/>
      <c r="P353" s="353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54" t="s">
        <v>264</v>
      </c>
      <c r="E355" s="355"/>
      <c r="F355" s="355"/>
      <c r="G355" s="355"/>
      <c r="H355" s="355"/>
      <c r="I355" s="355"/>
      <c r="J355" s="355"/>
      <c r="K355" s="355"/>
      <c r="L355" s="355"/>
      <c r="M355" s="355"/>
      <c r="N355" s="355"/>
      <c r="O355" s="355"/>
      <c r="P355" s="356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57"/>
      <c r="E356" s="358"/>
      <c r="F356" s="358"/>
      <c r="G356" s="358"/>
      <c r="H356" s="358"/>
      <c r="I356" s="358"/>
      <c r="J356" s="358"/>
      <c r="K356" s="358"/>
      <c r="L356" s="358"/>
      <c r="M356" s="358"/>
      <c r="N356" s="358"/>
      <c r="O356" s="358"/>
      <c r="P356" s="359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53" t="str">
        <f>V304</f>
        <v>MagoLitos F.C</v>
      </c>
      <c r="E358" s="353"/>
      <c r="F358" s="186">
        <v>65</v>
      </c>
      <c r="G358" s="25" t="s">
        <v>17</v>
      </c>
      <c r="H358" s="185">
        <v>57</v>
      </c>
      <c r="I358" s="353" t="str">
        <f>V303</f>
        <v>Forever2014</v>
      </c>
      <c r="J358" s="353"/>
      <c r="K358" s="353"/>
      <c r="L358" s="353"/>
      <c r="M358" s="353"/>
      <c r="N358" s="353"/>
      <c r="O358" s="353"/>
      <c r="P358" s="353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53" t="str">
        <f>V302</f>
        <v>DIDICAFE FC</v>
      </c>
      <c r="E359" s="353"/>
      <c r="F359" s="186">
        <v>50</v>
      </c>
      <c r="G359" s="25" t="s">
        <v>17</v>
      </c>
      <c r="H359" s="185">
        <v>48</v>
      </c>
      <c r="I359" s="353" t="str">
        <f>V301</f>
        <v>La Bestia Negra_Z</v>
      </c>
      <c r="J359" s="353"/>
      <c r="K359" s="353"/>
      <c r="L359" s="353"/>
      <c r="M359" s="353"/>
      <c r="N359" s="353"/>
      <c r="O359" s="353"/>
      <c r="P359" s="353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53" t="str">
        <f>V300</f>
        <v>VascoPaulo F.C.</v>
      </c>
      <c r="E360" s="353"/>
      <c r="F360" s="186">
        <v>53</v>
      </c>
      <c r="G360" s="25" t="s">
        <v>17</v>
      </c>
      <c r="H360" s="185">
        <v>31</v>
      </c>
      <c r="I360" s="353" t="str">
        <f>V299</f>
        <v>Vascaero FC</v>
      </c>
      <c r="J360" s="353"/>
      <c r="K360" s="353"/>
      <c r="L360" s="353"/>
      <c r="M360" s="353"/>
      <c r="N360" s="353"/>
      <c r="O360" s="353"/>
      <c r="P360" s="353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53" t="str">
        <f>V298</f>
        <v>Engenheirense</v>
      </c>
      <c r="E361" s="353"/>
      <c r="F361" s="186">
        <v>51</v>
      </c>
      <c r="G361" s="25" t="s">
        <v>17</v>
      </c>
      <c r="H361" s="185">
        <v>37</v>
      </c>
      <c r="I361" s="353" t="str">
        <f>V297</f>
        <v>CR Reis do Rio</v>
      </c>
      <c r="J361" s="353"/>
      <c r="K361" s="353"/>
      <c r="L361" s="353"/>
      <c r="M361" s="353"/>
      <c r="N361" s="353"/>
      <c r="O361" s="353"/>
      <c r="P361" s="353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0" t="s">
        <v>255</v>
      </c>
      <c r="E363" s="380"/>
      <c r="F363" s="380"/>
      <c r="G363" s="380"/>
      <c r="H363" s="380"/>
      <c r="I363" s="380"/>
      <c r="J363" s="380"/>
      <c r="K363" s="380"/>
      <c r="L363" s="380"/>
      <c r="M363" s="380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0"/>
      <c r="E364" s="380"/>
      <c r="F364" s="380"/>
      <c r="G364" s="380"/>
      <c r="H364" s="380"/>
      <c r="I364" s="380"/>
      <c r="J364" s="380"/>
      <c r="K364" s="380"/>
      <c r="L364" s="380"/>
      <c r="M364" s="380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81" t="s">
        <v>12</v>
      </c>
      <c r="G365" s="381"/>
      <c r="H365" s="302" t="s">
        <v>309</v>
      </c>
      <c r="I365" s="302"/>
      <c r="J365" s="302" t="s">
        <v>310</v>
      </c>
      <c r="K365" s="302"/>
      <c r="L365" s="381" t="s">
        <v>174</v>
      </c>
      <c r="M365" s="381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75">
        <f>VLOOKUP(AC366,$U$365:$AB$373,3)</f>
        <v>16</v>
      </c>
      <c r="G366" s="375"/>
      <c r="H366" s="376">
        <f>VLOOKUP(AC366,$U$365:$AB$373,4)</f>
        <v>389</v>
      </c>
      <c r="I366" s="376"/>
      <c r="J366" s="376">
        <f>VLOOKUP(AC366,$U$365:$AB$373,5)</f>
        <v>262</v>
      </c>
      <c r="K366" s="376"/>
      <c r="L366" s="376">
        <f>VLOOKUP(AC366,$U$365:$AB$373,6)</f>
        <v>127</v>
      </c>
      <c r="M366" s="382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75">
        <f t="shared" ref="F367:F373" si="46">VLOOKUP(AC367,$U$365:$AB$373,3)</f>
        <v>14</v>
      </c>
      <c r="G367" s="375"/>
      <c r="H367" s="376">
        <f t="shared" ref="H367:H373" si="47">VLOOKUP(AC367,$U$365:$AB$373,4)</f>
        <v>362</v>
      </c>
      <c r="I367" s="376"/>
      <c r="J367" s="376">
        <f t="shared" ref="J367:J373" si="48">VLOOKUP(AC367,$U$365:$AB$373,5)</f>
        <v>278</v>
      </c>
      <c r="K367" s="376"/>
      <c r="L367" s="376">
        <f t="shared" ref="L367:L373" si="49">VLOOKUP(AC367,$U$365:$AB$373,6)</f>
        <v>84</v>
      </c>
      <c r="M367" s="382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75">
        <f t="shared" si="46"/>
        <v>13</v>
      </c>
      <c r="G368" s="375"/>
      <c r="H368" s="376">
        <f t="shared" si="47"/>
        <v>390</v>
      </c>
      <c r="I368" s="376"/>
      <c r="J368" s="376">
        <f t="shared" si="48"/>
        <v>320</v>
      </c>
      <c r="K368" s="376"/>
      <c r="L368" s="376">
        <f t="shared" si="49"/>
        <v>70</v>
      </c>
      <c r="M368" s="382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75">
        <f t="shared" si="46"/>
        <v>12</v>
      </c>
      <c r="G369" s="375"/>
      <c r="H369" s="376">
        <f t="shared" si="47"/>
        <v>348</v>
      </c>
      <c r="I369" s="376"/>
      <c r="J369" s="376">
        <f t="shared" si="48"/>
        <v>300</v>
      </c>
      <c r="K369" s="376"/>
      <c r="L369" s="376">
        <f t="shared" si="49"/>
        <v>48</v>
      </c>
      <c r="M369" s="382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39">
        <f t="shared" si="46"/>
        <v>9</v>
      </c>
      <c r="G370" s="339"/>
      <c r="H370" s="340">
        <f t="shared" si="47"/>
        <v>387</v>
      </c>
      <c r="I370" s="340"/>
      <c r="J370" s="340">
        <f t="shared" si="48"/>
        <v>328</v>
      </c>
      <c r="K370" s="340"/>
      <c r="L370" s="340">
        <f t="shared" si="49"/>
        <v>59</v>
      </c>
      <c r="M370" s="383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39">
        <f t="shared" si="46"/>
        <v>9</v>
      </c>
      <c r="G371" s="339"/>
      <c r="H371" s="340">
        <f t="shared" si="47"/>
        <v>278</v>
      </c>
      <c r="I371" s="340"/>
      <c r="J371" s="340">
        <f t="shared" si="48"/>
        <v>352</v>
      </c>
      <c r="K371" s="340"/>
      <c r="L371" s="340">
        <f t="shared" si="49"/>
        <v>-74</v>
      </c>
      <c r="M371" s="383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39">
        <f t="shared" si="46"/>
        <v>2</v>
      </c>
      <c r="G372" s="339"/>
      <c r="H372" s="340">
        <f t="shared" si="47"/>
        <v>194</v>
      </c>
      <c r="I372" s="340"/>
      <c r="J372" s="340">
        <f t="shared" si="48"/>
        <v>345</v>
      </c>
      <c r="K372" s="340"/>
      <c r="L372" s="340">
        <f t="shared" si="49"/>
        <v>-151</v>
      </c>
      <c r="M372" s="383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39">
        <f t="shared" si="46"/>
        <v>0</v>
      </c>
      <c r="G373" s="339"/>
      <c r="H373" s="340">
        <f t="shared" si="47"/>
        <v>195</v>
      </c>
      <c r="I373" s="340"/>
      <c r="J373" s="340">
        <f t="shared" si="48"/>
        <v>310</v>
      </c>
      <c r="K373" s="340"/>
      <c r="L373" s="340">
        <f t="shared" si="49"/>
        <v>-115</v>
      </c>
      <c r="M373" s="383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45" t="s">
        <v>258</v>
      </c>
      <c r="E376" s="346"/>
      <c r="F376" s="346"/>
      <c r="G376" s="346"/>
      <c r="H376" s="346"/>
      <c r="I376" s="346"/>
      <c r="J376" s="346"/>
      <c r="K376" s="346"/>
      <c r="L376" s="346"/>
      <c r="M376" s="346"/>
      <c r="N376" s="346"/>
      <c r="O376" s="346"/>
      <c r="P376" s="347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48"/>
      <c r="E377" s="349"/>
      <c r="F377" s="349"/>
      <c r="G377" s="349"/>
      <c r="H377" s="349"/>
      <c r="I377" s="349"/>
      <c r="J377" s="349"/>
      <c r="K377" s="349"/>
      <c r="L377" s="349"/>
      <c r="M377" s="349"/>
      <c r="N377" s="349"/>
      <c r="O377" s="349"/>
      <c r="P377" s="350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53" t="str">
        <f>V373</f>
        <v>PIERCE34-CRUEL FC</v>
      </c>
      <c r="E379" s="353"/>
      <c r="F379" s="186">
        <v>41</v>
      </c>
      <c r="G379" s="41" t="s">
        <v>17</v>
      </c>
      <c r="H379" s="185">
        <v>25</v>
      </c>
      <c r="I379" s="353" t="str">
        <f>V369</f>
        <v>BLR F. C.</v>
      </c>
      <c r="J379" s="353"/>
      <c r="K379" s="353"/>
      <c r="L379" s="353"/>
      <c r="M379" s="353"/>
      <c r="N379" s="353"/>
      <c r="O379" s="353"/>
      <c r="P379" s="353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53" t="str">
        <f>V372</f>
        <v>Alags SC</v>
      </c>
      <c r="E380" s="353"/>
      <c r="F380" s="186">
        <v>62</v>
      </c>
      <c r="G380" s="41" t="s">
        <v>17</v>
      </c>
      <c r="H380" s="185">
        <v>50</v>
      </c>
      <c r="I380" s="353" t="str">
        <f>V368</f>
        <v>Jero FC</v>
      </c>
      <c r="J380" s="353"/>
      <c r="K380" s="353"/>
      <c r="L380" s="353"/>
      <c r="M380" s="353"/>
      <c r="N380" s="353"/>
      <c r="O380" s="353"/>
      <c r="P380" s="353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53" t="str">
        <f>V371</f>
        <v>Só Merdinha FC</v>
      </c>
      <c r="E381" s="353"/>
      <c r="F381" s="185">
        <v>39</v>
      </c>
      <c r="G381" s="41" t="s">
        <v>17</v>
      </c>
      <c r="H381" s="186">
        <v>46</v>
      </c>
      <c r="I381" s="353" t="str">
        <f>V367</f>
        <v>GUZMAN F.C.</v>
      </c>
      <c r="J381" s="353"/>
      <c r="K381" s="353"/>
      <c r="L381" s="353"/>
      <c r="M381" s="353"/>
      <c r="N381" s="353"/>
      <c r="O381" s="353"/>
      <c r="P381" s="353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53" t="str">
        <f>V370</f>
        <v>Lenda Mágica</v>
      </c>
      <c r="E382" s="353"/>
      <c r="F382" s="186">
        <v>42</v>
      </c>
      <c r="G382" s="41" t="s">
        <v>17</v>
      </c>
      <c r="H382" s="185">
        <v>33</v>
      </c>
      <c r="I382" s="353" t="str">
        <f>V366</f>
        <v>Moneta Zero FC</v>
      </c>
      <c r="J382" s="353"/>
      <c r="K382" s="353"/>
      <c r="L382" s="353"/>
      <c r="M382" s="353"/>
      <c r="N382" s="353"/>
      <c r="O382" s="353"/>
      <c r="P382" s="353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54" t="s">
        <v>259</v>
      </c>
      <c r="E384" s="355"/>
      <c r="F384" s="355"/>
      <c r="G384" s="355"/>
      <c r="H384" s="355"/>
      <c r="I384" s="355"/>
      <c r="J384" s="355"/>
      <c r="K384" s="355"/>
      <c r="L384" s="355"/>
      <c r="M384" s="355"/>
      <c r="N384" s="355"/>
      <c r="O384" s="355"/>
      <c r="P384" s="35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57"/>
      <c r="E385" s="358"/>
      <c r="F385" s="358"/>
      <c r="G385" s="358"/>
      <c r="H385" s="358"/>
      <c r="I385" s="358"/>
      <c r="J385" s="358"/>
      <c r="K385" s="358"/>
      <c r="L385" s="358"/>
      <c r="M385" s="358"/>
      <c r="N385" s="358"/>
      <c r="O385" s="358"/>
      <c r="P385" s="35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53" t="str">
        <f>V373</f>
        <v>PIERCE34-CRUEL FC</v>
      </c>
      <c r="E387" s="353"/>
      <c r="F387" s="185">
        <v>40</v>
      </c>
      <c r="G387" s="41" t="s">
        <v>17</v>
      </c>
      <c r="H387" s="186">
        <v>57</v>
      </c>
      <c r="I387" s="353" t="str">
        <f>V366</f>
        <v>Moneta Zero FC</v>
      </c>
      <c r="J387" s="353"/>
      <c r="K387" s="353"/>
      <c r="L387" s="353"/>
      <c r="M387" s="353"/>
      <c r="N387" s="353"/>
      <c r="O387" s="353"/>
      <c r="P387" s="353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53" t="str">
        <f>V372</f>
        <v>Alags SC</v>
      </c>
      <c r="E388" s="353"/>
      <c r="F388" s="185">
        <v>44</v>
      </c>
      <c r="G388" s="41" t="s">
        <v>17</v>
      </c>
      <c r="H388" s="186">
        <v>48</v>
      </c>
      <c r="I388" s="353" t="str">
        <f>V367</f>
        <v>GUZMAN F.C.</v>
      </c>
      <c r="J388" s="353"/>
      <c r="K388" s="353"/>
      <c r="L388" s="353"/>
      <c r="M388" s="353"/>
      <c r="N388" s="353"/>
      <c r="O388" s="353"/>
      <c r="P388" s="353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53" t="str">
        <f>V371</f>
        <v>Só Merdinha FC</v>
      </c>
      <c r="E389" s="353"/>
      <c r="F389" s="185">
        <v>29</v>
      </c>
      <c r="G389" s="41" t="s">
        <v>17</v>
      </c>
      <c r="H389" s="186">
        <v>30</v>
      </c>
      <c r="I389" s="353" t="str">
        <f>V368</f>
        <v>Jero FC</v>
      </c>
      <c r="J389" s="353"/>
      <c r="K389" s="353"/>
      <c r="L389" s="353"/>
      <c r="M389" s="353"/>
      <c r="N389" s="353"/>
      <c r="O389" s="353"/>
      <c r="P389" s="353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53" t="str">
        <f>V370</f>
        <v>Lenda Mágica</v>
      </c>
      <c r="E390" s="353"/>
      <c r="F390" s="186">
        <v>66</v>
      </c>
      <c r="G390" s="41" t="s">
        <v>17</v>
      </c>
      <c r="H390" s="185">
        <v>18</v>
      </c>
      <c r="I390" s="353" t="str">
        <f>V369</f>
        <v>BLR F. C.</v>
      </c>
      <c r="J390" s="353"/>
      <c r="K390" s="353"/>
      <c r="L390" s="353"/>
      <c r="M390" s="353"/>
      <c r="N390" s="353"/>
      <c r="O390" s="353"/>
      <c r="P390" s="353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54" t="s">
        <v>260</v>
      </c>
      <c r="E392" s="355"/>
      <c r="F392" s="355"/>
      <c r="G392" s="355"/>
      <c r="H392" s="355"/>
      <c r="I392" s="355"/>
      <c r="J392" s="355"/>
      <c r="K392" s="355"/>
      <c r="L392" s="355"/>
      <c r="M392" s="355"/>
      <c r="N392" s="355"/>
      <c r="O392" s="355"/>
      <c r="P392" s="35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57"/>
      <c r="E393" s="358"/>
      <c r="F393" s="358"/>
      <c r="G393" s="358"/>
      <c r="H393" s="358"/>
      <c r="I393" s="358"/>
      <c r="J393" s="358"/>
      <c r="K393" s="358"/>
      <c r="L393" s="358"/>
      <c r="M393" s="358"/>
      <c r="N393" s="358"/>
      <c r="O393" s="358"/>
      <c r="P393" s="35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53" t="str">
        <f>V373</f>
        <v>PIERCE34-CRUEL FC</v>
      </c>
      <c r="E395" s="353"/>
      <c r="F395" s="186">
        <v>64</v>
      </c>
      <c r="G395" s="25" t="s">
        <v>17</v>
      </c>
      <c r="H395" s="185">
        <v>40</v>
      </c>
      <c r="I395" s="353" t="str">
        <f>V367</f>
        <v>GUZMAN F.C.</v>
      </c>
      <c r="J395" s="353"/>
      <c r="K395" s="353"/>
      <c r="L395" s="353"/>
      <c r="M395" s="353"/>
      <c r="N395" s="353"/>
      <c r="O395" s="353"/>
      <c r="P395" s="353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53" t="str">
        <f>V372</f>
        <v>Alags SC</v>
      </c>
      <c r="E396" s="353"/>
      <c r="F396" s="185">
        <v>48</v>
      </c>
      <c r="G396" s="25" t="s">
        <v>17</v>
      </c>
      <c r="H396" s="186">
        <v>52</v>
      </c>
      <c r="I396" s="353" t="str">
        <f>V366</f>
        <v>Moneta Zero FC</v>
      </c>
      <c r="J396" s="353"/>
      <c r="K396" s="353"/>
      <c r="L396" s="353"/>
      <c r="M396" s="353"/>
      <c r="N396" s="353"/>
      <c r="O396" s="353"/>
      <c r="P396" s="353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53" t="str">
        <f>V371</f>
        <v>Só Merdinha FC</v>
      </c>
      <c r="E397" s="353"/>
      <c r="F397" s="186">
        <v>35</v>
      </c>
      <c r="G397" s="25" t="s">
        <v>17</v>
      </c>
      <c r="H397" s="185">
        <v>30</v>
      </c>
      <c r="I397" s="353" t="str">
        <f>V369</f>
        <v>BLR F. C.</v>
      </c>
      <c r="J397" s="353"/>
      <c r="K397" s="353"/>
      <c r="L397" s="353"/>
      <c r="M397" s="353"/>
      <c r="N397" s="353"/>
      <c r="O397" s="353"/>
      <c r="P397" s="353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53" t="str">
        <f>V370</f>
        <v>Lenda Mágica</v>
      </c>
      <c r="E398" s="353"/>
      <c r="F398" s="185">
        <v>46</v>
      </c>
      <c r="G398" s="25" t="s">
        <v>17</v>
      </c>
      <c r="H398" s="186">
        <v>78</v>
      </c>
      <c r="I398" s="353" t="str">
        <f>V368</f>
        <v>Jero FC</v>
      </c>
      <c r="J398" s="353"/>
      <c r="K398" s="353"/>
      <c r="L398" s="353"/>
      <c r="M398" s="353"/>
      <c r="N398" s="353"/>
      <c r="O398" s="353"/>
      <c r="P398" s="353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54" t="s">
        <v>261</v>
      </c>
      <c r="E400" s="355"/>
      <c r="F400" s="355"/>
      <c r="G400" s="355"/>
      <c r="H400" s="355"/>
      <c r="I400" s="355"/>
      <c r="J400" s="355"/>
      <c r="K400" s="355"/>
      <c r="L400" s="355"/>
      <c r="M400" s="355"/>
      <c r="N400" s="355"/>
      <c r="O400" s="355"/>
      <c r="P400" s="35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57"/>
      <c r="E401" s="358"/>
      <c r="F401" s="358"/>
      <c r="G401" s="358"/>
      <c r="H401" s="358"/>
      <c r="I401" s="358"/>
      <c r="J401" s="358"/>
      <c r="K401" s="358"/>
      <c r="L401" s="358"/>
      <c r="M401" s="358"/>
      <c r="N401" s="358"/>
      <c r="O401" s="358"/>
      <c r="P401" s="35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53" t="str">
        <f>V373</f>
        <v>PIERCE34-CRUEL FC</v>
      </c>
      <c r="E403" s="353"/>
      <c r="F403" s="185">
        <v>61</v>
      </c>
      <c r="G403" s="25" t="s">
        <v>17</v>
      </c>
      <c r="H403" s="186">
        <v>64</v>
      </c>
      <c r="I403" s="353" t="str">
        <f>V368</f>
        <v>Jero FC</v>
      </c>
      <c r="J403" s="353"/>
      <c r="K403" s="353"/>
      <c r="L403" s="353"/>
      <c r="M403" s="353"/>
      <c r="N403" s="353"/>
      <c r="O403" s="353"/>
      <c r="P403" s="353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53" t="str">
        <f>V372</f>
        <v>Alags SC</v>
      </c>
      <c r="E404" s="353"/>
      <c r="F404" s="186">
        <v>81</v>
      </c>
      <c r="G404" s="25" t="s">
        <v>17</v>
      </c>
      <c r="H404" s="185">
        <v>34</v>
      </c>
      <c r="I404" s="353" t="str">
        <f>V369</f>
        <v>BLR F. C.</v>
      </c>
      <c r="J404" s="353"/>
      <c r="K404" s="353"/>
      <c r="L404" s="353"/>
      <c r="M404" s="353"/>
      <c r="N404" s="353"/>
      <c r="O404" s="353"/>
      <c r="P404" s="353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53" t="str">
        <f>V371</f>
        <v>Só Merdinha FC</v>
      </c>
      <c r="E405" s="353"/>
      <c r="F405" s="185">
        <v>30</v>
      </c>
      <c r="G405" s="25" t="s">
        <v>17</v>
      </c>
      <c r="H405" s="186">
        <v>89</v>
      </c>
      <c r="I405" s="353" t="str">
        <f>V366</f>
        <v>Moneta Zero FC</v>
      </c>
      <c r="J405" s="353"/>
      <c r="K405" s="353"/>
      <c r="L405" s="353"/>
      <c r="M405" s="353"/>
      <c r="N405" s="353"/>
      <c r="O405" s="353"/>
      <c r="P405" s="353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53" t="str">
        <f>V370</f>
        <v>Lenda Mágica</v>
      </c>
      <c r="E406" s="353"/>
      <c r="F406" s="186">
        <v>90</v>
      </c>
      <c r="G406" s="25" t="s">
        <v>17</v>
      </c>
      <c r="H406" s="185">
        <v>41</v>
      </c>
      <c r="I406" s="353" t="str">
        <f>V367</f>
        <v>GUZMAN F.C.</v>
      </c>
      <c r="J406" s="353"/>
      <c r="K406" s="353"/>
      <c r="L406" s="353"/>
      <c r="M406" s="353"/>
      <c r="N406" s="353"/>
      <c r="O406" s="353"/>
      <c r="P406" s="353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54" t="s">
        <v>262</v>
      </c>
      <c r="E408" s="355"/>
      <c r="F408" s="355"/>
      <c r="G408" s="355"/>
      <c r="H408" s="355"/>
      <c r="I408" s="355"/>
      <c r="J408" s="355"/>
      <c r="K408" s="355"/>
      <c r="L408" s="355"/>
      <c r="M408" s="355"/>
      <c r="N408" s="355"/>
      <c r="O408" s="355"/>
      <c r="P408" s="35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57"/>
      <c r="E409" s="358"/>
      <c r="F409" s="358"/>
      <c r="G409" s="358"/>
      <c r="H409" s="358"/>
      <c r="I409" s="358"/>
      <c r="J409" s="358"/>
      <c r="K409" s="358"/>
      <c r="L409" s="358"/>
      <c r="M409" s="358"/>
      <c r="N409" s="358"/>
      <c r="O409" s="358"/>
      <c r="P409" s="35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53" t="str">
        <f>V373</f>
        <v>PIERCE34-CRUEL FC</v>
      </c>
      <c r="E411" s="353"/>
      <c r="F411" s="185">
        <v>45</v>
      </c>
      <c r="G411" s="41" t="s">
        <v>17</v>
      </c>
      <c r="H411" s="186">
        <v>49</v>
      </c>
      <c r="I411" s="353" t="str">
        <f>V370</f>
        <v>Lenda Mágica</v>
      </c>
      <c r="J411" s="353"/>
      <c r="K411" s="353"/>
      <c r="L411" s="353"/>
      <c r="M411" s="353"/>
      <c r="N411" s="353"/>
      <c r="O411" s="353"/>
      <c r="P411" s="353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53" t="str">
        <f>V372</f>
        <v>Alags SC</v>
      </c>
      <c r="E412" s="353"/>
      <c r="F412" s="186">
        <v>74</v>
      </c>
      <c r="G412" s="41" t="s">
        <v>17</v>
      </c>
      <c r="H412" s="185">
        <v>27</v>
      </c>
      <c r="I412" s="353" t="str">
        <f>V371</f>
        <v>Só Merdinha FC</v>
      </c>
      <c r="J412" s="353"/>
      <c r="K412" s="353"/>
      <c r="L412" s="353"/>
      <c r="M412" s="353"/>
      <c r="N412" s="353"/>
      <c r="O412" s="353"/>
      <c r="P412" s="353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53" t="str">
        <f>V369</f>
        <v>BLR F. C.</v>
      </c>
      <c r="E413" s="353"/>
      <c r="F413" s="185">
        <v>22</v>
      </c>
      <c r="G413" s="41" t="s">
        <v>17</v>
      </c>
      <c r="H413" s="186">
        <v>43</v>
      </c>
      <c r="I413" s="353" t="str">
        <f>V366</f>
        <v>Moneta Zero FC</v>
      </c>
      <c r="J413" s="353"/>
      <c r="K413" s="353"/>
      <c r="L413" s="353"/>
      <c r="M413" s="353"/>
      <c r="N413" s="353"/>
      <c r="O413" s="353"/>
      <c r="P413" s="353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53" t="str">
        <f>V368</f>
        <v>Jero FC</v>
      </c>
      <c r="E414" s="353"/>
      <c r="F414" s="185">
        <v>41</v>
      </c>
      <c r="G414" s="41" t="s">
        <v>17</v>
      </c>
      <c r="H414" s="186">
        <v>42</v>
      </c>
      <c r="I414" s="353" t="str">
        <f>V367</f>
        <v>GUZMAN F.C.</v>
      </c>
      <c r="J414" s="353"/>
      <c r="K414" s="353"/>
      <c r="L414" s="353"/>
      <c r="M414" s="353"/>
      <c r="N414" s="353"/>
      <c r="O414" s="353"/>
      <c r="P414" s="353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54" t="s">
        <v>263</v>
      </c>
      <c r="E416" s="355"/>
      <c r="F416" s="355"/>
      <c r="G416" s="355"/>
      <c r="H416" s="355"/>
      <c r="I416" s="355"/>
      <c r="J416" s="355"/>
      <c r="K416" s="355"/>
      <c r="L416" s="355"/>
      <c r="M416" s="355"/>
      <c r="N416" s="355"/>
      <c r="O416" s="355"/>
      <c r="P416" s="35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57"/>
      <c r="E417" s="358"/>
      <c r="F417" s="358"/>
      <c r="G417" s="358"/>
      <c r="H417" s="358"/>
      <c r="I417" s="358"/>
      <c r="J417" s="358"/>
      <c r="K417" s="358"/>
      <c r="L417" s="358"/>
      <c r="M417" s="358"/>
      <c r="N417" s="358"/>
      <c r="O417" s="358"/>
      <c r="P417" s="35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53" t="str">
        <f>V373</f>
        <v>PIERCE34-CRUEL FC</v>
      </c>
      <c r="E419" s="353"/>
      <c r="F419" s="186">
        <v>39</v>
      </c>
      <c r="G419" s="25" t="s">
        <v>17</v>
      </c>
      <c r="H419" s="185">
        <v>21</v>
      </c>
      <c r="I419" s="353" t="str">
        <f>V371</f>
        <v>Só Merdinha FC</v>
      </c>
      <c r="J419" s="353"/>
      <c r="K419" s="353"/>
      <c r="L419" s="353"/>
      <c r="M419" s="353"/>
      <c r="N419" s="353"/>
      <c r="O419" s="353"/>
      <c r="P419" s="353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53" t="str">
        <f>V372</f>
        <v>Alags SC</v>
      </c>
      <c r="E420" s="353"/>
      <c r="F420" s="185">
        <v>34</v>
      </c>
      <c r="G420" s="25" t="s">
        <v>17</v>
      </c>
      <c r="H420" s="186">
        <v>59</v>
      </c>
      <c r="I420" s="353" t="str">
        <f>V370</f>
        <v>Lenda Mágica</v>
      </c>
      <c r="J420" s="353"/>
      <c r="K420" s="353"/>
      <c r="L420" s="353"/>
      <c r="M420" s="353"/>
      <c r="N420" s="353"/>
      <c r="O420" s="353"/>
      <c r="P420" s="353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53" t="str">
        <f>V369</f>
        <v>BLR F. C.</v>
      </c>
      <c r="E421" s="353"/>
      <c r="F421" s="185">
        <v>20</v>
      </c>
      <c r="G421" s="25" t="s">
        <v>17</v>
      </c>
      <c r="H421" s="186">
        <v>35</v>
      </c>
      <c r="I421" s="353" t="str">
        <f>V367</f>
        <v>GUZMAN F.C.</v>
      </c>
      <c r="J421" s="353"/>
      <c r="K421" s="353"/>
      <c r="L421" s="353"/>
      <c r="M421" s="353"/>
      <c r="N421" s="353"/>
      <c r="O421" s="353"/>
      <c r="P421" s="353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53" t="str">
        <f>V368</f>
        <v>Jero FC</v>
      </c>
      <c r="E422" s="353"/>
      <c r="F422" s="186">
        <v>70</v>
      </c>
      <c r="G422" s="25" t="s">
        <v>17</v>
      </c>
      <c r="H422" s="185">
        <v>34</v>
      </c>
      <c r="I422" s="353" t="str">
        <f>V366</f>
        <v>Moneta Zero FC</v>
      </c>
      <c r="J422" s="353"/>
      <c r="K422" s="353"/>
      <c r="L422" s="353"/>
      <c r="M422" s="353"/>
      <c r="N422" s="353"/>
      <c r="O422" s="353"/>
      <c r="P422" s="353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54" t="s">
        <v>264</v>
      </c>
      <c r="E424" s="355"/>
      <c r="F424" s="355"/>
      <c r="G424" s="355"/>
      <c r="H424" s="355"/>
      <c r="I424" s="355"/>
      <c r="J424" s="355"/>
      <c r="K424" s="355"/>
      <c r="L424" s="355"/>
      <c r="M424" s="355"/>
      <c r="N424" s="355"/>
      <c r="O424" s="355"/>
      <c r="P424" s="35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57"/>
      <c r="E425" s="358"/>
      <c r="F425" s="358"/>
      <c r="G425" s="358"/>
      <c r="H425" s="358"/>
      <c r="I425" s="358"/>
      <c r="J425" s="358"/>
      <c r="K425" s="358"/>
      <c r="L425" s="358"/>
      <c r="M425" s="358"/>
      <c r="N425" s="358"/>
      <c r="O425" s="358"/>
      <c r="P425" s="35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53" t="str">
        <f>V373</f>
        <v>PIERCE34-CRUEL FC</v>
      </c>
      <c r="E427" s="353"/>
      <c r="F427" s="186">
        <v>58</v>
      </c>
      <c r="G427" s="25" t="s">
        <v>17</v>
      </c>
      <c r="H427" s="185">
        <v>44</v>
      </c>
      <c r="I427" s="353" t="str">
        <f>V372</f>
        <v>Alags SC</v>
      </c>
      <c r="J427" s="353"/>
      <c r="K427" s="353"/>
      <c r="L427" s="353"/>
      <c r="M427" s="353"/>
      <c r="N427" s="353"/>
      <c r="O427" s="353"/>
      <c r="P427" s="353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53" t="str">
        <f>V371</f>
        <v>Só Merdinha FC</v>
      </c>
      <c r="E428" s="353"/>
      <c r="F428" s="185">
        <v>13</v>
      </c>
      <c r="G428" s="25" t="s">
        <v>17</v>
      </c>
      <c r="H428" s="186">
        <v>37</v>
      </c>
      <c r="I428" s="353" t="str">
        <f>V370</f>
        <v>Lenda Mágica</v>
      </c>
      <c r="J428" s="353"/>
      <c r="K428" s="353"/>
      <c r="L428" s="353"/>
      <c r="M428" s="353"/>
      <c r="N428" s="353"/>
      <c r="O428" s="353"/>
      <c r="P428" s="353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53" t="str">
        <f>V369</f>
        <v>BLR F. C.</v>
      </c>
      <c r="E429" s="353"/>
      <c r="F429" s="185">
        <v>46</v>
      </c>
      <c r="G429" s="25" t="s">
        <v>17</v>
      </c>
      <c r="H429" s="186">
        <v>57</v>
      </c>
      <c r="I429" s="353" t="str">
        <f>V368</f>
        <v>Jero FC</v>
      </c>
      <c r="J429" s="353"/>
      <c r="K429" s="353"/>
      <c r="L429" s="353"/>
      <c r="M429" s="353"/>
      <c r="N429" s="353"/>
      <c r="O429" s="353"/>
      <c r="P429" s="353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53" t="str">
        <f>V367</f>
        <v>GUZMAN F.C.</v>
      </c>
      <c r="E430" s="353"/>
      <c r="F430" s="185">
        <v>26</v>
      </c>
      <c r="G430" s="25" t="s">
        <v>17</v>
      </c>
      <c r="H430" s="186">
        <v>54</v>
      </c>
      <c r="I430" s="353" t="str">
        <f>V366</f>
        <v>Moneta Zero FC</v>
      </c>
      <c r="J430" s="353"/>
      <c r="K430" s="353"/>
      <c r="L430" s="353"/>
      <c r="M430" s="353"/>
      <c r="N430" s="353"/>
      <c r="O430" s="353"/>
      <c r="P430" s="353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0" t="s">
        <v>256</v>
      </c>
      <c r="E432" s="380"/>
      <c r="F432" s="380"/>
      <c r="G432" s="380"/>
      <c r="H432" s="380"/>
      <c r="I432" s="380"/>
      <c r="J432" s="380"/>
      <c r="K432" s="380"/>
      <c r="L432" s="380"/>
      <c r="M432" s="380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0"/>
      <c r="E433" s="380"/>
      <c r="F433" s="380"/>
      <c r="G433" s="380"/>
      <c r="H433" s="380"/>
      <c r="I433" s="380"/>
      <c r="J433" s="380"/>
      <c r="K433" s="380"/>
      <c r="L433" s="380"/>
      <c r="M433" s="380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81" t="s">
        <v>12</v>
      </c>
      <c r="G434" s="381"/>
      <c r="H434" s="302" t="s">
        <v>309</v>
      </c>
      <c r="I434" s="302"/>
      <c r="J434" s="302" t="s">
        <v>310</v>
      </c>
      <c r="K434" s="302"/>
      <c r="L434" s="381" t="s">
        <v>174</v>
      </c>
      <c r="M434" s="381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75">
        <f>VLOOKUP(AC435,$U$434:$AB$442,3)</f>
        <v>16</v>
      </c>
      <c r="G435" s="375"/>
      <c r="H435" s="376">
        <f>VLOOKUP(AC435,$U$434:$AB$442,4)</f>
        <v>371</v>
      </c>
      <c r="I435" s="376"/>
      <c r="J435" s="376">
        <f>VLOOKUP(AC435,$U$434:$AB$442,5)</f>
        <v>310</v>
      </c>
      <c r="K435" s="376"/>
      <c r="L435" s="376">
        <f>VLOOKUP(AC435,$U$434:$AB$442,6)</f>
        <v>61</v>
      </c>
      <c r="M435" s="382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75">
        <f t="shared" ref="F436:F442" si="55">VLOOKUP(AC436,$U$434:$AB$442,3)</f>
        <v>14</v>
      </c>
      <c r="G436" s="375"/>
      <c r="H436" s="376">
        <f t="shared" ref="H436:H442" si="56">VLOOKUP(AC436,$U$434:$AB$442,4)</f>
        <v>353</v>
      </c>
      <c r="I436" s="376"/>
      <c r="J436" s="376">
        <f t="shared" ref="J436:J442" si="57">VLOOKUP(AC436,$U$434:$AB$442,5)</f>
        <v>286</v>
      </c>
      <c r="K436" s="376"/>
      <c r="L436" s="376">
        <f t="shared" ref="L436:L442" si="58">VLOOKUP(AC436,$U$434:$AB$442,6)</f>
        <v>67</v>
      </c>
      <c r="M436" s="382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75">
        <f t="shared" si="55"/>
        <v>14</v>
      </c>
      <c r="G437" s="375"/>
      <c r="H437" s="376">
        <f t="shared" si="56"/>
        <v>358</v>
      </c>
      <c r="I437" s="376"/>
      <c r="J437" s="376">
        <f t="shared" si="57"/>
        <v>349</v>
      </c>
      <c r="K437" s="376"/>
      <c r="L437" s="376">
        <f t="shared" si="58"/>
        <v>9</v>
      </c>
      <c r="M437" s="382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75">
        <f t="shared" si="55"/>
        <v>11</v>
      </c>
      <c r="G438" s="375"/>
      <c r="H438" s="376">
        <f t="shared" si="56"/>
        <v>332</v>
      </c>
      <c r="I438" s="376"/>
      <c r="J438" s="376">
        <f t="shared" si="57"/>
        <v>300</v>
      </c>
      <c r="K438" s="376"/>
      <c r="L438" s="376">
        <f t="shared" si="58"/>
        <v>32</v>
      </c>
      <c r="M438" s="382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39">
        <f t="shared" si="55"/>
        <v>8</v>
      </c>
      <c r="G439" s="339"/>
      <c r="H439" s="340">
        <f t="shared" si="56"/>
        <v>353</v>
      </c>
      <c r="I439" s="340"/>
      <c r="J439" s="340">
        <f t="shared" si="57"/>
        <v>378</v>
      </c>
      <c r="K439" s="340"/>
      <c r="L439" s="340">
        <f t="shared" si="58"/>
        <v>-25</v>
      </c>
      <c r="M439" s="383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39">
        <f t="shared" si="55"/>
        <v>6</v>
      </c>
      <c r="G440" s="339"/>
      <c r="H440" s="340">
        <f t="shared" si="56"/>
        <v>324</v>
      </c>
      <c r="I440" s="340"/>
      <c r="J440" s="340">
        <f t="shared" si="57"/>
        <v>328</v>
      </c>
      <c r="K440" s="340"/>
      <c r="L440" s="340">
        <f t="shared" si="58"/>
        <v>-4</v>
      </c>
      <c r="M440" s="383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39">
        <f t="shared" si="55"/>
        <v>6</v>
      </c>
      <c r="G441" s="339"/>
      <c r="H441" s="340">
        <f t="shared" si="56"/>
        <v>266</v>
      </c>
      <c r="I441" s="340"/>
      <c r="J441" s="340">
        <f t="shared" si="57"/>
        <v>317</v>
      </c>
      <c r="K441" s="340"/>
      <c r="L441" s="340">
        <f t="shared" si="58"/>
        <v>-51</v>
      </c>
      <c r="M441" s="383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39">
        <f t="shared" si="55"/>
        <v>2</v>
      </c>
      <c r="G442" s="339"/>
      <c r="H442" s="340">
        <f t="shared" si="56"/>
        <v>233</v>
      </c>
      <c r="I442" s="340"/>
      <c r="J442" s="340">
        <f t="shared" si="57"/>
        <v>339</v>
      </c>
      <c r="K442" s="340"/>
      <c r="L442" s="340">
        <f t="shared" si="58"/>
        <v>-106</v>
      </c>
      <c r="M442" s="383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45" t="s">
        <v>258</v>
      </c>
      <c r="E445" s="346"/>
      <c r="F445" s="346"/>
      <c r="G445" s="346"/>
      <c r="H445" s="346"/>
      <c r="I445" s="346"/>
      <c r="J445" s="346"/>
      <c r="K445" s="346"/>
      <c r="L445" s="346"/>
      <c r="M445" s="346"/>
      <c r="N445" s="346"/>
      <c r="O445" s="346"/>
      <c r="P445" s="347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48"/>
      <c r="E446" s="349"/>
      <c r="F446" s="349"/>
      <c r="G446" s="349"/>
      <c r="H446" s="349"/>
      <c r="I446" s="349"/>
      <c r="J446" s="349"/>
      <c r="K446" s="349"/>
      <c r="L446" s="349"/>
      <c r="M446" s="349"/>
      <c r="N446" s="349"/>
      <c r="O446" s="349"/>
      <c r="P446" s="350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53" t="str">
        <f>V442</f>
        <v>Qualker F.C</v>
      </c>
      <c r="E448" s="353"/>
      <c r="F448" s="185">
        <v>31</v>
      </c>
      <c r="G448" s="41" t="s">
        <v>17</v>
      </c>
      <c r="H448" s="186">
        <v>48</v>
      </c>
      <c r="I448" s="353" t="str">
        <f>V438</f>
        <v>Diabos Vermelhos SE</v>
      </c>
      <c r="J448" s="353"/>
      <c r="K448" s="353"/>
      <c r="L448" s="353"/>
      <c r="M448" s="353"/>
      <c r="N448" s="353"/>
      <c r="O448" s="353"/>
      <c r="P448" s="353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53" t="str">
        <f>V441</f>
        <v>BFR Igor Costa</v>
      </c>
      <c r="E449" s="353"/>
      <c r="F449" s="185">
        <v>34</v>
      </c>
      <c r="G449" s="41" t="s">
        <v>17</v>
      </c>
      <c r="H449" s="186">
        <v>45</v>
      </c>
      <c r="I449" s="353" t="str">
        <f>V437</f>
        <v>Celtic fc 2011</v>
      </c>
      <c r="J449" s="353"/>
      <c r="K449" s="353"/>
      <c r="L449" s="353"/>
      <c r="M449" s="353"/>
      <c r="N449" s="353"/>
      <c r="O449" s="353"/>
      <c r="P449" s="353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53" t="str">
        <f>V440</f>
        <v>Brum DAngelo F.C.</v>
      </c>
      <c r="E450" s="353"/>
      <c r="F450" s="185">
        <v>39</v>
      </c>
      <c r="G450" s="41" t="s">
        <v>17</v>
      </c>
      <c r="H450" s="186">
        <v>40</v>
      </c>
      <c r="I450" s="353" t="str">
        <f>V436</f>
        <v>Siri assassino</v>
      </c>
      <c r="J450" s="353"/>
      <c r="K450" s="353"/>
      <c r="L450" s="353"/>
      <c r="M450" s="353"/>
      <c r="N450" s="353"/>
      <c r="O450" s="353"/>
      <c r="P450" s="353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53" t="str">
        <f>V439</f>
        <v>FC Jo@o Pedro</v>
      </c>
      <c r="E451" s="353"/>
      <c r="F451" s="186">
        <v>37</v>
      </c>
      <c r="G451" s="41" t="s">
        <v>17</v>
      </c>
      <c r="H451" s="185">
        <v>30</v>
      </c>
      <c r="I451" s="353" t="str">
        <f>V435</f>
        <v>Tribe of Gypsies</v>
      </c>
      <c r="J451" s="353"/>
      <c r="K451" s="353"/>
      <c r="L451" s="353"/>
      <c r="M451" s="353"/>
      <c r="N451" s="353"/>
      <c r="O451" s="353"/>
      <c r="P451" s="353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54" t="s">
        <v>259</v>
      </c>
      <c r="E453" s="355"/>
      <c r="F453" s="355"/>
      <c r="G453" s="355"/>
      <c r="H453" s="355"/>
      <c r="I453" s="355"/>
      <c r="J453" s="355"/>
      <c r="K453" s="355"/>
      <c r="L453" s="355"/>
      <c r="M453" s="355"/>
      <c r="N453" s="355"/>
      <c r="O453" s="355"/>
      <c r="P453" s="35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57"/>
      <c r="E454" s="358"/>
      <c r="F454" s="358"/>
      <c r="G454" s="358"/>
      <c r="H454" s="358"/>
      <c r="I454" s="358"/>
      <c r="J454" s="358"/>
      <c r="K454" s="358"/>
      <c r="L454" s="358"/>
      <c r="M454" s="358"/>
      <c r="N454" s="358"/>
      <c r="O454" s="358"/>
      <c r="P454" s="35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53" t="str">
        <f>V442</f>
        <v>Qualker F.C</v>
      </c>
      <c r="E456" s="353"/>
      <c r="F456" s="185">
        <v>29</v>
      </c>
      <c r="G456" s="41" t="s">
        <v>17</v>
      </c>
      <c r="H456" s="186">
        <v>43</v>
      </c>
      <c r="I456" s="353" t="str">
        <f>V435</f>
        <v>Tribe of Gypsies</v>
      </c>
      <c r="J456" s="353"/>
      <c r="K456" s="353"/>
      <c r="L456" s="353"/>
      <c r="M456" s="353"/>
      <c r="N456" s="353"/>
      <c r="O456" s="353"/>
      <c r="P456" s="353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53" t="str">
        <f>V441</f>
        <v>BFR Igor Costa</v>
      </c>
      <c r="E457" s="353"/>
      <c r="F457" s="186">
        <v>60</v>
      </c>
      <c r="G457" s="41" t="s">
        <v>17</v>
      </c>
      <c r="H457" s="185">
        <v>32</v>
      </c>
      <c r="I457" s="353" t="str">
        <f>V436</f>
        <v>Siri assassino</v>
      </c>
      <c r="J457" s="353"/>
      <c r="K457" s="353"/>
      <c r="L457" s="353"/>
      <c r="M457" s="353"/>
      <c r="N457" s="353"/>
      <c r="O457" s="353"/>
      <c r="P457" s="353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53" t="str">
        <f>V440</f>
        <v>Brum DAngelo F.C.</v>
      </c>
      <c r="E458" s="353"/>
      <c r="F458" s="186">
        <v>52</v>
      </c>
      <c r="G458" s="41" t="s">
        <v>17</v>
      </c>
      <c r="H458" s="185">
        <v>31</v>
      </c>
      <c r="I458" s="353" t="str">
        <f>V437</f>
        <v>Celtic fc 2011</v>
      </c>
      <c r="J458" s="353"/>
      <c r="K458" s="353"/>
      <c r="L458" s="353"/>
      <c r="M458" s="353"/>
      <c r="N458" s="353"/>
      <c r="O458" s="353"/>
      <c r="P458" s="353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53" t="str">
        <f>V439</f>
        <v>FC Jo@o Pedro</v>
      </c>
      <c r="E459" s="353"/>
      <c r="F459" s="185">
        <v>50</v>
      </c>
      <c r="G459" s="41" t="s">
        <v>17</v>
      </c>
      <c r="H459" s="186">
        <v>67</v>
      </c>
      <c r="I459" s="353" t="str">
        <f>V438</f>
        <v>Diabos Vermelhos SE</v>
      </c>
      <c r="J459" s="353"/>
      <c r="K459" s="353"/>
      <c r="L459" s="353"/>
      <c r="M459" s="353"/>
      <c r="N459" s="353"/>
      <c r="O459" s="353"/>
      <c r="P459" s="353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54" t="s">
        <v>260</v>
      </c>
      <c r="E461" s="355"/>
      <c r="F461" s="355"/>
      <c r="G461" s="355"/>
      <c r="H461" s="355"/>
      <c r="I461" s="355"/>
      <c r="J461" s="355"/>
      <c r="K461" s="355"/>
      <c r="L461" s="355"/>
      <c r="M461" s="355"/>
      <c r="N461" s="355"/>
      <c r="O461" s="355"/>
      <c r="P461" s="35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57"/>
      <c r="E462" s="358"/>
      <c r="F462" s="358"/>
      <c r="G462" s="358"/>
      <c r="H462" s="358"/>
      <c r="I462" s="358"/>
      <c r="J462" s="358"/>
      <c r="K462" s="358"/>
      <c r="L462" s="358"/>
      <c r="M462" s="358"/>
      <c r="N462" s="358"/>
      <c r="O462" s="358"/>
      <c r="P462" s="35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53" t="str">
        <f>V442</f>
        <v>Qualker F.C</v>
      </c>
      <c r="E464" s="353"/>
      <c r="F464" s="186">
        <v>31</v>
      </c>
      <c r="G464" s="41" t="s">
        <v>17</v>
      </c>
      <c r="H464" s="185">
        <v>18</v>
      </c>
      <c r="I464" s="353" t="str">
        <f>V436</f>
        <v>Siri assassino</v>
      </c>
      <c r="J464" s="353"/>
      <c r="K464" s="353"/>
      <c r="L464" s="353"/>
      <c r="M464" s="353"/>
      <c r="N464" s="353"/>
      <c r="O464" s="353"/>
      <c r="P464" s="353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53" t="str">
        <f>V441</f>
        <v>BFR Igor Costa</v>
      </c>
      <c r="E465" s="353"/>
      <c r="F465" s="186">
        <v>57</v>
      </c>
      <c r="G465" s="41" t="s">
        <v>17</v>
      </c>
      <c r="H465" s="185">
        <v>36</v>
      </c>
      <c r="I465" s="353" t="str">
        <f>V435</f>
        <v>Tribe of Gypsies</v>
      </c>
      <c r="J465" s="353"/>
      <c r="K465" s="353"/>
      <c r="L465" s="353"/>
      <c r="M465" s="353"/>
      <c r="N465" s="353"/>
      <c r="O465" s="353"/>
      <c r="P465" s="353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53" t="str">
        <f>V440</f>
        <v>Brum DAngelo F.C.</v>
      </c>
      <c r="E466" s="353"/>
      <c r="F466" s="185">
        <v>51</v>
      </c>
      <c r="G466" s="41" t="s">
        <v>17</v>
      </c>
      <c r="H466" s="186">
        <v>73</v>
      </c>
      <c r="I466" s="353" t="str">
        <f>V438</f>
        <v>Diabos Vermelhos SE</v>
      </c>
      <c r="J466" s="353"/>
      <c r="K466" s="353"/>
      <c r="L466" s="353"/>
      <c r="M466" s="353"/>
      <c r="N466" s="353"/>
      <c r="O466" s="353"/>
      <c r="P466" s="353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53" t="str">
        <f>V439</f>
        <v>FC Jo@o Pedro</v>
      </c>
      <c r="E467" s="353"/>
      <c r="F467" s="186">
        <v>52</v>
      </c>
      <c r="G467" s="41" t="s">
        <v>17</v>
      </c>
      <c r="H467" s="185">
        <v>51</v>
      </c>
      <c r="I467" s="353" t="str">
        <f>V437</f>
        <v>Celtic fc 2011</v>
      </c>
      <c r="J467" s="353"/>
      <c r="K467" s="353"/>
      <c r="L467" s="353"/>
      <c r="M467" s="353"/>
      <c r="N467" s="353"/>
      <c r="O467" s="353"/>
      <c r="P467" s="353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54" t="s">
        <v>261</v>
      </c>
      <c r="E469" s="355"/>
      <c r="F469" s="355"/>
      <c r="G469" s="355"/>
      <c r="H469" s="355"/>
      <c r="I469" s="355"/>
      <c r="J469" s="355"/>
      <c r="K469" s="355"/>
      <c r="L469" s="355"/>
      <c r="M469" s="355"/>
      <c r="N469" s="355"/>
      <c r="O469" s="355"/>
      <c r="P469" s="35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57"/>
      <c r="E470" s="358"/>
      <c r="F470" s="358"/>
      <c r="G470" s="358"/>
      <c r="H470" s="358"/>
      <c r="I470" s="358"/>
      <c r="J470" s="358"/>
      <c r="K470" s="358"/>
      <c r="L470" s="358"/>
      <c r="M470" s="358"/>
      <c r="N470" s="358"/>
      <c r="O470" s="358"/>
      <c r="P470" s="35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53" t="str">
        <f>V442</f>
        <v>Qualker F.C</v>
      </c>
      <c r="E472" s="353"/>
      <c r="F472" s="185">
        <v>52</v>
      </c>
      <c r="G472" s="41" t="s">
        <v>17</v>
      </c>
      <c r="H472" s="186">
        <v>57</v>
      </c>
      <c r="I472" s="353" t="str">
        <f>V437</f>
        <v>Celtic fc 2011</v>
      </c>
      <c r="J472" s="353"/>
      <c r="K472" s="353"/>
      <c r="L472" s="353"/>
      <c r="M472" s="353"/>
      <c r="N472" s="353"/>
      <c r="O472" s="353"/>
      <c r="P472" s="353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53" t="str">
        <f>V441</f>
        <v>BFR Igor Costa</v>
      </c>
      <c r="E473" s="353"/>
      <c r="F473" s="186">
        <v>58</v>
      </c>
      <c r="G473" s="41" t="s">
        <v>17</v>
      </c>
      <c r="H473" s="185">
        <v>45</v>
      </c>
      <c r="I473" s="353" t="str">
        <f>V438</f>
        <v>Diabos Vermelhos SE</v>
      </c>
      <c r="J473" s="353"/>
      <c r="K473" s="353"/>
      <c r="L473" s="353"/>
      <c r="M473" s="353"/>
      <c r="N473" s="353"/>
      <c r="O473" s="353"/>
      <c r="P473" s="353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53" t="str">
        <f>V440</f>
        <v>Brum DAngelo F.C.</v>
      </c>
      <c r="E474" s="353"/>
      <c r="F474" s="186">
        <v>69</v>
      </c>
      <c r="G474" s="41" t="s">
        <v>17</v>
      </c>
      <c r="H474" s="185">
        <v>37</v>
      </c>
      <c r="I474" s="353" t="str">
        <f>V435</f>
        <v>Tribe of Gypsies</v>
      </c>
      <c r="J474" s="353"/>
      <c r="K474" s="353"/>
      <c r="L474" s="353"/>
      <c r="M474" s="353"/>
      <c r="N474" s="353"/>
      <c r="O474" s="353"/>
      <c r="P474" s="353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53" t="str">
        <f>V439</f>
        <v>FC Jo@o Pedro</v>
      </c>
      <c r="E475" s="353"/>
      <c r="F475" s="186">
        <v>56</v>
      </c>
      <c r="G475" s="41" t="s">
        <v>17</v>
      </c>
      <c r="H475" s="185">
        <v>41</v>
      </c>
      <c r="I475" s="353" t="str">
        <f>V436</f>
        <v>Siri assassino</v>
      </c>
      <c r="J475" s="353"/>
      <c r="K475" s="353"/>
      <c r="L475" s="353"/>
      <c r="M475" s="353"/>
      <c r="N475" s="353"/>
      <c r="O475" s="353"/>
      <c r="P475" s="353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54" t="s">
        <v>262</v>
      </c>
      <c r="E477" s="355"/>
      <c r="F477" s="355"/>
      <c r="G477" s="355"/>
      <c r="H477" s="355"/>
      <c r="I477" s="355"/>
      <c r="J477" s="355"/>
      <c r="K477" s="355"/>
      <c r="L477" s="355"/>
      <c r="M477" s="355"/>
      <c r="N477" s="355"/>
      <c r="O477" s="355"/>
      <c r="P477" s="35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57"/>
      <c r="E478" s="358"/>
      <c r="F478" s="358"/>
      <c r="G478" s="358"/>
      <c r="H478" s="358"/>
      <c r="I478" s="358"/>
      <c r="J478" s="358"/>
      <c r="K478" s="358"/>
      <c r="L478" s="358"/>
      <c r="M478" s="358"/>
      <c r="N478" s="358"/>
      <c r="O478" s="358"/>
      <c r="P478" s="35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53" t="str">
        <f>V442</f>
        <v>Qualker F.C</v>
      </c>
      <c r="E480" s="353"/>
      <c r="F480" s="185">
        <v>54</v>
      </c>
      <c r="G480" s="41" t="s">
        <v>17</v>
      </c>
      <c r="H480" s="186">
        <v>65</v>
      </c>
      <c r="I480" s="353" t="str">
        <f>V439</f>
        <v>FC Jo@o Pedro</v>
      </c>
      <c r="J480" s="353"/>
      <c r="K480" s="353"/>
      <c r="L480" s="353"/>
      <c r="M480" s="353"/>
      <c r="N480" s="353"/>
      <c r="O480" s="353"/>
      <c r="P480" s="353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53" t="str">
        <f>V441</f>
        <v>BFR Igor Costa</v>
      </c>
      <c r="E481" s="353"/>
      <c r="F481" s="185">
        <v>50</v>
      </c>
      <c r="G481" s="41" t="s">
        <v>17</v>
      </c>
      <c r="H481" s="186">
        <v>51</v>
      </c>
      <c r="I481" s="353" t="str">
        <f>V440</f>
        <v>Brum DAngelo F.C.</v>
      </c>
      <c r="J481" s="353"/>
      <c r="K481" s="353"/>
      <c r="L481" s="353"/>
      <c r="M481" s="353"/>
      <c r="N481" s="353"/>
      <c r="O481" s="353"/>
      <c r="P481" s="353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53" t="str">
        <f>V438</f>
        <v>Diabos Vermelhos SE</v>
      </c>
      <c r="E482" s="353"/>
      <c r="F482" s="186">
        <v>56</v>
      </c>
      <c r="G482" s="41" t="s">
        <v>17</v>
      </c>
      <c r="H482" s="185">
        <v>35</v>
      </c>
      <c r="I482" s="353" t="str">
        <f>V435</f>
        <v>Tribe of Gypsies</v>
      </c>
      <c r="J482" s="353"/>
      <c r="K482" s="353"/>
      <c r="L482" s="353"/>
      <c r="M482" s="353"/>
      <c r="N482" s="353"/>
      <c r="O482" s="353"/>
      <c r="P482" s="353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53" t="str">
        <f>V437</f>
        <v>Celtic fc 2011</v>
      </c>
      <c r="E483" s="353"/>
      <c r="F483" s="186">
        <v>57</v>
      </c>
      <c r="G483" s="41" t="s">
        <v>17</v>
      </c>
      <c r="H483" s="185">
        <v>38</v>
      </c>
      <c r="I483" s="353" t="str">
        <f>V436</f>
        <v>Siri assassino</v>
      </c>
      <c r="J483" s="353"/>
      <c r="K483" s="353"/>
      <c r="L483" s="353"/>
      <c r="M483" s="353"/>
      <c r="N483" s="353"/>
      <c r="O483" s="353"/>
      <c r="P483" s="353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54" t="s">
        <v>263</v>
      </c>
      <c r="E485" s="355"/>
      <c r="F485" s="355"/>
      <c r="G485" s="355"/>
      <c r="H485" s="355"/>
      <c r="I485" s="355"/>
      <c r="J485" s="355"/>
      <c r="K485" s="355"/>
      <c r="L485" s="355"/>
      <c r="M485" s="355"/>
      <c r="N485" s="355"/>
      <c r="O485" s="355"/>
      <c r="P485" s="35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57"/>
      <c r="E486" s="358"/>
      <c r="F486" s="358"/>
      <c r="G486" s="358"/>
      <c r="H486" s="358"/>
      <c r="I486" s="358"/>
      <c r="J486" s="358"/>
      <c r="K486" s="358"/>
      <c r="L486" s="358"/>
      <c r="M486" s="358"/>
      <c r="N486" s="358"/>
      <c r="O486" s="358"/>
      <c r="P486" s="35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53" t="str">
        <f>V442</f>
        <v>Qualker F.C</v>
      </c>
      <c r="E488" s="353"/>
      <c r="F488" s="186">
        <v>85</v>
      </c>
      <c r="G488" s="41" t="s">
        <v>17</v>
      </c>
      <c r="H488" s="185">
        <v>54</v>
      </c>
      <c r="I488" s="353" t="str">
        <f>V440</f>
        <v>Brum DAngelo F.C.</v>
      </c>
      <c r="J488" s="353"/>
      <c r="K488" s="353"/>
      <c r="L488" s="353"/>
      <c r="M488" s="353"/>
      <c r="N488" s="353"/>
      <c r="O488" s="353"/>
      <c r="P488" s="353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53" t="str">
        <f>V441</f>
        <v>BFR Igor Costa</v>
      </c>
      <c r="E489" s="353"/>
      <c r="F489" s="185">
        <v>30</v>
      </c>
      <c r="G489" s="41" t="s">
        <v>17</v>
      </c>
      <c r="H489" s="186">
        <v>49</v>
      </c>
      <c r="I489" s="353" t="str">
        <f>V439</f>
        <v>FC Jo@o Pedro</v>
      </c>
      <c r="J489" s="353"/>
      <c r="K489" s="353"/>
      <c r="L489" s="353"/>
      <c r="M489" s="353"/>
      <c r="N489" s="353"/>
      <c r="O489" s="353"/>
      <c r="P489" s="353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53" t="str">
        <f>V438</f>
        <v>Diabos Vermelhos SE</v>
      </c>
      <c r="E490" s="353"/>
      <c r="F490" s="186">
        <v>51</v>
      </c>
      <c r="G490" s="41" t="s">
        <v>17</v>
      </c>
      <c r="H490" s="185">
        <v>48</v>
      </c>
      <c r="I490" s="353" t="str">
        <f>V436</f>
        <v>Siri assassino</v>
      </c>
      <c r="J490" s="353"/>
      <c r="K490" s="353"/>
      <c r="L490" s="353"/>
      <c r="M490" s="353"/>
      <c r="N490" s="353"/>
      <c r="O490" s="353"/>
      <c r="P490" s="353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53" t="str">
        <f>V437</f>
        <v>Celtic fc 2011</v>
      </c>
      <c r="E491" s="353"/>
      <c r="F491" s="186">
        <v>53</v>
      </c>
      <c r="G491" s="41" t="s">
        <v>17</v>
      </c>
      <c r="H491" s="185">
        <v>40</v>
      </c>
      <c r="I491" s="353" t="str">
        <f>V435</f>
        <v>Tribe of Gypsies</v>
      </c>
      <c r="J491" s="353"/>
      <c r="K491" s="353"/>
      <c r="L491" s="353"/>
      <c r="M491" s="353"/>
      <c r="N491" s="353"/>
      <c r="O491" s="353"/>
      <c r="P491" s="353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54" t="s">
        <v>264</v>
      </c>
      <c r="E493" s="355"/>
      <c r="F493" s="355"/>
      <c r="G493" s="355"/>
      <c r="H493" s="355"/>
      <c r="I493" s="355"/>
      <c r="J493" s="355"/>
      <c r="K493" s="355"/>
      <c r="L493" s="355"/>
      <c r="M493" s="355"/>
      <c r="N493" s="355"/>
      <c r="O493" s="355"/>
      <c r="P493" s="35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57"/>
      <c r="E494" s="358"/>
      <c r="F494" s="358"/>
      <c r="G494" s="358"/>
      <c r="H494" s="358"/>
      <c r="I494" s="358"/>
      <c r="J494" s="358"/>
      <c r="K494" s="358"/>
      <c r="L494" s="358"/>
      <c r="M494" s="358"/>
      <c r="N494" s="358"/>
      <c r="O494" s="358"/>
      <c r="P494" s="35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53" t="str">
        <f>V442</f>
        <v>Qualker F.C</v>
      </c>
      <c r="E496" s="353"/>
      <c r="F496" s="185">
        <v>42</v>
      </c>
      <c r="G496" s="25" t="s">
        <v>17</v>
      </c>
      <c r="H496" s="186">
        <v>43</v>
      </c>
      <c r="I496" s="353" t="str">
        <f>V441</f>
        <v>BFR Igor Costa</v>
      </c>
      <c r="J496" s="353"/>
      <c r="K496" s="353"/>
      <c r="L496" s="353"/>
      <c r="M496" s="353"/>
      <c r="N496" s="353"/>
      <c r="O496" s="353"/>
      <c r="P496" s="353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53" t="str">
        <f>V440</f>
        <v>Brum DAngelo F.C.</v>
      </c>
      <c r="E497" s="353"/>
      <c r="F497" s="185">
        <v>37</v>
      </c>
      <c r="G497" s="25" t="s">
        <v>17</v>
      </c>
      <c r="H497" s="186">
        <v>62</v>
      </c>
      <c r="I497" s="353" t="str">
        <f>V439</f>
        <v>FC Jo@o Pedro</v>
      </c>
      <c r="J497" s="353"/>
      <c r="K497" s="353"/>
      <c r="L497" s="353"/>
      <c r="M497" s="353"/>
      <c r="N497" s="353"/>
      <c r="O497" s="353"/>
      <c r="P497" s="353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53" t="str">
        <f>V438</f>
        <v>Diabos Vermelhos SE</v>
      </c>
      <c r="E498" s="353"/>
      <c r="F498" s="185">
        <v>18</v>
      </c>
      <c r="G498" s="25" t="s">
        <v>17</v>
      </c>
      <c r="H498" s="186">
        <v>59</v>
      </c>
      <c r="I498" s="353" t="str">
        <f>V437</f>
        <v>Celtic fc 2011</v>
      </c>
      <c r="J498" s="353"/>
      <c r="K498" s="353"/>
      <c r="L498" s="353"/>
      <c r="M498" s="353"/>
      <c r="N498" s="353"/>
      <c r="O498" s="353"/>
      <c r="P498" s="353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53" t="str">
        <f>V436</f>
        <v>Siri assassino</v>
      </c>
      <c r="E499" s="353"/>
      <c r="F499" s="185">
        <v>16</v>
      </c>
      <c r="G499" s="25" t="s">
        <v>17</v>
      </c>
      <c r="H499" s="186">
        <v>45</v>
      </c>
      <c r="I499" s="353" t="str">
        <f>V435</f>
        <v>Tribe of Gypsies</v>
      </c>
      <c r="J499" s="353"/>
      <c r="K499" s="353"/>
      <c r="L499" s="353"/>
      <c r="M499" s="353"/>
      <c r="N499" s="353"/>
      <c r="O499" s="353"/>
      <c r="P499" s="353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0" t="s">
        <v>257</v>
      </c>
      <c r="E501" s="380"/>
      <c r="F501" s="380"/>
      <c r="G501" s="380"/>
      <c r="H501" s="380"/>
      <c r="I501" s="380"/>
      <c r="J501" s="380"/>
      <c r="K501" s="380"/>
      <c r="L501" s="380"/>
      <c r="M501" s="380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0"/>
      <c r="E502" s="380"/>
      <c r="F502" s="380"/>
      <c r="G502" s="380"/>
      <c r="H502" s="380"/>
      <c r="I502" s="380"/>
      <c r="J502" s="380"/>
      <c r="K502" s="380"/>
      <c r="L502" s="380"/>
      <c r="M502" s="380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81" t="s">
        <v>12</v>
      </c>
      <c r="G503" s="381"/>
      <c r="H503" s="302" t="s">
        <v>309</v>
      </c>
      <c r="I503" s="302"/>
      <c r="J503" s="302" t="s">
        <v>310</v>
      </c>
      <c r="K503" s="302"/>
      <c r="L503" s="381" t="s">
        <v>174</v>
      </c>
      <c r="M503" s="381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75">
        <f>VLOOKUP(AC504,$U$503:$AB$511,3)</f>
        <v>14</v>
      </c>
      <c r="G504" s="375"/>
      <c r="H504" s="376">
        <f>VLOOKUP(AC504,$U$503:$AB$511,4)</f>
        <v>318</v>
      </c>
      <c r="I504" s="376"/>
      <c r="J504" s="376">
        <f>VLOOKUP(AC504,$U$503:$AB$511,5)</f>
        <v>273</v>
      </c>
      <c r="K504" s="376"/>
      <c r="L504" s="376">
        <f>VLOOKUP(AC504,$U$503:$AB$511,6)</f>
        <v>45</v>
      </c>
      <c r="M504" s="382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75">
        <f t="shared" ref="F505:F511" si="64">VLOOKUP(AC505,$U$503:$AB$511,3)</f>
        <v>12</v>
      </c>
      <c r="G505" s="375"/>
      <c r="H505" s="376">
        <f t="shared" ref="H505:H511" si="65">VLOOKUP(AC505,$U$503:$AB$511,4)</f>
        <v>345</v>
      </c>
      <c r="I505" s="376"/>
      <c r="J505" s="376">
        <f t="shared" ref="J505:J511" si="66">VLOOKUP(AC505,$U$503:$AB$511,5)</f>
        <v>320</v>
      </c>
      <c r="K505" s="376"/>
      <c r="L505" s="376">
        <f t="shared" ref="L505:L511" si="67">VLOOKUP(AC505,$U$503:$AB$511,6)</f>
        <v>25</v>
      </c>
      <c r="M505" s="382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75">
        <f t="shared" si="64"/>
        <v>11</v>
      </c>
      <c r="G506" s="375"/>
      <c r="H506" s="376">
        <f t="shared" si="65"/>
        <v>373</v>
      </c>
      <c r="I506" s="376"/>
      <c r="J506" s="376">
        <f t="shared" si="66"/>
        <v>299</v>
      </c>
      <c r="K506" s="376"/>
      <c r="L506" s="376">
        <f t="shared" si="67"/>
        <v>74</v>
      </c>
      <c r="M506" s="382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75">
        <f t="shared" si="64"/>
        <v>10</v>
      </c>
      <c r="G507" s="375"/>
      <c r="H507" s="376">
        <f t="shared" si="65"/>
        <v>345</v>
      </c>
      <c r="I507" s="376"/>
      <c r="J507" s="376">
        <f t="shared" si="66"/>
        <v>314</v>
      </c>
      <c r="K507" s="376"/>
      <c r="L507" s="376">
        <f t="shared" si="67"/>
        <v>31</v>
      </c>
      <c r="M507" s="382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39">
        <f t="shared" si="64"/>
        <v>10</v>
      </c>
      <c r="G508" s="339"/>
      <c r="H508" s="340">
        <f t="shared" si="65"/>
        <v>331</v>
      </c>
      <c r="I508" s="340"/>
      <c r="J508" s="340">
        <f t="shared" si="66"/>
        <v>332</v>
      </c>
      <c r="K508" s="340"/>
      <c r="L508" s="340">
        <f t="shared" si="67"/>
        <v>-1</v>
      </c>
      <c r="M508" s="383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39">
        <f t="shared" si="64"/>
        <v>5</v>
      </c>
      <c r="G509" s="339"/>
      <c r="H509" s="340">
        <f t="shared" si="65"/>
        <v>264</v>
      </c>
      <c r="I509" s="340"/>
      <c r="J509" s="340">
        <f t="shared" si="66"/>
        <v>367</v>
      </c>
      <c r="K509" s="340"/>
      <c r="L509" s="340">
        <f t="shared" si="67"/>
        <v>-103</v>
      </c>
      <c r="M509" s="383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39">
        <f t="shared" si="64"/>
        <v>4</v>
      </c>
      <c r="G510" s="339"/>
      <c r="H510" s="340">
        <f t="shared" si="65"/>
        <v>306</v>
      </c>
      <c r="I510" s="340"/>
      <c r="J510" s="340">
        <f t="shared" si="66"/>
        <v>339</v>
      </c>
      <c r="K510" s="340"/>
      <c r="L510" s="340">
        <f t="shared" si="67"/>
        <v>-33</v>
      </c>
      <c r="M510" s="383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39">
        <f t="shared" si="64"/>
        <v>4</v>
      </c>
      <c r="G511" s="339"/>
      <c r="H511" s="340">
        <f t="shared" si="65"/>
        <v>268</v>
      </c>
      <c r="I511" s="340"/>
      <c r="J511" s="340">
        <f t="shared" si="66"/>
        <v>340</v>
      </c>
      <c r="K511" s="340"/>
      <c r="L511" s="340">
        <f t="shared" si="67"/>
        <v>-72</v>
      </c>
      <c r="M511" s="383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45" t="s">
        <v>258</v>
      </c>
      <c r="E514" s="346"/>
      <c r="F514" s="346"/>
      <c r="G514" s="346"/>
      <c r="H514" s="346"/>
      <c r="I514" s="346"/>
      <c r="J514" s="346"/>
      <c r="K514" s="346"/>
      <c r="L514" s="346"/>
      <c r="M514" s="346"/>
      <c r="N514" s="346"/>
      <c r="O514" s="346"/>
      <c r="P514" s="347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48"/>
      <c r="E515" s="349"/>
      <c r="F515" s="349"/>
      <c r="G515" s="349"/>
      <c r="H515" s="349"/>
      <c r="I515" s="349"/>
      <c r="J515" s="349"/>
      <c r="K515" s="349"/>
      <c r="L515" s="349"/>
      <c r="M515" s="349"/>
      <c r="N515" s="349"/>
      <c r="O515" s="349"/>
      <c r="P515" s="350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53" t="str">
        <f>V511</f>
        <v>hugofluzao</v>
      </c>
      <c r="E517" s="353"/>
      <c r="F517" s="185">
        <v>27</v>
      </c>
      <c r="G517" s="25" t="s">
        <v>17</v>
      </c>
      <c r="H517" s="186">
        <v>40</v>
      </c>
      <c r="I517" s="353" t="str">
        <f>V507</f>
        <v>Shahade F.C</v>
      </c>
      <c r="J517" s="353"/>
      <c r="K517" s="353"/>
      <c r="L517" s="353"/>
      <c r="M517" s="353"/>
      <c r="N517" s="353"/>
      <c r="O517" s="353"/>
      <c r="P517" s="353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53" t="str">
        <f>V510</f>
        <v>TU Du Du Du PÁ F.C</v>
      </c>
      <c r="E518" s="353"/>
      <c r="F518" s="186">
        <v>32</v>
      </c>
      <c r="G518" s="25" t="s">
        <v>17</v>
      </c>
      <c r="H518" s="185">
        <v>23</v>
      </c>
      <c r="I518" s="353" t="str">
        <f>V506</f>
        <v>Grajaú F.C.</v>
      </c>
      <c r="J518" s="353"/>
      <c r="K518" s="353"/>
      <c r="L518" s="353"/>
      <c r="M518" s="353"/>
      <c r="N518" s="353"/>
      <c r="O518" s="353"/>
      <c r="P518" s="353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53" t="str">
        <f>V509</f>
        <v>Glaa.VascodaaGamaa</v>
      </c>
      <c r="E519" s="353"/>
      <c r="F519" s="186">
        <v>36</v>
      </c>
      <c r="G519" s="25" t="s">
        <v>17</v>
      </c>
      <c r="H519" s="185">
        <v>29</v>
      </c>
      <c r="I519" s="353" t="str">
        <f>V505</f>
        <v>PraFrenteFluzao FC</v>
      </c>
      <c r="J519" s="353"/>
      <c r="K519" s="353"/>
      <c r="L519" s="353"/>
      <c r="M519" s="353"/>
      <c r="N519" s="353"/>
      <c r="O519" s="353"/>
      <c r="P519" s="353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53" t="str">
        <f>V508</f>
        <v>Mr Kbça FC</v>
      </c>
      <c r="E520" s="353"/>
      <c r="F520" s="186">
        <v>47</v>
      </c>
      <c r="G520" s="25" t="s">
        <v>17</v>
      </c>
      <c r="H520" s="185">
        <v>44</v>
      </c>
      <c r="I520" s="353" t="str">
        <f>V504</f>
        <v>Real Machine CF</v>
      </c>
      <c r="J520" s="353"/>
      <c r="K520" s="353"/>
      <c r="L520" s="353"/>
      <c r="M520" s="353"/>
      <c r="N520" s="353"/>
      <c r="O520" s="353"/>
      <c r="P520" s="353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54" t="s">
        <v>259</v>
      </c>
      <c r="E522" s="355"/>
      <c r="F522" s="355"/>
      <c r="G522" s="355"/>
      <c r="H522" s="355"/>
      <c r="I522" s="355"/>
      <c r="J522" s="355"/>
      <c r="K522" s="355"/>
      <c r="L522" s="355"/>
      <c r="M522" s="355"/>
      <c r="N522" s="355"/>
      <c r="O522" s="355"/>
      <c r="P522" s="35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57"/>
      <c r="E523" s="358"/>
      <c r="F523" s="358"/>
      <c r="G523" s="358"/>
      <c r="H523" s="358"/>
      <c r="I523" s="358"/>
      <c r="J523" s="358"/>
      <c r="K523" s="358"/>
      <c r="L523" s="358"/>
      <c r="M523" s="358"/>
      <c r="N523" s="358"/>
      <c r="O523" s="358"/>
      <c r="P523" s="359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53" t="str">
        <f>V511</f>
        <v>hugofluzao</v>
      </c>
      <c r="E525" s="353"/>
      <c r="F525" s="186">
        <v>39</v>
      </c>
      <c r="G525" s="41" t="s">
        <v>17</v>
      </c>
      <c r="H525" s="185">
        <v>31</v>
      </c>
      <c r="I525" s="353" t="str">
        <f>V504</f>
        <v>Real Machine CF</v>
      </c>
      <c r="J525" s="353"/>
      <c r="K525" s="353"/>
      <c r="L525" s="353"/>
      <c r="M525" s="353"/>
      <c r="N525" s="353"/>
      <c r="O525" s="353"/>
      <c r="P525" s="353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53" t="str">
        <f>V510</f>
        <v>TU Du Du Du PÁ F.C</v>
      </c>
      <c r="E526" s="353"/>
      <c r="F526" s="185">
        <v>53</v>
      </c>
      <c r="G526" s="41" t="s">
        <v>17</v>
      </c>
      <c r="H526" s="186">
        <v>61</v>
      </c>
      <c r="I526" s="353" t="str">
        <f>V505</f>
        <v>PraFrenteFluzao FC</v>
      </c>
      <c r="J526" s="353"/>
      <c r="K526" s="353"/>
      <c r="L526" s="353"/>
      <c r="M526" s="353"/>
      <c r="N526" s="353"/>
      <c r="O526" s="353"/>
      <c r="P526" s="353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53" t="str">
        <f>V509</f>
        <v>Glaa.VascodaaGamaa</v>
      </c>
      <c r="E527" s="353"/>
      <c r="F527" s="185">
        <v>36</v>
      </c>
      <c r="G527" s="41" t="s">
        <v>17</v>
      </c>
      <c r="H527" s="186">
        <v>50</v>
      </c>
      <c r="I527" s="353" t="str">
        <f>V506</f>
        <v>Grajaú F.C.</v>
      </c>
      <c r="J527" s="353"/>
      <c r="K527" s="353"/>
      <c r="L527" s="353"/>
      <c r="M527" s="353"/>
      <c r="N527" s="353"/>
      <c r="O527" s="353"/>
      <c r="P527" s="353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53" t="str">
        <f>V508</f>
        <v>Mr Kbça FC</v>
      </c>
      <c r="E528" s="353"/>
      <c r="F528" s="185">
        <v>36</v>
      </c>
      <c r="G528" s="41" t="s">
        <v>17</v>
      </c>
      <c r="H528" s="186">
        <v>70</v>
      </c>
      <c r="I528" s="353" t="str">
        <f>V507</f>
        <v>Shahade F.C</v>
      </c>
      <c r="J528" s="353"/>
      <c r="K528" s="353"/>
      <c r="L528" s="353"/>
      <c r="M528" s="353"/>
      <c r="N528" s="353"/>
      <c r="O528" s="353"/>
      <c r="P528" s="353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54" t="s">
        <v>260</v>
      </c>
      <c r="E530" s="355"/>
      <c r="F530" s="355"/>
      <c r="G530" s="355"/>
      <c r="H530" s="355"/>
      <c r="I530" s="355"/>
      <c r="J530" s="355"/>
      <c r="K530" s="355"/>
      <c r="L530" s="355"/>
      <c r="M530" s="355"/>
      <c r="N530" s="355"/>
      <c r="O530" s="355"/>
      <c r="P530" s="35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57"/>
      <c r="E531" s="358"/>
      <c r="F531" s="358"/>
      <c r="G531" s="358"/>
      <c r="H531" s="358"/>
      <c r="I531" s="358"/>
      <c r="J531" s="358"/>
      <c r="K531" s="358"/>
      <c r="L531" s="358"/>
      <c r="M531" s="358"/>
      <c r="N531" s="358"/>
      <c r="O531" s="358"/>
      <c r="P531" s="359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53" t="str">
        <f>V511</f>
        <v>hugofluzao</v>
      </c>
      <c r="E533" s="353"/>
      <c r="F533" s="186">
        <v>53</v>
      </c>
      <c r="G533" s="41" t="s">
        <v>17</v>
      </c>
      <c r="H533" s="185">
        <v>37</v>
      </c>
      <c r="I533" s="353" t="str">
        <f>V505</f>
        <v>PraFrenteFluzao FC</v>
      </c>
      <c r="J533" s="353"/>
      <c r="K533" s="353"/>
      <c r="L533" s="353"/>
      <c r="M533" s="353"/>
      <c r="N533" s="353"/>
      <c r="O533" s="353"/>
      <c r="P533" s="353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53" t="str">
        <f>V510</f>
        <v>TU Du Du Du PÁ F.C</v>
      </c>
      <c r="E534" s="353"/>
      <c r="F534" s="185">
        <v>32</v>
      </c>
      <c r="G534" s="41" t="s">
        <v>17</v>
      </c>
      <c r="H534" s="186">
        <v>47</v>
      </c>
      <c r="I534" s="353" t="str">
        <f>V504</f>
        <v>Real Machine CF</v>
      </c>
      <c r="J534" s="353"/>
      <c r="K534" s="353"/>
      <c r="L534" s="353"/>
      <c r="M534" s="353"/>
      <c r="N534" s="353"/>
      <c r="O534" s="353"/>
      <c r="P534" s="353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53" t="str">
        <f>V509</f>
        <v>Glaa.VascodaaGamaa</v>
      </c>
      <c r="E535" s="353"/>
      <c r="F535" s="185">
        <v>44</v>
      </c>
      <c r="G535" s="41" t="s">
        <v>17</v>
      </c>
      <c r="H535" s="186">
        <v>63</v>
      </c>
      <c r="I535" s="353" t="str">
        <f>V507</f>
        <v>Shahade F.C</v>
      </c>
      <c r="J535" s="353"/>
      <c r="K535" s="353"/>
      <c r="L535" s="353"/>
      <c r="M535" s="353"/>
      <c r="N535" s="353"/>
      <c r="O535" s="353"/>
      <c r="P535" s="353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53" t="str">
        <f>V508</f>
        <v>Mr Kbça FC</v>
      </c>
      <c r="E536" s="353"/>
      <c r="F536" s="185">
        <v>17</v>
      </c>
      <c r="G536" s="41" t="s">
        <v>17</v>
      </c>
      <c r="H536" s="186">
        <v>38</v>
      </c>
      <c r="I536" s="353" t="str">
        <f>V506</f>
        <v>Grajaú F.C.</v>
      </c>
      <c r="J536" s="353"/>
      <c r="K536" s="353"/>
      <c r="L536" s="353"/>
      <c r="M536" s="353"/>
      <c r="N536" s="353"/>
      <c r="O536" s="353"/>
      <c r="P536" s="353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54" t="s">
        <v>261</v>
      </c>
      <c r="E538" s="355"/>
      <c r="F538" s="355"/>
      <c r="G538" s="355"/>
      <c r="H538" s="355"/>
      <c r="I538" s="355"/>
      <c r="J538" s="355"/>
      <c r="K538" s="355"/>
      <c r="L538" s="355"/>
      <c r="M538" s="355"/>
      <c r="N538" s="355"/>
      <c r="O538" s="355"/>
      <c r="P538" s="356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57"/>
      <c r="E539" s="358"/>
      <c r="F539" s="358"/>
      <c r="G539" s="358"/>
      <c r="H539" s="358"/>
      <c r="I539" s="358"/>
      <c r="J539" s="358"/>
      <c r="K539" s="358"/>
      <c r="L539" s="358"/>
      <c r="M539" s="358"/>
      <c r="N539" s="358"/>
      <c r="O539" s="358"/>
      <c r="P539" s="359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53" t="str">
        <f>V511</f>
        <v>hugofluzao</v>
      </c>
      <c r="E541" s="353"/>
      <c r="F541" s="186">
        <v>67</v>
      </c>
      <c r="G541" s="41" t="s">
        <v>17</v>
      </c>
      <c r="H541" s="185">
        <v>41</v>
      </c>
      <c r="I541" s="353" t="str">
        <f>V506</f>
        <v>Grajaú F.C.</v>
      </c>
      <c r="J541" s="353"/>
      <c r="K541" s="353"/>
      <c r="L541" s="353"/>
      <c r="M541" s="353"/>
      <c r="N541" s="353"/>
      <c r="O541" s="353"/>
      <c r="P541" s="353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53" t="str">
        <f>V510</f>
        <v>TU Du Du Du PÁ F.C</v>
      </c>
      <c r="E542" s="353"/>
      <c r="F542" s="186">
        <v>49</v>
      </c>
      <c r="G542" s="41" t="s">
        <v>17</v>
      </c>
      <c r="H542" s="185">
        <v>45</v>
      </c>
      <c r="I542" s="353" t="str">
        <f>V507</f>
        <v>Shahade F.C</v>
      </c>
      <c r="J542" s="353"/>
      <c r="K542" s="353"/>
      <c r="L542" s="353"/>
      <c r="M542" s="353"/>
      <c r="N542" s="353"/>
      <c r="O542" s="353"/>
      <c r="P542" s="353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53" t="str">
        <f>V509</f>
        <v>Glaa.VascodaaGamaa</v>
      </c>
      <c r="E543" s="353"/>
      <c r="F543" s="186">
        <v>78</v>
      </c>
      <c r="G543" s="41" t="s">
        <v>17</v>
      </c>
      <c r="H543" s="185">
        <v>37</v>
      </c>
      <c r="I543" s="353" t="str">
        <f>V504</f>
        <v>Real Machine CF</v>
      </c>
      <c r="J543" s="353"/>
      <c r="K543" s="353"/>
      <c r="L543" s="353"/>
      <c r="M543" s="353"/>
      <c r="N543" s="353"/>
      <c r="O543" s="353"/>
      <c r="P543" s="353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53" t="str">
        <f>V508</f>
        <v>Mr Kbça FC</v>
      </c>
      <c r="E544" s="353"/>
      <c r="F544" s="186">
        <v>63</v>
      </c>
      <c r="G544" s="41" t="s">
        <v>17</v>
      </c>
      <c r="H544" s="185">
        <v>52</v>
      </c>
      <c r="I544" s="353" t="str">
        <f>V505</f>
        <v>PraFrenteFluzao FC</v>
      </c>
      <c r="J544" s="353"/>
      <c r="K544" s="353"/>
      <c r="L544" s="353"/>
      <c r="M544" s="353"/>
      <c r="N544" s="353"/>
      <c r="O544" s="353"/>
      <c r="P544" s="353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54" t="s">
        <v>262</v>
      </c>
      <c r="E546" s="355"/>
      <c r="F546" s="355"/>
      <c r="G546" s="355"/>
      <c r="H546" s="355"/>
      <c r="I546" s="355"/>
      <c r="J546" s="355"/>
      <c r="K546" s="355"/>
      <c r="L546" s="355"/>
      <c r="M546" s="355"/>
      <c r="N546" s="355"/>
      <c r="O546" s="355"/>
      <c r="P546" s="35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57"/>
      <c r="E547" s="358"/>
      <c r="F547" s="358"/>
      <c r="G547" s="358"/>
      <c r="H547" s="358"/>
      <c r="I547" s="358"/>
      <c r="J547" s="358"/>
      <c r="K547" s="358"/>
      <c r="L547" s="358"/>
      <c r="M547" s="358"/>
      <c r="N547" s="358"/>
      <c r="O547" s="358"/>
      <c r="P547" s="359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53" t="str">
        <f>V511</f>
        <v>hugofluzao</v>
      </c>
      <c r="E549" s="353"/>
      <c r="F549" s="186">
        <v>84</v>
      </c>
      <c r="G549" s="41" t="s">
        <v>17</v>
      </c>
      <c r="H549" s="185">
        <v>24</v>
      </c>
      <c r="I549" s="353" t="str">
        <f>V508</f>
        <v>Mr Kbça FC</v>
      </c>
      <c r="J549" s="353"/>
      <c r="K549" s="353"/>
      <c r="L549" s="353"/>
      <c r="M549" s="353"/>
      <c r="N549" s="353"/>
      <c r="O549" s="353"/>
      <c r="P549" s="353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53" t="str">
        <f>V510</f>
        <v>TU Du Du Du PÁ F.C</v>
      </c>
      <c r="E550" s="353"/>
      <c r="F550" s="186">
        <v>56</v>
      </c>
      <c r="G550" s="41" t="s">
        <v>17</v>
      </c>
      <c r="H550" s="185">
        <v>55</v>
      </c>
      <c r="I550" s="353" t="str">
        <f>V509</f>
        <v>Glaa.VascodaaGamaa</v>
      </c>
      <c r="J550" s="353"/>
      <c r="K550" s="353"/>
      <c r="L550" s="353"/>
      <c r="M550" s="353"/>
      <c r="N550" s="353"/>
      <c r="O550" s="353"/>
      <c r="P550" s="353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53" t="str">
        <f>V507</f>
        <v>Shahade F.C</v>
      </c>
      <c r="E551" s="353"/>
      <c r="F551" s="186">
        <v>55</v>
      </c>
      <c r="G551" s="41" t="s">
        <v>17</v>
      </c>
      <c r="H551" s="185">
        <v>29</v>
      </c>
      <c r="I551" s="353" t="str">
        <f>V504</f>
        <v>Real Machine CF</v>
      </c>
      <c r="J551" s="353"/>
      <c r="K551" s="353"/>
      <c r="L551" s="353"/>
      <c r="M551" s="353"/>
      <c r="N551" s="353"/>
      <c r="O551" s="353"/>
      <c r="P551" s="353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53" t="str">
        <f>V506</f>
        <v>Grajaú F.C.</v>
      </c>
      <c r="E552" s="353"/>
      <c r="F552" s="186">
        <v>57</v>
      </c>
      <c r="G552" s="41" t="s">
        <v>17</v>
      </c>
      <c r="H552" s="185">
        <v>46</v>
      </c>
      <c r="I552" s="353" t="str">
        <f>V505</f>
        <v>PraFrenteFluzao FC</v>
      </c>
      <c r="J552" s="353"/>
      <c r="K552" s="353"/>
      <c r="L552" s="353"/>
      <c r="M552" s="353"/>
      <c r="N552" s="353"/>
      <c r="O552" s="353"/>
      <c r="P552" s="353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54" t="s">
        <v>263</v>
      </c>
      <c r="E554" s="355"/>
      <c r="F554" s="355"/>
      <c r="G554" s="355"/>
      <c r="H554" s="355"/>
      <c r="I554" s="355"/>
      <c r="J554" s="355"/>
      <c r="K554" s="355"/>
      <c r="L554" s="355"/>
      <c r="M554" s="355"/>
      <c r="N554" s="355"/>
      <c r="O554" s="355"/>
      <c r="P554" s="356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57"/>
      <c r="E555" s="358"/>
      <c r="F555" s="358"/>
      <c r="G555" s="358"/>
      <c r="H555" s="358"/>
      <c r="I555" s="358"/>
      <c r="J555" s="358"/>
      <c r="K555" s="358"/>
      <c r="L555" s="358"/>
      <c r="M555" s="358"/>
      <c r="N555" s="358"/>
      <c r="O555" s="358"/>
      <c r="P555" s="359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53" t="str">
        <f>V511</f>
        <v>hugofluzao</v>
      </c>
      <c r="E557" s="353"/>
      <c r="F557" s="185">
        <v>42</v>
      </c>
      <c r="G557" s="41" t="s">
        <v>17</v>
      </c>
      <c r="H557" s="186">
        <v>58</v>
      </c>
      <c r="I557" s="353" t="str">
        <f>V509</f>
        <v>Glaa.VascodaaGamaa</v>
      </c>
      <c r="J557" s="353"/>
      <c r="K557" s="353"/>
      <c r="L557" s="353"/>
      <c r="M557" s="353"/>
      <c r="N557" s="353"/>
      <c r="O557" s="353"/>
      <c r="P557" s="353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53" t="str">
        <f>V510</f>
        <v>TU Du Du Du PÁ F.C</v>
      </c>
      <c r="E558" s="353"/>
      <c r="F558" s="186">
        <v>41</v>
      </c>
      <c r="G558" s="41" t="s">
        <v>17</v>
      </c>
      <c r="H558" s="185">
        <v>40</v>
      </c>
      <c r="I558" s="353" t="str">
        <f>V508</f>
        <v>Mr Kbça FC</v>
      </c>
      <c r="J558" s="353"/>
      <c r="K558" s="353"/>
      <c r="L558" s="353"/>
      <c r="M558" s="353"/>
      <c r="N558" s="353"/>
      <c r="O558" s="353"/>
      <c r="P558" s="353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53" t="str">
        <f>V507</f>
        <v>Shahade F.C</v>
      </c>
      <c r="E559" s="353"/>
      <c r="F559" s="185">
        <v>34</v>
      </c>
      <c r="G559" s="41" t="s">
        <v>17</v>
      </c>
      <c r="H559" s="186">
        <v>38</v>
      </c>
      <c r="I559" s="353" t="str">
        <f>V505</f>
        <v>PraFrenteFluzao FC</v>
      </c>
      <c r="J559" s="353"/>
      <c r="K559" s="353"/>
      <c r="L559" s="353"/>
      <c r="M559" s="353"/>
      <c r="N559" s="353"/>
      <c r="O559" s="353"/>
      <c r="P559" s="353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53" t="str">
        <f>V506</f>
        <v>Grajaú F.C.</v>
      </c>
      <c r="E560" s="353"/>
      <c r="F560" s="186">
        <v>46</v>
      </c>
      <c r="G560" s="41" t="s">
        <v>17</v>
      </c>
      <c r="H560" s="185">
        <v>37</v>
      </c>
      <c r="I560" s="353" t="str">
        <f>V504</f>
        <v>Real Machine CF</v>
      </c>
      <c r="J560" s="353"/>
      <c r="K560" s="353"/>
      <c r="L560" s="353"/>
      <c r="M560" s="353"/>
      <c r="N560" s="353"/>
      <c r="O560" s="353"/>
      <c r="P560" s="353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54" t="s">
        <v>264</v>
      </c>
      <c r="E562" s="355"/>
      <c r="F562" s="355"/>
      <c r="G562" s="355"/>
      <c r="H562" s="355"/>
      <c r="I562" s="355"/>
      <c r="J562" s="355"/>
      <c r="K562" s="355"/>
      <c r="L562" s="355"/>
      <c r="M562" s="355"/>
      <c r="N562" s="355"/>
      <c r="O562" s="355"/>
      <c r="P562" s="356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57"/>
      <c r="E563" s="358"/>
      <c r="F563" s="358"/>
      <c r="G563" s="358"/>
      <c r="H563" s="358"/>
      <c r="I563" s="358"/>
      <c r="J563" s="358"/>
      <c r="K563" s="358"/>
      <c r="L563" s="358"/>
      <c r="M563" s="358"/>
      <c r="N563" s="358"/>
      <c r="O563" s="358"/>
      <c r="P563" s="359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53" t="str">
        <f>V511</f>
        <v>hugofluzao</v>
      </c>
      <c r="E565" s="353"/>
      <c r="F565" s="185">
        <v>61</v>
      </c>
      <c r="G565" s="41" t="s">
        <v>17</v>
      </c>
      <c r="H565" s="186">
        <v>68</v>
      </c>
      <c r="I565" s="353" t="str">
        <f>V510</f>
        <v>TU Du Du Du PÁ F.C</v>
      </c>
      <c r="J565" s="353"/>
      <c r="K565" s="353"/>
      <c r="L565" s="353"/>
      <c r="M565" s="353"/>
      <c r="N565" s="353"/>
      <c r="O565" s="353"/>
      <c r="P565" s="353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53" t="str">
        <f>V509</f>
        <v>Glaa.VascodaaGamaa</v>
      </c>
      <c r="E566" s="353"/>
      <c r="F566" s="186">
        <v>38</v>
      </c>
      <c r="G566" s="41" t="s">
        <v>17</v>
      </c>
      <c r="H566" s="185">
        <v>37</v>
      </c>
      <c r="I566" s="353" t="str">
        <f>V508</f>
        <v>Mr Kbça FC</v>
      </c>
      <c r="J566" s="353"/>
      <c r="K566" s="353"/>
      <c r="L566" s="353"/>
      <c r="M566" s="353"/>
      <c r="N566" s="353"/>
      <c r="O566" s="353"/>
      <c r="P566" s="353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53" t="str">
        <f>V507</f>
        <v>Shahade F.C</v>
      </c>
      <c r="E567" s="353"/>
      <c r="F567" s="185">
        <v>38</v>
      </c>
      <c r="G567" s="41" t="s">
        <v>17</v>
      </c>
      <c r="H567" s="186">
        <v>63</v>
      </c>
      <c r="I567" s="353" t="str">
        <f>V506</f>
        <v>Grajaú F.C.</v>
      </c>
      <c r="J567" s="353"/>
      <c r="K567" s="353"/>
      <c r="L567" s="353"/>
      <c r="M567" s="353"/>
      <c r="N567" s="353"/>
      <c r="O567" s="353"/>
      <c r="P567" s="353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53" t="str">
        <f>V505</f>
        <v>PraFrenteFluzao FC</v>
      </c>
      <c r="E568" s="353"/>
      <c r="F568" s="185">
        <v>43</v>
      </c>
      <c r="G568" s="41" t="s">
        <v>17</v>
      </c>
      <c r="H568" s="185">
        <v>43</v>
      </c>
      <c r="I568" s="353" t="str">
        <f>V504</f>
        <v>Real Machine CF</v>
      </c>
      <c r="J568" s="353"/>
      <c r="K568" s="353"/>
      <c r="L568" s="353"/>
      <c r="M568" s="353"/>
      <c r="N568" s="353"/>
      <c r="O568" s="353"/>
      <c r="P568" s="353"/>
      <c r="Q568" s="2">
        <f>IF(OR(H568="",F568=""),"",IF(H568=F568,1,IF(H568&lt;F568,0,IF(H568-F568&lt;10,2,IF(H568&gt;F568,3,SE)))))</f>
        <v>1</v>
      </c>
    </row>
    <row r="572" spans="3:26">
      <c r="J572" s="188"/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61"/>
    </row>
    <row r="3" spans="2:33" ht="15" customHeight="1">
      <c r="B3" s="207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62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63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5" t="s">
        <v>130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6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07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6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6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1" t="s">
        <v>0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6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67"/>
      <c r="E11" s="268"/>
      <c r="F11" s="268"/>
      <c r="G11" s="268"/>
      <c r="H11" s="268"/>
      <c r="I11" s="268"/>
      <c r="J11" s="268"/>
      <c r="K11" s="268"/>
      <c r="L11" s="268"/>
      <c r="M11" s="268"/>
      <c r="N11" s="268"/>
      <c r="O11" s="268"/>
      <c r="P11" s="26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67"/>
      <c r="E12" s="268"/>
      <c r="F12" s="268"/>
      <c r="G12" s="268"/>
      <c r="H12" s="268"/>
      <c r="I12" s="268"/>
      <c r="J12" s="268"/>
      <c r="K12" s="268"/>
      <c r="L12" s="268"/>
      <c r="M12" s="268"/>
      <c r="N12" s="268"/>
      <c r="O12" s="268"/>
      <c r="P12" s="26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3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7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76" t="s">
        <v>116</v>
      </c>
      <c r="E17" s="277"/>
      <c r="F17" s="277"/>
      <c r="G17" s="277"/>
      <c r="H17" s="277"/>
      <c r="I17" s="277"/>
      <c r="J17" s="277"/>
      <c r="K17" s="277"/>
      <c r="L17" s="277"/>
      <c r="M17" s="27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79"/>
      <c r="E18" s="280"/>
      <c r="F18" s="280"/>
      <c r="G18" s="280"/>
      <c r="H18" s="280"/>
      <c r="I18" s="280"/>
      <c r="J18" s="280"/>
      <c r="K18" s="280"/>
      <c r="L18" s="280"/>
      <c r="M18" s="28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52" t="s">
        <v>12</v>
      </c>
      <c r="G19" s="284"/>
      <c r="H19" s="252" t="s">
        <v>309</v>
      </c>
      <c r="I19" s="284"/>
      <c r="J19" s="252" t="s">
        <v>310</v>
      </c>
      <c r="K19" s="284"/>
      <c r="L19" s="252" t="s">
        <v>174</v>
      </c>
      <c r="M19" s="25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54"/>
      <c r="AE19" s="254"/>
      <c r="AF19" s="255"/>
      <c r="AG19" s="255"/>
    </row>
    <row r="20" spans="3:33">
      <c r="D20" s="52" t="s">
        <v>4</v>
      </c>
      <c r="E20" s="68" t="str">
        <f>VLOOKUP(AC20,$U$20:$AB$23,2)</f>
        <v>fervedouro spfc</v>
      </c>
      <c r="F20" s="271">
        <f>VLOOKUP(AC20,$U$20:$AB$23,3)</f>
        <v>14</v>
      </c>
      <c r="G20" s="283"/>
      <c r="H20" s="271">
        <f>VLOOKUP(AC20,$U$20:$AB$23,4)</f>
        <v>297</v>
      </c>
      <c r="I20" s="283"/>
      <c r="J20" s="271">
        <f>VLOOKUP(AC20,$U$20:$AB$23,5)</f>
        <v>210</v>
      </c>
      <c r="K20" s="283"/>
      <c r="L20" s="271">
        <f>VLOOKUP(AC20,$U$20:$AB$23,6)</f>
        <v>87</v>
      </c>
      <c r="M20" s="27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73">
        <f>VLOOKUP(AC21,$U$20:$AB$23,3)</f>
        <v>9</v>
      </c>
      <c r="G21" s="275"/>
      <c r="H21" s="273">
        <f>VLOOKUP(AC21,$U$20:$AB$23,4)</f>
        <v>292</v>
      </c>
      <c r="I21" s="275"/>
      <c r="J21" s="273">
        <f>VLOOKUP(AC21,$U$20:$AB$23,5)</f>
        <v>202</v>
      </c>
      <c r="K21" s="275"/>
      <c r="L21" s="273">
        <f>VLOOKUP(AC21,$U$20:$AB$23,6)</f>
        <v>90</v>
      </c>
      <c r="M21" s="274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89">
        <f>VLOOKUP(AC22,$U$20:$AB$23,3)</f>
        <v>6</v>
      </c>
      <c r="G22" s="290"/>
      <c r="H22" s="289">
        <f>VLOOKUP(AC22,$U$20:$AB$23,4)</f>
        <v>194</v>
      </c>
      <c r="I22" s="290"/>
      <c r="J22" s="289">
        <f>VLOOKUP(AC22,$U$20:$AB$23,5)</f>
        <v>273</v>
      </c>
      <c r="K22" s="290"/>
      <c r="L22" s="289">
        <f>VLOOKUP(AC22,$U$20:$AB$23,6)</f>
        <v>-79</v>
      </c>
      <c r="M22" s="384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89">
        <f>VLOOKUP(AC23,$U$20:$AB$23,3)</f>
        <v>6</v>
      </c>
      <c r="G23" s="290"/>
      <c r="H23" s="289">
        <f>VLOOKUP(AC23,$U$20:$AB$23,4)</f>
        <v>227</v>
      </c>
      <c r="I23" s="290"/>
      <c r="J23" s="289">
        <f>VLOOKUP(AC23,$U$20:$AB$23,5)</f>
        <v>325</v>
      </c>
      <c r="K23" s="290"/>
      <c r="L23" s="289">
        <f>VLOOKUP(AC23,$U$20:$AB$23,6)</f>
        <v>-98</v>
      </c>
      <c r="M23" s="384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25" t="s">
        <v>154</v>
      </c>
      <c r="E25" s="226"/>
      <c r="F25" s="226"/>
      <c r="G25" s="226"/>
      <c r="H25" s="226"/>
      <c r="I25" s="226"/>
      <c r="J25" s="226"/>
      <c r="K25" s="226"/>
      <c r="L25" s="226"/>
      <c r="M25" s="226"/>
      <c r="N25" s="226"/>
      <c r="O25" s="226"/>
      <c r="P25" s="22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28"/>
      <c r="E26" s="229"/>
      <c r="F26" s="229"/>
      <c r="G26" s="229"/>
      <c r="H26" s="229"/>
      <c r="I26" s="229"/>
      <c r="J26" s="229"/>
      <c r="K26" s="229"/>
      <c r="L26" s="229"/>
      <c r="M26" s="229"/>
      <c r="N26" s="229"/>
      <c r="O26" s="229"/>
      <c r="P26" s="23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15" t="str">
        <f>V23</f>
        <v>fervedouro spfc</v>
      </c>
      <c r="E28" s="215"/>
      <c r="F28" s="76">
        <v>54</v>
      </c>
      <c r="G28" s="65" t="s">
        <v>17</v>
      </c>
      <c r="H28" s="75">
        <v>28</v>
      </c>
      <c r="I28" s="215" t="str">
        <f>V20</f>
        <v>Aki eh Galo !</v>
      </c>
      <c r="J28" s="215"/>
      <c r="K28" s="215"/>
      <c r="L28" s="215"/>
      <c r="M28" s="215"/>
      <c r="N28" s="215"/>
      <c r="O28" s="215"/>
      <c r="P28" s="215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15" t="str">
        <f>V22</f>
        <v>Shahade F.C</v>
      </c>
      <c r="E29" s="215"/>
      <c r="F29" s="75">
        <v>19</v>
      </c>
      <c r="G29" s="65" t="s">
        <v>17</v>
      </c>
      <c r="H29" s="76">
        <v>80</v>
      </c>
      <c r="I29" s="215" t="str">
        <f>V21</f>
        <v>hugofluzao</v>
      </c>
      <c r="J29" s="215"/>
      <c r="K29" s="215"/>
      <c r="L29" s="215"/>
      <c r="M29" s="215"/>
      <c r="N29" s="215"/>
      <c r="O29" s="215"/>
      <c r="P29" s="21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16" t="s">
        <v>155</v>
      </c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8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19"/>
      <c r="E32" s="220"/>
      <c r="F32" s="220"/>
      <c r="G32" s="220"/>
      <c r="H32" s="220"/>
      <c r="I32" s="220"/>
      <c r="J32" s="220"/>
      <c r="K32" s="220"/>
      <c r="L32" s="220"/>
      <c r="M32" s="220"/>
      <c r="N32" s="220"/>
      <c r="O32" s="220"/>
      <c r="P32" s="221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15" t="str">
        <f>V23</f>
        <v>fervedouro spfc</v>
      </c>
      <c r="E34" s="215"/>
      <c r="F34" s="76">
        <v>52</v>
      </c>
      <c r="G34" s="58" t="s">
        <v>17</v>
      </c>
      <c r="H34" s="75">
        <v>26</v>
      </c>
      <c r="I34" s="215" t="str">
        <f>V21</f>
        <v>hugofluzao</v>
      </c>
      <c r="J34" s="215"/>
      <c r="K34" s="215"/>
      <c r="L34" s="215"/>
      <c r="M34" s="215"/>
      <c r="N34" s="215"/>
      <c r="O34" s="215"/>
      <c r="P34" s="215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15" t="str">
        <f>V22</f>
        <v>Shahade F.C</v>
      </c>
      <c r="E35" s="215"/>
      <c r="F35" s="76">
        <v>52</v>
      </c>
      <c r="G35" s="58" t="s">
        <v>17</v>
      </c>
      <c r="H35" s="75">
        <v>16</v>
      </c>
      <c r="I35" s="215" t="str">
        <f>V20</f>
        <v>Aki eh Galo !</v>
      </c>
      <c r="J35" s="215"/>
      <c r="K35" s="215"/>
      <c r="L35" s="215"/>
      <c r="M35" s="215"/>
      <c r="N35" s="215"/>
      <c r="O35" s="215"/>
      <c r="P35" s="215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16" t="s">
        <v>156</v>
      </c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19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15" t="str">
        <f>V23</f>
        <v>fervedouro spfc</v>
      </c>
      <c r="E40" s="215"/>
      <c r="F40" s="75">
        <v>43</v>
      </c>
      <c r="G40" s="65" t="s">
        <v>17</v>
      </c>
      <c r="H40" s="76">
        <v>60</v>
      </c>
      <c r="I40" s="215" t="str">
        <f>V22</f>
        <v>Shahade F.C</v>
      </c>
      <c r="J40" s="215"/>
      <c r="K40" s="215"/>
      <c r="L40" s="215"/>
      <c r="M40" s="215"/>
      <c r="N40" s="215"/>
      <c r="O40" s="215"/>
      <c r="P40" s="215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15" t="str">
        <f>V21</f>
        <v>hugofluzao</v>
      </c>
      <c r="E41" s="215"/>
      <c r="F41" s="75">
        <v>36</v>
      </c>
      <c r="G41" s="65" t="s">
        <v>17</v>
      </c>
      <c r="H41" s="76">
        <v>47</v>
      </c>
      <c r="I41" s="215" t="str">
        <f>V20</f>
        <v>Aki eh Galo !</v>
      </c>
      <c r="J41" s="215"/>
      <c r="K41" s="215"/>
      <c r="L41" s="215"/>
      <c r="M41" s="215"/>
      <c r="N41" s="215"/>
      <c r="O41" s="215"/>
      <c r="P41" s="215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16" t="s">
        <v>157</v>
      </c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8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19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1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15" t="str">
        <f>V23</f>
        <v>fervedouro spfc</v>
      </c>
      <c r="E46" s="215"/>
      <c r="F46" s="76">
        <v>51</v>
      </c>
      <c r="G46" s="58" t="s">
        <v>17</v>
      </c>
      <c r="H46" s="75">
        <v>28</v>
      </c>
      <c r="I46" s="215" t="str">
        <f>V20</f>
        <v>Aki eh Galo !</v>
      </c>
      <c r="J46" s="215"/>
      <c r="K46" s="215"/>
      <c r="L46" s="215"/>
      <c r="M46" s="215"/>
      <c r="N46" s="215"/>
      <c r="O46" s="215"/>
      <c r="P46" s="215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15" t="str">
        <f>V22</f>
        <v>Shahade F.C</v>
      </c>
      <c r="E47" s="215"/>
      <c r="F47" s="75">
        <v>28</v>
      </c>
      <c r="G47" s="58" t="s">
        <v>17</v>
      </c>
      <c r="H47" s="76">
        <v>70</v>
      </c>
      <c r="I47" s="215" t="str">
        <f>V21</f>
        <v>hugofluzao</v>
      </c>
      <c r="J47" s="215"/>
      <c r="K47" s="215"/>
      <c r="L47" s="215"/>
      <c r="M47" s="215"/>
      <c r="N47" s="215"/>
      <c r="O47" s="215"/>
      <c r="P47" s="215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16" t="s">
        <v>158</v>
      </c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  <c r="P49" s="218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19"/>
      <c r="E50" s="220"/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221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15" t="str">
        <f>V23</f>
        <v>fervedouro spfc</v>
      </c>
      <c r="E52" s="215"/>
      <c r="F52" s="92">
        <v>51</v>
      </c>
      <c r="G52" s="65" t="s">
        <v>17</v>
      </c>
      <c r="H52" s="92">
        <v>28</v>
      </c>
      <c r="I52" s="215" t="str">
        <f>V21</f>
        <v>hugofluzao</v>
      </c>
      <c r="J52" s="215"/>
      <c r="K52" s="215"/>
      <c r="L52" s="215"/>
      <c r="M52" s="215"/>
      <c r="N52" s="215"/>
      <c r="O52" s="215"/>
      <c r="P52" s="215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15" t="str">
        <f>V22</f>
        <v>Shahade F.C</v>
      </c>
      <c r="E53" s="215"/>
      <c r="F53" s="92">
        <v>28</v>
      </c>
      <c r="G53" s="65" t="s">
        <v>17</v>
      </c>
      <c r="H53" s="92">
        <v>70</v>
      </c>
      <c r="I53" s="215" t="str">
        <f>V20</f>
        <v>Aki eh Galo !</v>
      </c>
      <c r="J53" s="215"/>
      <c r="K53" s="215"/>
      <c r="L53" s="215"/>
      <c r="M53" s="215"/>
      <c r="N53" s="215"/>
      <c r="O53" s="215"/>
      <c r="P53" s="215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16" t="s">
        <v>159</v>
      </c>
      <c r="E55" s="217"/>
      <c r="F55" s="217"/>
      <c r="G55" s="217"/>
      <c r="H55" s="217"/>
      <c r="I55" s="217"/>
      <c r="J55" s="217"/>
      <c r="K55" s="217"/>
      <c r="L55" s="217"/>
      <c r="M55" s="217"/>
      <c r="N55" s="217"/>
      <c r="O55" s="217"/>
      <c r="P55" s="218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19"/>
      <c r="E56" s="220"/>
      <c r="F56" s="220"/>
      <c r="G56" s="220"/>
      <c r="H56" s="220"/>
      <c r="I56" s="220"/>
      <c r="J56" s="220"/>
      <c r="K56" s="220"/>
      <c r="L56" s="220"/>
      <c r="M56" s="220"/>
      <c r="N56" s="220"/>
      <c r="O56" s="220"/>
      <c r="P56" s="221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15" t="str">
        <f>V23</f>
        <v>fervedouro spfc</v>
      </c>
      <c r="E58" s="215"/>
      <c r="F58" s="76">
        <v>46</v>
      </c>
      <c r="G58" s="58" t="s">
        <v>17</v>
      </c>
      <c r="H58" s="75">
        <v>40</v>
      </c>
      <c r="I58" s="215" t="str">
        <f>V22</f>
        <v>Shahade F.C</v>
      </c>
      <c r="J58" s="215"/>
      <c r="K58" s="215"/>
      <c r="L58" s="215"/>
      <c r="M58" s="215"/>
      <c r="N58" s="215"/>
      <c r="O58" s="215"/>
      <c r="P58" s="215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15" t="str">
        <f>V21</f>
        <v>hugofluzao</v>
      </c>
      <c r="E59" s="215"/>
      <c r="F59" s="76">
        <v>52</v>
      </c>
      <c r="G59" s="58" t="s">
        <v>17</v>
      </c>
      <c r="H59" s="75">
        <v>5</v>
      </c>
      <c r="I59" s="215" t="str">
        <f>V20</f>
        <v>Aki eh Galo !</v>
      </c>
      <c r="J59" s="215"/>
      <c r="K59" s="215"/>
      <c r="L59" s="215"/>
      <c r="M59" s="215"/>
      <c r="N59" s="215"/>
      <c r="O59" s="215"/>
      <c r="P59" s="215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76" t="s">
        <v>117</v>
      </c>
      <c r="E61" s="277"/>
      <c r="F61" s="277"/>
      <c r="G61" s="277"/>
      <c r="H61" s="277"/>
      <c r="I61" s="277"/>
      <c r="J61" s="277"/>
      <c r="K61" s="277"/>
      <c r="L61" s="277"/>
      <c r="M61" s="278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79"/>
      <c r="E62" s="280"/>
      <c r="F62" s="280"/>
      <c r="G62" s="280"/>
      <c r="H62" s="280"/>
      <c r="I62" s="280"/>
      <c r="J62" s="280"/>
      <c r="K62" s="280"/>
      <c r="L62" s="280"/>
      <c r="M62" s="28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87" t="s">
        <v>12</v>
      </c>
      <c r="G63" s="388"/>
      <c r="H63" s="387" t="s">
        <v>309</v>
      </c>
      <c r="I63" s="388"/>
      <c r="J63" s="387" t="s">
        <v>310</v>
      </c>
      <c r="K63" s="388"/>
      <c r="L63" s="387" t="s">
        <v>174</v>
      </c>
      <c r="M63" s="38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34">
        <f>VLOOKUP(AC64,$U$63:$AB$67,3)</f>
        <v>13</v>
      </c>
      <c r="G64" s="234"/>
      <c r="H64" s="235">
        <f>VLOOKUP(AC64,$U$63:$AB$67,4)</f>
        <v>337</v>
      </c>
      <c r="I64" s="235"/>
      <c r="J64" s="235">
        <f>VLOOKUP(AC64,$U$63:$AB$67,5)</f>
        <v>256</v>
      </c>
      <c r="K64" s="235"/>
      <c r="L64" s="235">
        <f>VLOOKUP(AC64,$U$63:$AB$67,6)</f>
        <v>81</v>
      </c>
      <c r="M64" s="385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189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34">
        <f>VLOOKUP(AC65,$U$63:$AB$67,3)</f>
        <v>9</v>
      </c>
      <c r="G65" s="234"/>
      <c r="H65" s="235">
        <f>VLOOKUP(AC65,$U$63:$AB$67,4)</f>
        <v>290</v>
      </c>
      <c r="I65" s="235"/>
      <c r="J65" s="235">
        <f>VLOOKUP(AC65,$U$63:$AB$67,5)</f>
        <v>254</v>
      </c>
      <c r="K65" s="235"/>
      <c r="L65" s="235">
        <f>VLOOKUP(AC65,$U$63:$AB$67,6)</f>
        <v>36</v>
      </c>
      <c r="M65" s="385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189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31">
        <f>VLOOKUP(AC66,$U$63:$AB$67,3)</f>
        <v>9</v>
      </c>
      <c r="G66" s="231"/>
      <c r="H66" s="232">
        <f>VLOOKUP(AC66,$U$63:$AB$67,4)</f>
        <v>235</v>
      </c>
      <c r="I66" s="232"/>
      <c r="J66" s="232">
        <f>VLOOKUP(AC66,$U$63:$AB$67,5)</f>
        <v>255</v>
      </c>
      <c r="K66" s="232"/>
      <c r="L66" s="232">
        <f>VLOOKUP(AC66,$U$63:$AB$67,6)</f>
        <v>-20</v>
      </c>
      <c r="M66" s="386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189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31">
        <f>VLOOKUP(AC67,$U$63:$AB$67,3)</f>
        <v>0</v>
      </c>
      <c r="G67" s="231"/>
      <c r="H67" s="232">
        <f>VLOOKUP(AC67,$U$63:$AB$67,4)</f>
        <v>202</v>
      </c>
      <c r="I67" s="232"/>
      <c r="J67" s="232">
        <f>VLOOKUP(AC67,$U$63:$AB$67,5)</f>
        <v>299</v>
      </c>
      <c r="K67" s="232"/>
      <c r="L67" s="232">
        <f>VLOOKUP(AC67,$U$63:$AB$67,6)</f>
        <v>-97</v>
      </c>
      <c r="M67" s="386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189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25" t="s">
        <v>154</v>
      </c>
      <c r="E69" s="226"/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28"/>
      <c r="E70" s="229"/>
      <c r="F70" s="229"/>
      <c r="G70" s="229"/>
      <c r="H70" s="229"/>
      <c r="I70" s="229"/>
      <c r="J70" s="229"/>
      <c r="K70" s="229"/>
      <c r="L70" s="229"/>
      <c r="M70" s="229"/>
      <c r="N70" s="229"/>
      <c r="O70" s="229"/>
      <c r="P70" s="230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15" t="str">
        <f>V67</f>
        <v>Al-Jazira F.c</v>
      </c>
      <c r="E72" s="215"/>
      <c r="F72" s="75">
        <v>43</v>
      </c>
      <c r="G72" s="65" t="s">
        <v>17</v>
      </c>
      <c r="H72" s="76">
        <v>46</v>
      </c>
      <c r="I72" s="215" t="str">
        <f>V64</f>
        <v>André fogão</v>
      </c>
      <c r="J72" s="215"/>
      <c r="K72" s="215"/>
      <c r="L72" s="215"/>
      <c r="M72" s="215"/>
      <c r="N72" s="215"/>
      <c r="O72" s="215"/>
      <c r="P72" s="215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15" t="str">
        <f>V66</f>
        <v>Celtic fc 2011</v>
      </c>
      <c r="E73" s="215"/>
      <c r="F73" s="76">
        <v>79</v>
      </c>
      <c r="G73" s="65" t="s">
        <v>17</v>
      </c>
      <c r="H73" s="75">
        <v>50</v>
      </c>
      <c r="I73" s="215" t="str">
        <f>V65</f>
        <v>Diabos Vermelhos SE</v>
      </c>
      <c r="J73" s="215"/>
      <c r="K73" s="215"/>
      <c r="L73" s="215"/>
      <c r="M73" s="215"/>
      <c r="N73" s="215"/>
      <c r="O73" s="215"/>
      <c r="P73" s="21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16" t="s">
        <v>155</v>
      </c>
      <c r="E75" s="217"/>
      <c r="F75" s="217"/>
      <c r="G75" s="217"/>
      <c r="H75" s="217"/>
      <c r="I75" s="217"/>
      <c r="J75" s="217"/>
      <c r="K75" s="217"/>
      <c r="L75" s="217"/>
      <c r="M75" s="217"/>
      <c r="N75" s="217"/>
      <c r="O75" s="217"/>
      <c r="P75" s="21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19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20"/>
      <c r="P76" s="221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15" t="str">
        <f>V67</f>
        <v>Al-Jazira F.c</v>
      </c>
      <c r="E78" s="215"/>
      <c r="F78" s="76">
        <v>47</v>
      </c>
      <c r="G78" s="58" t="s">
        <v>17</v>
      </c>
      <c r="H78" s="75">
        <v>27</v>
      </c>
      <c r="I78" s="215" t="str">
        <f>V65</f>
        <v>Diabos Vermelhos SE</v>
      </c>
      <c r="J78" s="215"/>
      <c r="K78" s="215"/>
      <c r="L78" s="215"/>
      <c r="M78" s="215"/>
      <c r="N78" s="215"/>
      <c r="O78" s="215"/>
      <c r="P78" s="215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15" t="str">
        <f>V66</f>
        <v>Celtic fc 2011</v>
      </c>
      <c r="E79" s="215"/>
      <c r="F79" s="76">
        <v>50</v>
      </c>
      <c r="G79" s="58" t="s">
        <v>17</v>
      </c>
      <c r="H79" s="75">
        <v>23</v>
      </c>
      <c r="I79" s="215" t="str">
        <f>V64</f>
        <v>André fogão</v>
      </c>
      <c r="J79" s="215"/>
      <c r="K79" s="215"/>
      <c r="L79" s="215"/>
      <c r="M79" s="215"/>
      <c r="N79" s="215"/>
      <c r="O79" s="215"/>
      <c r="P79" s="215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16" t="s">
        <v>156</v>
      </c>
      <c r="E81" s="217"/>
      <c r="F81" s="217"/>
      <c r="G81" s="217"/>
      <c r="H81" s="217"/>
      <c r="I81" s="217"/>
      <c r="J81" s="217"/>
      <c r="K81" s="217"/>
      <c r="L81" s="217"/>
      <c r="M81" s="217"/>
      <c r="N81" s="217"/>
      <c r="O81" s="217"/>
      <c r="P81" s="21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19"/>
      <c r="E82" s="220"/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15" t="str">
        <f>V67</f>
        <v>Al-Jazira F.c</v>
      </c>
      <c r="E84" s="215"/>
      <c r="F84" s="75">
        <v>54</v>
      </c>
      <c r="G84" s="65" t="s">
        <v>17</v>
      </c>
      <c r="H84" s="76">
        <v>60</v>
      </c>
      <c r="I84" s="215" t="str">
        <f>V66</f>
        <v>Celtic fc 2011</v>
      </c>
      <c r="J84" s="215"/>
      <c r="K84" s="215"/>
      <c r="L84" s="215"/>
      <c r="M84" s="215"/>
      <c r="N84" s="215"/>
      <c r="O84" s="215"/>
      <c r="P84" s="215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15" t="str">
        <f>V65</f>
        <v>Diabos Vermelhos SE</v>
      </c>
      <c r="E85" s="215"/>
      <c r="F85" s="75">
        <v>24</v>
      </c>
      <c r="G85" s="65" t="s">
        <v>17</v>
      </c>
      <c r="H85" s="76">
        <v>52</v>
      </c>
      <c r="I85" s="215" t="str">
        <f>V64</f>
        <v>André fogão</v>
      </c>
      <c r="J85" s="215"/>
      <c r="K85" s="215"/>
      <c r="L85" s="215"/>
      <c r="M85" s="215"/>
      <c r="N85" s="215"/>
      <c r="O85" s="215"/>
      <c r="P85" s="215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16" t="s">
        <v>157</v>
      </c>
      <c r="E87" s="217"/>
      <c r="F87" s="217"/>
      <c r="G87" s="217"/>
      <c r="H87" s="217"/>
      <c r="I87" s="217"/>
      <c r="J87" s="217"/>
      <c r="K87" s="217"/>
      <c r="L87" s="217"/>
      <c r="M87" s="217"/>
      <c r="N87" s="217"/>
      <c r="O87" s="217"/>
      <c r="P87" s="218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19"/>
      <c r="E88" s="220"/>
      <c r="F88" s="220"/>
      <c r="G88" s="220"/>
      <c r="H88" s="220"/>
      <c r="I88" s="220"/>
      <c r="J88" s="220"/>
      <c r="K88" s="220"/>
      <c r="L88" s="220"/>
      <c r="M88" s="220"/>
      <c r="N88" s="220"/>
      <c r="O88" s="220"/>
      <c r="P88" s="221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15" t="str">
        <f>V67</f>
        <v>Al-Jazira F.c</v>
      </c>
      <c r="E90" s="215"/>
      <c r="F90" s="75">
        <v>39</v>
      </c>
      <c r="G90" s="65" t="s">
        <v>17</v>
      </c>
      <c r="H90" s="76">
        <v>40</v>
      </c>
      <c r="I90" s="215" t="str">
        <f>V64</f>
        <v>André fogão</v>
      </c>
      <c r="J90" s="215"/>
      <c r="K90" s="215"/>
      <c r="L90" s="215"/>
      <c r="M90" s="215"/>
      <c r="N90" s="215"/>
      <c r="O90" s="215"/>
      <c r="P90" s="215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15" t="str">
        <f>V66</f>
        <v>Celtic fc 2011</v>
      </c>
      <c r="E91" s="215"/>
      <c r="F91" s="76">
        <v>35</v>
      </c>
      <c r="G91" s="65" t="s">
        <v>17</v>
      </c>
      <c r="H91" s="75">
        <v>34</v>
      </c>
      <c r="I91" s="215" t="str">
        <f>V65</f>
        <v>Diabos Vermelhos SE</v>
      </c>
      <c r="J91" s="215"/>
      <c r="K91" s="215"/>
      <c r="L91" s="215"/>
      <c r="M91" s="215"/>
      <c r="N91" s="215"/>
      <c r="O91" s="215"/>
      <c r="P91" s="215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16" t="s">
        <v>158</v>
      </c>
      <c r="E93" s="217"/>
      <c r="F93" s="217"/>
      <c r="G93" s="217"/>
      <c r="H93" s="217"/>
      <c r="I93" s="217"/>
      <c r="J93" s="217"/>
      <c r="K93" s="217"/>
      <c r="L93" s="217"/>
      <c r="M93" s="217"/>
      <c r="N93" s="217"/>
      <c r="O93" s="217"/>
      <c r="P93" s="218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19"/>
      <c r="E94" s="220"/>
      <c r="F94" s="220"/>
      <c r="G94" s="220"/>
      <c r="H94" s="220"/>
      <c r="I94" s="220"/>
      <c r="J94" s="220"/>
      <c r="K94" s="220"/>
      <c r="L94" s="220"/>
      <c r="M94" s="220"/>
      <c r="N94" s="220"/>
      <c r="O94" s="220"/>
      <c r="P94" s="221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15" t="str">
        <f>V67</f>
        <v>Al-Jazira F.c</v>
      </c>
      <c r="E96" s="215"/>
      <c r="F96" s="92">
        <v>45</v>
      </c>
      <c r="G96" s="65" t="s">
        <v>17</v>
      </c>
      <c r="H96" s="92">
        <v>29</v>
      </c>
      <c r="I96" s="215" t="str">
        <f>V65</f>
        <v>Diabos Vermelhos SE</v>
      </c>
      <c r="J96" s="215"/>
      <c r="K96" s="215"/>
      <c r="L96" s="215"/>
      <c r="M96" s="215"/>
      <c r="N96" s="215"/>
      <c r="O96" s="215"/>
      <c r="P96" s="215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15" t="str">
        <f>V66</f>
        <v>Celtic fc 2011</v>
      </c>
      <c r="E97" s="215"/>
      <c r="F97" s="92">
        <v>61</v>
      </c>
      <c r="G97" s="65" t="s">
        <v>17</v>
      </c>
      <c r="H97" s="92">
        <v>33</v>
      </c>
      <c r="I97" s="215" t="str">
        <f>V64</f>
        <v>André fogão</v>
      </c>
      <c r="J97" s="215"/>
      <c r="K97" s="215"/>
      <c r="L97" s="215"/>
      <c r="M97" s="215"/>
      <c r="N97" s="215"/>
      <c r="O97" s="215"/>
      <c r="P97" s="215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16" t="s">
        <v>159</v>
      </c>
      <c r="E99" s="217"/>
      <c r="F99" s="217"/>
      <c r="G99" s="217"/>
      <c r="H99" s="217"/>
      <c r="I99" s="217"/>
      <c r="J99" s="217"/>
      <c r="K99" s="217"/>
      <c r="L99" s="217"/>
      <c r="M99" s="217"/>
      <c r="N99" s="217"/>
      <c r="O99" s="217"/>
      <c r="P99" s="218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19"/>
      <c r="E100" s="220"/>
      <c r="F100" s="220"/>
      <c r="G100" s="220"/>
      <c r="H100" s="220"/>
      <c r="I100" s="220"/>
      <c r="J100" s="220"/>
      <c r="K100" s="220"/>
      <c r="L100" s="220"/>
      <c r="M100" s="220"/>
      <c r="N100" s="220"/>
      <c r="O100" s="220"/>
      <c r="P100" s="221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15" t="str">
        <f>V67</f>
        <v>Al-Jazira F.c</v>
      </c>
      <c r="E102" s="215"/>
      <c r="F102" s="76">
        <v>62</v>
      </c>
      <c r="G102" s="65" t="s">
        <v>17</v>
      </c>
      <c r="H102" s="75">
        <v>52</v>
      </c>
      <c r="I102" s="215" t="str">
        <f>V66</f>
        <v>Celtic fc 2011</v>
      </c>
      <c r="J102" s="215"/>
      <c r="K102" s="215"/>
      <c r="L102" s="215"/>
      <c r="M102" s="215"/>
      <c r="N102" s="215"/>
      <c r="O102" s="215"/>
      <c r="P102" s="215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15" t="str">
        <f>V65</f>
        <v>Diabos Vermelhos SE</v>
      </c>
      <c r="E103" s="215"/>
      <c r="F103" s="75">
        <v>38</v>
      </c>
      <c r="G103" s="65" t="s">
        <v>17</v>
      </c>
      <c r="H103" s="76">
        <v>41</v>
      </c>
      <c r="I103" s="215" t="str">
        <f>V64</f>
        <v>André fogão</v>
      </c>
      <c r="J103" s="215"/>
      <c r="K103" s="215"/>
      <c r="L103" s="215"/>
      <c r="M103" s="215"/>
      <c r="N103" s="215"/>
      <c r="O103" s="215"/>
      <c r="P103" s="215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76" t="s">
        <v>122</v>
      </c>
      <c r="E105" s="277"/>
      <c r="F105" s="277"/>
      <c r="G105" s="277"/>
      <c r="H105" s="277"/>
      <c r="I105" s="277"/>
      <c r="J105" s="277"/>
      <c r="K105" s="277"/>
      <c r="L105" s="277"/>
      <c r="M105" s="27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79"/>
      <c r="E106" s="280"/>
      <c r="F106" s="280"/>
      <c r="G106" s="280"/>
      <c r="H106" s="280"/>
      <c r="I106" s="280"/>
      <c r="J106" s="280"/>
      <c r="K106" s="280"/>
      <c r="L106" s="280"/>
      <c r="M106" s="28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87" t="s">
        <v>12</v>
      </c>
      <c r="G107" s="388"/>
      <c r="H107" s="387" t="s">
        <v>311</v>
      </c>
      <c r="I107" s="388"/>
      <c r="J107" s="387" t="s">
        <v>310</v>
      </c>
      <c r="K107" s="388"/>
      <c r="L107" s="387" t="s">
        <v>174</v>
      </c>
      <c r="M107" s="38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34">
        <f>VLOOKUP(AC108,$U$107:$AB$111,3)</f>
        <v>13</v>
      </c>
      <c r="G108" s="234"/>
      <c r="H108" s="235">
        <f>VLOOKUP(AC108,$U$107:$AB$111,4)</f>
        <v>294</v>
      </c>
      <c r="I108" s="235"/>
      <c r="J108" s="235">
        <f>VLOOKUP(AC108,$U$107:$AB$111,5)</f>
        <v>252</v>
      </c>
      <c r="K108" s="235"/>
      <c r="L108" s="235">
        <f>VLOOKUP(AC108,$U$107:$AB$111,6)</f>
        <v>42</v>
      </c>
      <c r="M108" s="385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34">
        <f>VLOOKUP(AC109,$U$107:$AB$111,3)</f>
        <v>9</v>
      </c>
      <c r="G109" s="234"/>
      <c r="H109" s="235">
        <f>VLOOKUP(AC109,$U$107:$AB$111,4)</f>
        <v>299</v>
      </c>
      <c r="I109" s="235"/>
      <c r="J109" s="235">
        <f>VLOOKUP(AC109,$U$107:$AB$111,5)</f>
        <v>278</v>
      </c>
      <c r="K109" s="235"/>
      <c r="L109" s="235">
        <f>VLOOKUP(AC109,$U$107:$AB$111,6)</f>
        <v>21</v>
      </c>
      <c r="M109" s="385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31">
        <f>VLOOKUP(AC110,$U$107:$AB$111,3)</f>
        <v>8</v>
      </c>
      <c r="G110" s="231"/>
      <c r="H110" s="232">
        <f>VLOOKUP(AC110,$U$107:$AB$111,4)</f>
        <v>321</v>
      </c>
      <c r="I110" s="232"/>
      <c r="J110" s="232">
        <f>VLOOKUP(AC110,$U$107:$AB$111,5)</f>
        <v>299</v>
      </c>
      <c r="K110" s="232"/>
      <c r="L110" s="232">
        <f>VLOOKUP(AC110,$U$107:$AB$111,6)</f>
        <v>22</v>
      </c>
      <c r="M110" s="386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31">
        <f>VLOOKUP(AC111,$U$107:$AB$111,3)</f>
        <v>1</v>
      </c>
      <c r="G111" s="231"/>
      <c r="H111" s="232">
        <f>VLOOKUP(AC111,$U$107:$AB$111,4)</f>
        <v>258</v>
      </c>
      <c r="I111" s="232"/>
      <c r="J111" s="232">
        <f>VLOOKUP(AC111,$U$107:$AB$111,5)</f>
        <v>343</v>
      </c>
      <c r="K111" s="232"/>
      <c r="L111" s="232">
        <f>VLOOKUP(AC111,$U$107:$AB$111,6)</f>
        <v>-85</v>
      </c>
      <c r="M111" s="386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5" t="s">
        <v>154</v>
      </c>
      <c r="E113" s="226"/>
      <c r="F113" s="226"/>
      <c r="G113" s="226"/>
      <c r="H113" s="226"/>
      <c r="I113" s="226"/>
      <c r="J113" s="226"/>
      <c r="K113" s="226"/>
      <c r="L113" s="226"/>
      <c r="M113" s="226"/>
      <c r="N113" s="226"/>
      <c r="O113" s="226"/>
      <c r="P113" s="22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28"/>
      <c r="E114" s="229"/>
      <c r="F114" s="229"/>
      <c r="G114" s="229"/>
      <c r="H114" s="229"/>
      <c r="I114" s="229"/>
      <c r="J114" s="229"/>
      <c r="K114" s="229"/>
      <c r="L114" s="229"/>
      <c r="M114" s="229"/>
      <c r="N114" s="229"/>
      <c r="O114" s="229"/>
      <c r="P114" s="23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15" t="str">
        <f>V111</f>
        <v>E-FIT</v>
      </c>
      <c r="E116" s="215"/>
      <c r="F116" s="75">
        <v>52</v>
      </c>
      <c r="G116" s="65" t="s">
        <v>17</v>
      </c>
      <c r="H116" s="76">
        <v>76</v>
      </c>
      <c r="I116" s="215" t="str">
        <f>V108</f>
        <v>Levi*s FC 10</v>
      </c>
      <c r="J116" s="215"/>
      <c r="K116" s="215"/>
      <c r="L116" s="215"/>
      <c r="M116" s="215"/>
      <c r="N116" s="215"/>
      <c r="O116" s="215"/>
      <c r="P116" s="215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15" t="str">
        <f>V110</f>
        <v>Moneta Zero FC</v>
      </c>
      <c r="E117" s="215"/>
      <c r="F117" s="75">
        <v>47</v>
      </c>
      <c r="G117" s="65" t="s">
        <v>17</v>
      </c>
      <c r="H117" s="76">
        <v>50</v>
      </c>
      <c r="I117" s="215" t="str">
        <f>V109</f>
        <v>Jero FC</v>
      </c>
      <c r="J117" s="215"/>
      <c r="K117" s="215"/>
      <c r="L117" s="215"/>
      <c r="M117" s="215"/>
      <c r="N117" s="215"/>
      <c r="O117" s="215"/>
      <c r="P117" s="215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16" t="s">
        <v>155</v>
      </c>
      <c r="E119" s="217"/>
      <c r="F119" s="217"/>
      <c r="G119" s="217"/>
      <c r="H119" s="217"/>
      <c r="I119" s="217"/>
      <c r="J119" s="217"/>
      <c r="K119" s="217"/>
      <c r="L119" s="217"/>
      <c r="M119" s="217"/>
      <c r="N119" s="217"/>
      <c r="O119" s="217"/>
      <c r="P119" s="218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19"/>
      <c r="E120" s="220"/>
      <c r="F120" s="220"/>
      <c r="G120" s="220"/>
      <c r="H120" s="220"/>
      <c r="I120" s="220"/>
      <c r="J120" s="220"/>
      <c r="K120" s="220"/>
      <c r="L120" s="220"/>
      <c r="M120" s="220"/>
      <c r="N120" s="220"/>
      <c r="O120" s="220"/>
      <c r="P120" s="221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15" t="str">
        <f>V111</f>
        <v>E-FIT</v>
      </c>
      <c r="E122" s="215"/>
      <c r="F122" s="75">
        <v>34</v>
      </c>
      <c r="G122" s="58" t="s">
        <v>17</v>
      </c>
      <c r="H122" s="76">
        <v>37</v>
      </c>
      <c r="I122" s="215" t="str">
        <f>V109</f>
        <v>Jero FC</v>
      </c>
      <c r="J122" s="215"/>
      <c r="K122" s="215"/>
      <c r="L122" s="215"/>
      <c r="M122" s="215"/>
      <c r="N122" s="215"/>
      <c r="O122" s="215"/>
      <c r="P122" s="215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15" t="str">
        <f>V110</f>
        <v>Moneta Zero FC</v>
      </c>
      <c r="E123" s="215"/>
      <c r="F123" s="75">
        <v>32</v>
      </c>
      <c r="G123" s="58" t="s">
        <v>17</v>
      </c>
      <c r="H123" s="76">
        <v>40</v>
      </c>
      <c r="I123" s="215" t="str">
        <f>V108</f>
        <v>Levi*s FC 10</v>
      </c>
      <c r="J123" s="215"/>
      <c r="K123" s="215"/>
      <c r="L123" s="215"/>
      <c r="M123" s="215"/>
      <c r="N123" s="215"/>
      <c r="O123" s="215"/>
      <c r="P123" s="215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16" t="s">
        <v>156</v>
      </c>
      <c r="E125" s="217"/>
      <c r="F125" s="217"/>
      <c r="G125" s="217"/>
      <c r="H125" s="217"/>
      <c r="I125" s="217"/>
      <c r="J125" s="217"/>
      <c r="K125" s="217"/>
      <c r="L125" s="217"/>
      <c r="M125" s="217"/>
      <c r="N125" s="217"/>
      <c r="O125" s="217"/>
      <c r="P125" s="21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19"/>
      <c r="E126" s="220"/>
      <c r="F126" s="220"/>
      <c r="G126" s="220"/>
      <c r="H126" s="220"/>
      <c r="I126" s="220"/>
      <c r="J126" s="220"/>
      <c r="K126" s="220"/>
      <c r="L126" s="220"/>
      <c r="M126" s="220"/>
      <c r="N126" s="220"/>
      <c r="O126" s="220"/>
      <c r="P126" s="22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15" t="str">
        <f>V111</f>
        <v>E-FIT</v>
      </c>
      <c r="E128" s="215"/>
      <c r="F128" s="76">
        <v>79</v>
      </c>
      <c r="G128" s="65" t="s">
        <v>17</v>
      </c>
      <c r="H128" s="75">
        <v>74</v>
      </c>
      <c r="I128" s="215" t="str">
        <f>V110</f>
        <v>Moneta Zero FC</v>
      </c>
      <c r="J128" s="215"/>
      <c r="K128" s="215"/>
      <c r="L128" s="215"/>
      <c r="M128" s="215"/>
      <c r="N128" s="215"/>
      <c r="O128" s="215"/>
      <c r="P128" s="21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15" t="str">
        <f>V109</f>
        <v>Jero FC</v>
      </c>
      <c r="E129" s="215"/>
      <c r="F129" s="76">
        <v>53</v>
      </c>
      <c r="G129" s="65" t="s">
        <v>17</v>
      </c>
      <c r="H129" s="75">
        <v>38</v>
      </c>
      <c r="I129" s="215" t="str">
        <f>V108</f>
        <v>Levi*s FC 10</v>
      </c>
      <c r="J129" s="215"/>
      <c r="K129" s="215"/>
      <c r="L129" s="215"/>
      <c r="M129" s="215"/>
      <c r="N129" s="215"/>
      <c r="O129" s="215"/>
      <c r="P129" s="21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16" t="s">
        <v>157</v>
      </c>
      <c r="E131" s="217"/>
      <c r="F131" s="217"/>
      <c r="G131" s="217"/>
      <c r="H131" s="217"/>
      <c r="I131" s="217"/>
      <c r="J131" s="217"/>
      <c r="K131" s="217"/>
      <c r="L131" s="217"/>
      <c r="M131" s="217"/>
      <c r="N131" s="217"/>
      <c r="O131" s="217"/>
      <c r="P131" s="21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19"/>
      <c r="E132" s="220"/>
      <c r="F132" s="220"/>
      <c r="G132" s="220"/>
      <c r="H132" s="220"/>
      <c r="I132" s="220"/>
      <c r="J132" s="220"/>
      <c r="K132" s="220"/>
      <c r="L132" s="220"/>
      <c r="M132" s="220"/>
      <c r="N132" s="220"/>
      <c r="O132" s="220"/>
      <c r="P132" s="221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15" t="str">
        <f>V111</f>
        <v>E-FIT</v>
      </c>
      <c r="E134" s="215"/>
      <c r="F134" s="76">
        <v>56</v>
      </c>
      <c r="G134" s="65" t="s">
        <v>17</v>
      </c>
      <c r="H134" s="75">
        <v>37</v>
      </c>
      <c r="I134" s="215" t="str">
        <f>V108</f>
        <v>Levi*s FC 10</v>
      </c>
      <c r="J134" s="215"/>
      <c r="K134" s="215"/>
      <c r="L134" s="215"/>
      <c r="M134" s="215"/>
      <c r="N134" s="215"/>
      <c r="O134" s="215"/>
      <c r="P134" s="215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15" t="str">
        <f>V110</f>
        <v>Moneta Zero FC</v>
      </c>
      <c r="E135" s="215"/>
      <c r="F135" s="75">
        <v>35</v>
      </c>
      <c r="G135" s="65" t="s">
        <v>17</v>
      </c>
      <c r="H135" s="76">
        <v>64</v>
      </c>
      <c r="I135" s="215" t="str">
        <f>V109</f>
        <v>Jero FC</v>
      </c>
      <c r="J135" s="215"/>
      <c r="K135" s="215"/>
      <c r="L135" s="215"/>
      <c r="M135" s="215"/>
      <c r="N135" s="215"/>
      <c r="O135" s="215"/>
      <c r="P135" s="215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16" t="s">
        <v>158</v>
      </c>
      <c r="E137" s="217"/>
      <c r="F137" s="217"/>
      <c r="G137" s="217"/>
      <c r="H137" s="217"/>
      <c r="I137" s="217"/>
      <c r="J137" s="217"/>
      <c r="K137" s="217"/>
      <c r="L137" s="217"/>
      <c r="M137" s="217"/>
      <c r="N137" s="217"/>
      <c r="O137" s="217"/>
      <c r="P137" s="21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19"/>
      <c r="E138" s="220"/>
      <c r="F138" s="220"/>
      <c r="G138" s="220"/>
      <c r="H138" s="220"/>
      <c r="I138" s="220"/>
      <c r="J138" s="220"/>
      <c r="K138" s="220"/>
      <c r="L138" s="220"/>
      <c r="M138" s="220"/>
      <c r="N138" s="220"/>
      <c r="O138" s="220"/>
      <c r="P138" s="221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15" t="str">
        <f>V111</f>
        <v>E-FIT</v>
      </c>
      <c r="E140" s="215"/>
      <c r="F140" s="92">
        <v>34</v>
      </c>
      <c r="G140" s="65" t="s">
        <v>17</v>
      </c>
      <c r="H140" s="92">
        <v>49</v>
      </c>
      <c r="I140" s="215" t="str">
        <f>V109</f>
        <v>Jero FC</v>
      </c>
      <c r="J140" s="215"/>
      <c r="K140" s="215"/>
      <c r="L140" s="215"/>
      <c r="M140" s="215"/>
      <c r="N140" s="215"/>
      <c r="O140" s="215"/>
      <c r="P140" s="215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15" t="str">
        <f>V110</f>
        <v>Moneta Zero FC</v>
      </c>
      <c r="E141" s="215"/>
      <c r="F141" s="92">
        <v>44</v>
      </c>
      <c r="G141" s="65" t="s">
        <v>17</v>
      </c>
      <c r="H141" s="92">
        <v>44</v>
      </c>
      <c r="I141" s="215" t="str">
        <f>V108</f>
        <v>Levi*s FC 10</v>
      </c>
      <c r="J141" s="215"/>
      <c r="K141" s="215"/>
      <c r="L141" s="215"/>
      <c r="M141" s="215"/>
      <c r="N141" s="215"/>
      <c r="O141" s="215"/>
      <c r="P141" s="215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16" t="s">
        <v>159</v>
      </c>
      <c r="E143" s="217"/>
      <c r="F143" s="217"/>
      <c r="G143" s="217"/>
      <c r="H143" s="217"/>
      <c r="I143" s="217"/>
      <c r="J143" s="217"/>
      <c r="K143" s="217"/>
      <c r="L143" s="217"/>
      <c r="M143" s="217"/>
      <c r="N143" s="217"/>
      <c r="O143" s="217"/>
      <c r="P143" s="218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19"/>
      <c r="E144" s="220"/>
      <c r="F144" s="220"/>
      <c r="G144" s="220"/>
      <c r="H144" s="220"/>
      <c r="I144" s="220"/>
      <c r="J144" s="220"/>
      <c r="K144" s="220"/>
      <c r="L144" s="220"/>
      <c r="M144" s="220"/>
      <c r="N144" s="220"/>
      <c r="O144" s="220"/>
      <c r="P144" s="221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15" t="str">
        <f>V111</f>
        <v>E-FIT</v>
      </c>
      <c r="E146" s="215"/>
      <c r="F146" s="76">
        <v>66</v>
      </c>
      <c r="G146" s="65" t="s">
        <v>17</v>
      </c>
      <c r="H146" s="75">
        <v>26</v>
      </c>
      <c r="I146" s="215" t="str">
        <f>V110</f>
        <v>Moneta Zero FC</v>
      </c>
      <c r="J146" s="215"/>
      <c r="K146" s="215"/>
      <c r="L146" s="215"/>
      <c r="M146" s="215"/>
      <c r="N146" s="215"/>
      <c r="O146" s="215"/>
      <c r="P146" s="21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15" t="str">
        <f>V109</f>
        <v>Jero FC</v>
      </c>
      <c r="E147" s="215"/>
      <c r="F147" s="75">
        <v>41</v>
      </c>
      <c r="G147" s="65" t="s">
        <v>17</v>
      </c>
      <c r="H147" s="76">
        <v>64</v>
      </c>
      <c r="I147" s="215" t="str">
        <f>V108</f>
        <v>Levi*s FC 10</v>
      </c>
      <c r="J147" s="215"/>
      <c r="K147" s="215"/>
      <c r="L147" s="215"/>
      <c r="M147" s="215"/>
      <c r="N147" s="215"/>
      <c r="O147" s="215"/>
      <c r="P147" s="215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76" t="s">
        <v>123</v>
      </c>
      <c r="E149" s="277"/>
      <c r="F149" s="277"/>
      <c r="G149" s="277"/>
      <c r="H149" s="277"/>
      <c r="I149" s="277"/>
      <c r="J149" s="277"/>
      <c r="K149" s="277"/>
      <c r="L149" s="277"/>
      <c r="M149" s="27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79"/>
      <c r="E150" s="280"/>
      <c r="F150" s="280"/>
      <c r="G150" s="280"/>
      <c r="H150" s="280"/>
      <c r="I150" s="280"/>
      <c r="J150" s="280"/>
      <c r="K150" s="280"/>
      <c r="L150" s="280"/>
      <c r="M150" s="28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87" t="s">
        <v>12</v>
      </c>
      <c r="G151" s="388"/>
      <c r="H151" s="387" t="s">
        <v>309</v>
      </c>
      <c r="I151" s="388"/>
      <c r="J151" s="387" t="s">
        <v>310</v>
      </c>
      <c r="K151" s="388"/>
      <c r="L151" s="387" t="s">
        <v>174</v>
      </c>
      <c r="M151" s="38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34">
        <f>VLOOKUP(AC152,$U$151:$AB$155,3)</f>
        <v>12</v>
      </c>
      <c r="G152" s="234"/>
      <c r="H152" s="235">
        <f>VLOOKUP(AC152,$U$151:$AB$155,4)</f>
        <v>345</v>
      </c>
      <c r="I152" s="235"/>
      <c r="J152" s="235">
        <f>VLOOKUP(AC152,$U$151:$AB$155,5)</f>
        <v>325</v>
      </c>
      <c r="K152" s="235"/>
      <c r="L152" s="235">
        <f>VLOOKUP(AC152,$U$151:$AB$155,6)</f>
        <v>20</v>
      </c>
      <c r="M152" s="385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34">
        <f>VLOOKUP(AC153,$U$151:$AB$155,3)</f>
        <v>11</v>
      </c>
      <c r="G153" s="234"/>
      <c r="H153" s="235">
        <f>VLOOKUP(AC153,$U$151:$AB$155,4)</f>
        <v>375</v>
      </c>
      <c r="I153" s="235"/>
      <c r="J153" s="235">
        <f>VLOOKUP(AC153,$U$151:$AB$155,5)</f>
        <v>340</v>
      </c>
      <c r="K153" s="235"/>
      <c r="L153" s="235">
        <f>VLOOKUP(AC153,$U$151:$AB$155,6)</f>
        <v>35</v>
      </c>
      <c r="M153" s="385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31">
        <f>VLOOKUP(AC154,$U$151:$AB$155,3)</f>
        <v>6</v>
      </c>
      <c r="G154" s="231"/>
      <c r="H154" s="232">
        <f>VLOOKUP(AC154,$U$151:$AB$155,4)</f>
        <v>399</v>
      </c>
      <c r="I154" s="232"/>
      <c r="J154" s="232">
        <f>VLOOKUP(AC154,$U$151:$AB$155,5)</f>
        <v>387</v>
      </c>
      <c r="K154" s="232"/>
      <c r="L154" s="232">
        <f>VLOOKUP(AC154,$U$151:$AB$155,6)</f>
        <v>12</v>
      </c>
      <c r="M154" s="386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31">
        <f>VLOOKUP(AC155,$U$151:$AB$155,3)</f>
        <v>3</v>
      </c>
      <c r="G155" s="231"/>
      <c r="H155" s="232">
        <f>VLOOKUP(AC155,$U$151:$AB$155,4)</f>
        <v>306</v>
      </c>
      <c r="I155" s="232"/>
      <c r="J155" s="232">
        <f>VLOOKUP(AC155,$U$151:$AB$155,5)</f>
        <v>373</v>
      </c>
      <c r="K155" s="232"/>
      <c r="L155" s="232">
        <f>VLOOKUP(AC155,$U$151:$AB$155,6)</f>
        <v>-67</v>
      </c>
      <c r="M155" s="386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5" t="s">
        <v>154</v>
      </c>
      <c r="E157" s="226"/>
      <c r="F157" s="226"/>
      <c r="G157" s="226"/>
      <c r="H157" s="226"/>
      <c r="I157" s="226"/>
      <c r="J157" s="226"/>
      <c r="K157" s="226"/>
      <c r="L157" s="226"/>
      <c r="M157" s="226"/>
      <c r="N157" s="226"/>
      <c r="O157" s="226"/>
      <c r="P157" s="22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28"/>
      <c r="E158" s="229"/>
      <c r="F158" s="229"/>
      <c r="G158" s="229"/>
      <c r="H158" s="229"/>
      <c r="I158" s="229"/>
      <c r="J158" s="229"/>
      <c r="K158" s="229"/>
      <c r="L158" s="229"/>
      <c r="M158" s="229"/>
      <c r="N158" s="229"/>
      <c r="O158" s="229"/>
      <c r="P158" s="23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15" t="str">
        <f>V155</f>
        <v>EFIPAC</v>
      </c>
      <c r="E160" s="215"/>
      <c r="F160" s="75">
        <v>76</v>
      </c>
      <c r="G160" s="65" t="s">
        <v>17</v>
      </c>
      <c r="H160" s="76">
        <v>93</v>
      </c>
      <c r="I160" s="215" t="str">
        <f>V152</f>
        <v>MAGRÃO FUTEBOL</v>
      </c>
      <c r="J160" s="215"/>
      <c r="K160" s="215"/>
      <c r="L160" s="215"/>
      <c r="M160" s="215"/>
      <c r="N160" s="215"/>
      <c r="O160" s="215"/>
      <c r="P160" s="21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15" t="str">
        <f>V154</f>
        <v>MagoLitos F.C</v>
      </c>
      <c r="E161" s="215"/>
      <c r="F161" s="76">
        <v>97</v>
      </c>
      <c r="G161" s="65" t="s">
        <v>17</v>
      </c>
      <c r="H161" s="75">
        <v>68</v>
      </c>
      <c r="I161" s="215" t="str">
        <f>V153</f>
        <v>Engenheirense</v>
      </c>
      <c r="J161" s="215"/>
      <c r="K161" s="215"/>
      <c r="L161" s="215"/>
      <c r="M161" s="215"/>
      <c r="N161" s="215"/>
      <c r="O161" s="215"/>
      <c r="P161" s="215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16" t="s">
        <v>155</v>
      </c>
      <c r="E163" s="217"/>
      <c r="F163" s="217"/>
      <c r="G163" s="217"/>
      <c r="H163" s="217"/>
      <c r="I163" s="217"/>
      <c r="J163" s="217"/>
      <c r="K163" s="217"/>
      <c r="L163" s="217"/>
      <c r="M163" s="217"/>
      <c r="N163" s="217"/>
      <c r="O163" s="217"/>
      <c r="P163" s="218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19"/>
      <c r="E164" s="220"/>
      <c r="F164" s="220"/>
      <c r="G164" s="220"/>
      <c r="H164" s="220"/>
      <c r="I164" s="220"/>
      <c r="J164" s="220"/>
      <c r="K164" s="220"/>
      <c r="L164" s="220"/>
      <c r="M164" s="220"/>
      <c r="N164" s="220"/>
      <c r="O164" s="220"/>
      <c r="P164" s="221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15" t="str">
        <f>V155</f>
        <v>EFIPAC</v>
      </c>
      <c r="E166" s="215"/>
      <c r="F166" s="76">
        <v>37</v>
      </c>
      <c r="G166" s="58" t="s">
        <v>17</v>
      </c>
      <c r="H166" s="75">
        <v>25</v>
      </c>
      <c r="I166" s="215" t="str">
        <f>V153</f>
        <v>Engenheirense</v>
      </c>
      <c r="J166" s="215"/>
      <c r="K166" s="215"/>
      <c r="L166" s="215"/>
      <c r="M166" s="215"/>
      <c r="N166" s="215"/>
      <c r="O166" s="215"/>
      <c r="P166" s="215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15" t="str">
        <f>V154</f>
        <v>MagoLitos F.C</v>
      </c>
      <c r="E167" s="215"/>
      <c r="F167" s="76">
        <v>51</v>
      </c>
      <c r="G167" s="58" t="s">
        <v>17</v>
      </c>
      <c r="H167" s="75">
        <v>40</v>
      </c>
      <c r="I167" s="215" t="str">
        <f>V152</f>
        <v>MAGRÃO FUTEBOL</v>
      </c>
      <c r="J167" s="215"/>
      <c r="K167" s="215"/>
      <c r="L167" s="215"/>
      <c r="M167" s="215"/>
      <c r="N167" s="215"/>
      <c r="O167" s="215"/>
      <c r="P167" s="215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16" t="s">
        <v>156</v>
      </c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7"/>
      <c r="P169" s="218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19"/>
      <c r="E170" s="220"/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1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15" t="str">
        <f>V155</f>
        <v>EFIPAC</v>
      </c>
      <c r="E172" s="215"/>
      <c r="F172" s="76">
        <v>69</v>
      </c>
      <c r="G172" s="65" t="s">
        <v>17</v>
      </c>
      <c r="H172" s="75">
        <v>57</v>
      </c>
      <c r="I172" s="215" t="str">
        <f>V154</f>
        <v>MagoLitos F.C</v>
      </c>
      <c r="J172" s="215"/>
      <c r="K172" s="215"/>
      <c r="L172" s="215"/>
      <c r="M172" s="215"/>
      <c r="N172" s="215"/>
      <c r="O172" s="215"/>
      <c r="P172" s="21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15" t="str">
        <f>V153</f>
        <v>Engenheirense</v>
      </c>
      <c r="E173" s="215"/>
      <c r="F173" s="75">
        <v>49</v>
      </c>
      <c r="G173" s="65" t="s">
        <v>17</v>
      </c>
      <c r="H173" s="76">
        <v>88</v>
      </c>
      <c r="I173" s="215" t="str">
        <f>V152</f>
        <v>MAGRÃO FUTEBOL</v>
      </c>
      <c r="J173" s="215"/>
      <c r="K173" s="215"/>
      <c r="L173" s="215"/>
      <c r="M173" s="215"/>
      <c r="N173" s="215"/>
      <c r="O173" s="215"/>
      <c r="P173" s="215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16" t="s">
        <v>157</v>
      </c>
      <c r="E175" s="217"/>
      <c r="F175" s="217"/>
      <c r="G175" s="217"/>
      <c r="H175" s="217"/>
      <c r="I175" s="217"/>
      <c r="J175" s="217"/>
      <c r="K175" s="217"/>
      <c r="L175" s="217"/>
      <c r="M175" s="217"/>
      <c r="N175" s="217"/>
      <c r="O175" s="217"/>
      <c r="P175" s="218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19"/>
      <c r="E176" s="220"/>
      <c r="F176" s="220"/>
      <c r="G176" s="220"/>
      <c r="H176" s="220"/>
      <c r="I176" s="220"/>
      <c r="J176" s="220"/>
      <c r="K176" s="220"/>
      <c r="L176" s="220"/>
      <c r="M176" s="220"/>
      <c r="N176" s="220"/>
      <c r="O176" s="220"/>
      <c r="P176" s="221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15" t="str">
        <f>V155</f>
        <v>EFIPAC</v>
      </c>
      <c r="E178" s="215"/>
      <c r="F178" s="76">
        <v>68</v>
      </c>
      <c r="G178" s="65" t="s">
        <v>17</v>
      </c>
      <c r="H178" s="75">
        <v>64</v>
      </c>
      <c r="I178" s="215" t="str">
        <f>V152</f>
        <v>MAGRÃO FUTEBOL</v>
      </c>
      <c r="J178" s="215"/>
      <c r="K178" s="215"/>
      <c r="L178" s="215"/>
      <c r="M178" s="215"/>
      <c r="N178" s="215"/>
      <c r="O178" s="215"/>
      <c r="P178" s="215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15" t="str">
        <f>V154</f>
        <v>MagoLitos F.C</v>
      </c>
      <c r="E179" s="215"/>
      <c r="F179" s="76">
        <v>53</v>
      </c>
      <c r="G179" s="65" t="s">
        <v>17</v>
      </c>
      <c r="H179" s="75">
        <v>52</v>
      </c>
      <c r="I179" s="215" t="str">
        <f>V153</f>
        <v>Engenheirense</v>
      </c>
      <c r="J179" s="215"/>
      <c r="K179" s="215"/>
      <c r="L179" s="215"/>
      <c r="M179" s="215"/>
      <c r="N179" s="215"/>
      <c r="O179" s="215"/>
      <c r="P179" s="215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16" t="s">
        <v>158</v>
      </c>
      <c r="E181" s="217"/>
      <c r="F181" s="217"/>
      <c r="G181" s="217"/>
      <c r="H181" s="217"/>
      <c r="I181" s="217"/>
      <c r="J181" s="217"/>
      <c r="K181" s="217"/>
      <c r="L181" s="217"/>
      <c r="M181" s="217"/>
      <c r="N181" s="217"/>
      <c r="O181" s="217"/>
      <c r="P181" s="218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19"/>
      <c r="E182" s="220"/>
      <c r="F182" s="220"/>
      <c r="G182" s="220"/>
      <c r="H182" s="220"/>
      <c r="I182" s="220"/>
      <c r="J182" s="220"/>
      <c r="K182" s="220"/>
      <c r="L182" s="220"/>
      <c r="M182" s="220"/>
      <c r="N182" s="220"/>
      <c r="O182" s="220"/>
      <c r="P182" s="221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15" t="str">
        <f>V155</f>
        <v>EFIPAC</v>
      </c>
      <c r="E184" s="215"/>
      <c r="F184" s="92">
        <v>49</v>
      </c>
      <c r="G184" s="65" t="s">
        <v>17</v>
      </c>
      <c r="H184" s="92">
        <v>44</v>
      </c>
      <c r="I184" s="215" t="str">
        <f>V153</f>
        <v>Engenheirense</v>
      </c>
      <c r="J184" s="215"/>
      <c r="K184" s="215"/>
      <c r="L184" s="215"/>
      <c r="M184" s="215"/>
      <c r="N184" s="215"/>
      <c r="O184" s="215"/>
      <c r="P184" s="215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15" t="str">
        <f>V154</f>
        <v>MagoLitos F.C</v>
      </c>
      <c r="E185" s="215"/>
      <c r="F185" s="92">
        <v>75</v>
      </c>
      <c r="G185" s="65" t="s">
        <v>17</v>
      </c>
      <c r="H185" s="92">
        <v>65</v>
      </c>
      <c r="I185" s="215" t="str">
        <f>V152</f>
        <v>MAGRÃO FUTEBOL</v>
      </c>
      <c r="J185" s="215"/>
      <c r="K185" s="215"/>
      <c r="L185" s="215"/>
      <c r="M185" s="215"/>
      <c r="N185" s="215"/>
      <c r="O185" s="215"/>
      <c r="P185" s="215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16" t="s">
        <v>159</v>
      </c>
      <c r="E187" s="217"/>
      <c r="F187" s="217"/>
      <c r="G187" s="217"/>
      <c r="H187" s="217"/>
      <c r="I187" s="217"/>
      <c r="J187" s="217"/>
      <c r="K187" s="217"/>
      <c r="L187" s="217"/>
      <c r="M187" s="217"/>
      <c r="N187" s="217"/>
      <c r="O187" s="217"/>
      <c r="P187" s="218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19"/>
      <c r="E188" s="220"/>
      <c r="F188" s="220"/>
      <c r="G188" s="220"/>
      <c r="H188" s="220"/>
      <c r="I188" s="220"/>
      <c r="J188" s="220"/>
      <c r="K188" s="220"/>
      <c r="L188" s="220"/>
      <c r="M188" s="220"/>
      <c r="N188" s="220"/>
      <c r="O188" s="220"/>
      <c r="P188" s="221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15" t="str">
        <f>V155</f>
        <v>EFIPAC</v>
      </c>
      <c r="E190" s="215"/>
      <c r="F190" s="76">
        <v>46</v>
      </c>
      <c r="G190" s="58" t="s">
        <v>17</v>
      </c>
      <c r="H190" s="75">
        <v>42</v>
      </c>
      <c r="I190" s="215" t="str">
        <f>V154</f>
        <v>MagoLitos F.C</v>
      </c>
      <c r="J190" s="215"/>
      <c r="K190" s="215"/>
      <c r="L190" s="215"/>
      <c r="M190" s="215"/>
      <c r="N190" s="215"/>
      <c r="O190" s="215"/>
      <c r="P190" s="215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15" t="str">
        <f>V153</f>
        <v>Engenheirense</v>
      </c>
      <c r="E191" s="215"/>
      <c r="F191" s="76">
        <v>68</v>
      </c>
      <c r="G191" s="58" t="s">
        <v>17</v>
      </c>
      <c r="H191" s="75">
        <v>49</v>
      </c>
      <c r="I191" s="215" t="str">
        <f>V152</f>
        <v>MAGRÃO FUTEBOL</v>
      </c>
      <c r="J191" s="215"/>
      <c r="K191" s="215"/>
      <c r="L191" s="215"/>
      <c r="M191" s="215"/>
      <c r="N191" s="215"/>
      <c r="O191" s="215"/>
      <c r="P191" s="215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76" t="s">
        <v>124</v>
      </c>
      <c r="E193" s="277"/>
      <c r="F193" s="277"/>
      <c r="G193" s="277"/>
      <c r="H193" s="277"/>
      <c r="I193" s="277"/>
      <c r="J193" s="277"/>
      <c r="K193" s="277"/>
      <c r="L193" s="277"/>
      <c r="M193" s="278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79"/>
      <c r="E194" s="280"/>
      <c r="F194" s="280"/>
      <c r="G194" s="280"/>
      <c r="H194" s="280"/>
      <c r="I194" s="280"/>
      <c r="J194" s="280"/>
      <c r="K194" s="280"/>
      <c r="L194" s="280"/>
      <c r="M194" s="281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87" t="s">
        <v>12</v>
      </c>
      <c r="G195" s="388"/>
      <c r="H195" s="387" t="s">
        <v>309</v>
      </c>
      <c r="I195" s="388"/>
      <c r="J195" s="387" t="s">
        <v>310</v>
      </c>
      <c r="K195" s="388"/>
      <c r="L195" s="387" t="s">
        <v>174</v>
      </c>
      <c r="M195" s="389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34">
        <f>VLOOKUP(AC196,$U$195:$AB$199,3)</f>
        <v>9</v>
      </c>
      <c r="G196" s="234"/>
      <c r="H196" s="235">
        <f>VLOOKUP(AC196,$U$195:$AB$199,4)</f>
        <v>271</v>
      </c>
      <c r="I196" s="235"/>
      <c r="J196" s="235">
        <f>VLOOKUP(AC196,$U$195:$AB$199,5)</f>
        <v>283</v>
      </c>
      <c r="K196" s="235"/>
      <c r="L196" s="235">
        <f>VLOOKUP(AC196,$U$195:$AB$199,6)</f>
        <v>-12</v>
      </c>
      <c r="M196" s="385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34">
        <f>VLOOKUP(AC197,$U$195:$AB$199,3)</f>
        <v>8</v>
      </c>
      <c r="G197" s="234"/>
      <c r="H197" s="235">
        <f>VLOOKUP(AC197,$U$195:$AB$199,4)</f>
        <v>325</v>
      </c>
      <c r="I197" s="235"/>
      <c r="J197" s="235">
        <f>VLOOKUP(AC197,$U$195:$AB$199,5)</f>
        <v>309</v>
      </c>
      <c r="K197" s="235"/>
      <c r="L197" s="235">
        <f>VLOOKUP(AC197,$U$195:$AB$199,6)</f>
        <v>16</v>
      </c>
      <c r="M197" s="385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31">
        <f>VLOOKUP(AC198,$U$195:$AB$199,3)</f>
        <v>8</v>
      </c>
      <c r="G198" s="231"/>
      <c r="H198" s="232">
        <f>VLOOKUP(AC198,$U$195:$AB$199,4)</f>
        <v>239</v>
      </c>
      <c r="I198" s="232"/>
      <c r="J198" s="232">
        <f>VLOOKUP(AC198,$U$195:$AB$199,5)</f>
        <v>245</v>
      </c>
      <c r="K198" s="232"/>
      <c r="L198" s="232">
        <f>VLOOKUP(AC198,$U$195:$AB$199,6)</f>
        <v>-6</v>
      </c>
      <c r="M198" s="386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31">
        <f>VLOOKUP(AC199,$U$195:$AB$199,3)</f>
        <v>6</v>
      </c>
      <c r="G199" s="231"/>
      <c r="H199" s="232">
        <f>VLOOKUP(AC199,$U$195:$AB$199,4)</f>
        <v>273</v>
      </c>
      <c r="I199" s="232"/>
      <c r="J199" s="232">
        <f>VLOOKUP(AC199,$U$195:$AB$199,5)</f>
        <v>271</v>
      </c>
      <c r="K199" s="232"/>
      <c r="L199" s="232">
        <f>VLOOKUP(AC199,$U$195:$AB$199,6)</f>
        <v>2</v>
      </c>
      <c r="M199" s="386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25" t="s">
        <v>154</v>
      </c>
      <c r="E201" s="226"/>
      <c r="F201" s="226"/>
      <c r="G201" s="226"/>
      <c r="H201" s="226"/>
      <c r="I201" s="226"/>
      <c r="J201" s="226"/>
      <c r="K201" s="226"/>
      <c r="L201" s="226"/>
      <c r="M201" s="226"/>
      <c r="N201" s="226"/>
      <c r="O201" s="226"/>
      <c r="P201" s="22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28"/>
      <c r="E202" s="229"/>
      <c r="F202" s="229"/>
      <c r="G202" s="229"/>
      <c r="H202" s="229"/>
      <c r="I202" s="229"/>
      <c r="J202" s="229"/>
      <c r="K202" s="229"/>
      <c r="L202" s="229"/>
      <c r="M202" s="229"/>
      <c r="N202" s="229"/>
      <c r="O202" s="229"/>
      <c r="P202" s="23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15" t="str">
        <f>V199</f>
        <v>DIDICAFE FC</v>
      </c>
      <c r="E204" s="215"/>
      <c r="F204" s="75">
        <v>44</v>
      </c>
      <c r="G204" s="65" t="s">
        <v>17</v>
      </c>
      <c r="H204" s="76">
        <v>84</v>
      </c>
      <c r="I204" s="215" t="str">
        <f>V196</f>
        <v>VascoPaulo F.C.</v>
      </c>
      <c r="J204" s="215"/>
      <c r="K204" s="215"/>
      <c r="L204" s="215"/>
      <c r="M204" s="215"/>
      <c r="N204" s="215"/>
      <c r="O204" s="215"/>
      <c r="P204" s="215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15" t="str">
        <f>V198</f>
        <v>team Z</v>
      </c>
      <c r="E205" s="215"/>
      <c r="F205" s="75">
        <v>71</v>
      </c>
      <c r="G205" s="65" t="s">
        <v>17</v>
      </c>
      <c r="H205" s="76">
        <v>87</v>
      </c>
      <c r="I205" s="215" t="str">
        <f>V197</f>
        <v>Belloshow</v>
      </c>
      <c r="J205" s="215"/>
      <c r="K205" s="215"/>
      <c r="L205" s="215"/>
      <c r="M205" s="215"/>
      <c r="N205" s="215"/>
      <c r="O205" s="215"/>
      <c r="P205" s="215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16" t="s">
        <v>155</v>
      </c>
      <c r="E207" s="217"/>
      <c r="F207" s="217"/>
      <c r="G207" s="217"/>
      <c r="H207" s="217"/>
      <c r="I207" s="217"/>
      <c r="J207" s="217"/>
      <c r="K207" s="217"/>
      <c r="L207" s="217"/>
      <c r="M207" s="217"/>
      <c r="N207" s="217"/>
      <c r="O207" s="217"/>
      <c r="P207" s="218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19"/>
      <c r="E208" s="220"/>
      <c r="F208" s="220"/>
      <c r="G208" s="220"/>
      <c r="H208" s="220"/>
      <c r="I208" s="220"/>
      <c r="J208" s="220"/>
      <c r="K208" s="220"/>
      <c r="L208" s="220"/>
      <c r="M208" s="220"/>
      <c r="N208" s="220"/>
      <c r="O208" s="220"/>
      <c r="P208" s="221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15" t="str">
        <f>V199</f>
        <v>DIDICAFE FC</v>
      </c>
      <c r="E210" s="215"/>
      <c r="F210" s="76">
        <v>60</v>
      </c>
      <c r="G210" s="58" t="s">
        <v>17</v>
      </c>
      <c r="H210" s="75">
        <v>53</v>
      </c>
      <c r="I210" s="215" t="str">
        <f>V197</f>
        <v>Belloshow</v>
      </c>
      <c r="J210" s="215"/>
      <c r="K210" s="215"/>
      <c r="L210" s="215"/>
      <c r="M210" s="215"/>
      <c r="N210" s="215"/>
      <c r="O210" s="215"/>
      <c r="P210" s="215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15" t="str">
        <f>V198</f>
        <v>team Z</v>
      </c>
      <c r="E211" s="215"/>
      <c r="F211" s="76">
        <v>31</v>
      </c>
      <c r="G211" s="58" t="s">
        <v>17</v>
      </c>
      <c r="H211" s="75">
        <v>16</v>
      </c>
      <c r="I211" s="215" t="str">
        <f>V196</f>
        <v>VascoPaulo F.C.</v>
      </c>
      <c r="J211" s="215"/>
      <c r="K211" s="215"/>
      <c r="L211" s="215"/>
      <c r="M211" s="215"/>
      <c r="N211" s="215"/>
      <c r="O211" s="215"/>
      <c r="P211" s="215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16" t="s">
        <v>156</v>
      </c>
      <c r="E213" s="217"/>
      <c r="F213" s="217"/>
      <c r="G213" s="217"/>
      <c r="H213" s="217"/>
      <c r="I213" s="217"/>
      <c r="J213" s="217"/>
      <c r="K213" s="217"/>
      <c r="L213" s="217"/>
      <c r="M213" s="217"/>
      <c r="N213" s="217"/>
      <c r="O213" s="217"/>
      <c r="P213" s="218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19"/>
      <c r="E214" s="220"/>
      <c r="F214" s="220"/>
      <c r="G214" s="220"/>
      <c r="H214" s="220"/>
      <c r="I214" s="220"/>
      <c r="J214" s="220"/>
      <c r="K214" s="220"/>
      <c r="L214" s="220"/>
      <c r="M214" s="220"/>
      <c r="N214" s="220"/>
      <c r="O214" s="220"/>
      <c r="P214" s="221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15" t="str">
        <f>V199</f>
        <v>DIDICAFE FC</v>
      </c>
      <c r="E216" s="215"/>
      <c r="F216" s="76">
        <v>35</v>
      </c>
      <c r="G216" s="65" t="s">
        <v>17</v>
      </c>
      <c r="H216" s="75">
        <v>16</v>
      </c>
      <c r="I216" s="215" t="str">
        <f>V198</f>
        <v>team Z</v>
      </c>
      <c r="J216" s="215"/>
      <c r="K216" s="215"/>
      <c r="L216" s="215"/>
      <c r="M216" s="215"/>
      <c r="N216" s="215"/>
      <c r="O216" s="215"/>
      <c r="P216" s="215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15" t="str">
        <f>V197</f>
        <v>Belloshow</v>
      </c>
      <c r="E217" s="215"/>
      <c r="F217" s="76">
        <v>41</v>
      </c>
      <c r="G217" s="65" t="s">
        <v>17</v>
      </c>
      <c r="H217" s="75">
        <v>37</v>
      </c>
      <c r="I217" s="215" t="str">
        <f>V196</f>
        <v>VascoPaulo F.C.</v>
      </c>
      <c r="J217" s="215"/>
      <c r="K217" s="215"/>
      <c r="L217" s="215"/>
      <c r="M217" s="215"/>
      <c r="N217" s="215"/>
      <c r="O217" s="215"/>
      <c r="P217" s="215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16" t="s">
        <v>157</v>
      </c>
      <c r="E219" s="217"/>
      <c r="F219" s="217"/>
      <c r="G219" s="217"/>
      <c r="H219" s="217"/>
      <c r="I219" s="217"/>
      <c r="J219" s="217"/>
      <c r="K219" s="217"/>
      <c r="L219" s="217"/>
      <c r="M219" s="217"/>
      <c r="N219" s="217"/>
      <c r="O219" s="217"/>
      <c r="P219" s="218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19"/>
      <c r="E220" s="220"/>
      <c r="F220" s="220"/>
      <c r="G220" s="220"/>
      <c r="H220" s="220"/>
      <c r="I220" s="220"/>
      <c r="J220" s="220"/>
      <c r="K220" s="220"/>
      <c r="L220" s="220"/>
      <c r="M220" s="220"/>
      <c r="N220" s="220"/>
      <c r="O220" s="220"/>
      <c r="P220" s="221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15" t="str">
        <f>V199</f>
        <v>DIDICAFE FC</v>
      </c>
      <c r="E222" s="215"/>
      <c r="F222" s="75">
        <v>35</v>
      </c>
      <c r="G222" s="65" t="s">
        <v>17</v>
      </c>
      <c r="H222" s="76">
        <v>47</v>
      </c>
      <c r="I222" s="215" t="str">
        <f>V196</f>
        <v>VascoPaulo F.C.</v>
      </c>
      <c r="J222" s="215"/>
      <c r="K222" s="215"/>
      <c r="L222" s="215"/>
      <c r="M222" s="215"/>
      <c r="N222" s="215"/>
      <c r="O222" s="215"/>
      <c r="P222" s="215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15" t="str">
        <f>V198</f>
        <v>team Z</v>
      </c>
      <c r="E223" s="215"/>
      <c r="F223" s="76">
        <v>34</v>
      </c>
      <c r="G223" s="65" t="s">
        <v>17</v>
      </c>
      <c r="H223" s="75">
        <v>28</v>
      </c>
      <c r="I223" s="215" t="str">
        <f>V197</f>
        <v>Belloshow</v>
      </c>
      <c r="J223" s="215"/>
      <c r="K223" s="215"/>
      <c r="L223" s="215"/>
      <c r="M223" s="215"/>
      <c r="N223" s="215"/>
      <c r="O223" s="215"/>
      <c r="P223" s="215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16" t="s">
        <v>158</v>
      </c>
      <c r="E225" s="217"/>
      <c r="F225" s="217"/>
      <c r="G225" s="217"/>
      <c r="H225" s="217"/>
      <c r="I225" s="217"/>
      <c r="J225" s="217"/>
      <c r="K225" s="217"/>
      <c r="L225" s="217"/>
      <c r="M225" s="217"/>
      <c r="N225" s="217"/>
      <c r="O225" s="217"/>
      <c r="P225" s="218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19"/>
      <c r="E226" s="220"/>
      <c r="F226" s="220"/>
      <c r="G226" s="220"/>
      <c r="H226" s="220"/>
      <c r="I226" s="220"/>
      <c r="J226" s="220"/>
      <c r="K226" s="220"/>
      <c r="L226" s="220"/>
      <c r="M226" s="220"/>
      <c r="N226" s="220"/>
      <c r="O226" s="220"/>
      <c r="P226" s="221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15" t="str">
        <f>V199</f>
        <v>DIDICAFE FC</v>
      </c>
      <c r="E228" s="215"/>
      <c r="F228" s="92">
        <v>65</v>
      </c>
      <c r="G228" s="65" t="s">
        <v>17</v>
      </c>
      <c r="H228" s="92">
        <v>60</v>
      </c>
      <c r="I228" s="215" t="str">
        <f>V197</f>
        <v>Belloshow</v>
      </c>
      <c r="J228" s="215"/>
      <c r="K228" s="215"/>
      <c r="L228" s="215"/>
      <c r="M228" s="215"/>
      <c r="N228" s="215"/>
      <c r="O228" s="215"/>
      <c r="P228" s="215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15" t="str">
        <f>V198</f>
        <v>team Z</v>
      </c>
      <c r="E229" s="215"/>
      <c r="F229" s="92">
        <v>64</v>
      </c>
      <c r="G229" s="65" t="s">
        <v>17</v>
      </c>
      <c r="H229" s="92">
        <v>47</v>
      </c>
      <c r="I229" s="215" t="str">
        <f>V196</f>
        <v>VascoPaulo F.C.</v>
      </c>
      <c r="J229" s="215"/>
      <c r="K229" s="215"/>
      <c r="L229" s="215"/>
      <c r="M229" s="215"/>
      <c r="N229" s="215"/>
      <c r="O229" s="215"/>
      <c r="P229" s="215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16" t="s">
        <v>159</v>
      </c>
      <c r="E231" s="217"/>
      <c r="F231" s="217"/>
      <c r="G231" s="217"/>
      <c r="H231" s="217"/>
      <c r="I231" s="217"/>
      <c r="J231" s="217"/>
      <c r="K231" s="217"/>
      <c r="L231" s="217"/>
      <c r="M231" s="217"/>
      <c r="N231" s="217"/>
      <c r="O231" s="217"/>
      <c r="P231" s="218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19"/>
      <c r="E232" s="220"/>
      <c r="F232" s="220"/>
      <c r="G232" s="220"/>
      <c r="H232" s="220"/>
      <c r="I232" s="220"/>
      <c r="J232" s="220"/>
      <c r="K232" s="220"/>
      <c r="L232" s="220"/>
      <c r="M232" s="220"/>
      <c r="N232" s="220"/>
      <c r="O232" s="220"/>
      <c r="P232" s="221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15" t="str">
        <f>V199</f>
        <v>DIDICAFE FC</v>
      </c>
      <c r="E234" s="215"/>
      <c r="F234" s="76">
        <v>32</v>
      </c>
      <c r="G234" s="65" t="s">
        <v>17</v>
      </c>
      <c r="H234" s="75">
        <v>23</v>
      </c>
      <c r="I234" s="215" t="str">
        <f>V198</f>
        <v>team Z</v>
      </c>
      <c r="J234" s="215"/>
      <c r="K234" s="215"/>
      <c r="L234" s="215"/>
      <c r="M234" s="215"/>
      <c r="N234" s="215"/>
      <c r="O234" s="215"/>
      <c r="P234" s="215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15" t="str">
        <f>V197</f>
        <v>Belloshow</v>
      </c>
      <c r="E235" s="215"/>
      <c r="F235" s="76">
        <v>56</v>
      </c>
      <c r="G235" s="65" t="s">
        <v>17</v>
      </c>
      <c r="H235" s="75">
        <v>42</v>
      </c>
      <c r="I235" s="215" t="str">
        <f>V196</f>
        <v>VascoPaulo F.C.</v>
      </c>
      <c r="J235" s="215"/>
      <c r="K235" s="215"/>
      <c r="L235" s="215"/>
      <c r="M235" s="215"/>
      <c r="N235" s="215"/>
      <c r="O235" s="215"/>
      <c r="P235" s="215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76" t="s">
        <v>125</v>
      </c>
      <c r="E237" s="277"/>
      <c r="F237" s="277"/>
      <c r="G237" s="277"/>
      <c r="H237" s="277"/>
      <c r="I237" s="277"/>
      <c r="J237" s="277"/>
      <c r="K237" s="277"/>
      <c r="L237" s="277"/>
      <c r="M237" s="278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79"/>
      <c r="E238" s="280"/>
      <c r="F238" s="280"/>
      <c r="G238" s="280"/>
      <c r="H238" s="280"/>
      <c r="I238" s="280"/>
      <c r="J238" s="280"/>
      <c r="K238" s="280"/>
      <c r="L238" s="280"/>
      <c r="M238" s="281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87" t="s">
        <v>12</v>
      </c>
      <c r="G239" s="388"/>
      <c r="H239" s="387" t="s">
        <v>172</v>
      </c>
      <c r="I239" s="388"/>
      <c r="J239" s="387" t="s">
        <v>173</v>
      </c>
      <c r="K239" s="388"/>
      <c r="L239" s="387" t="s">
        <v>174</v>
      </c>
      <c r="M239" s="389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34">
        <f>VLOOKUP(AC240,$U$239:$AB$243,3)</f>
        <v>12</v>
      </c>
      <c r="G240" s="234"/>
      <c r="H240" s="235">
        <f>VLOOKUP(AC240,$U$239:$AB$243,4)</f>
        <v>324</v>
      </c>
      <c r="I240" s="235"/>
      <c r="J240" s="235">
        <f>VLOOKUP(AC240,$U$239:$AB$243,5)</f>
        <v>234</v>
      </c>
      <c r="K240" s="235"/>
      <c r="L240" s="235">
        <f>VLOOKUP(AC240,$U$239:$AB$243,6)</f>
        <v>90</v>
      </c>
      <c r="M240" s="385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34">
        <f>VLOOKUP(AC241,$U$239:$AB$243,3)</f>
        <v>12</v>
      </c>
      <c r="G241" s="234"/>
      <c r="H241" s="235">
        <f>VLOOKUP(AC241,$U$239:$AB$243,4)</f>
        <v>326</v>
      </c>
      <c r="I241" s="235"/>
      <c r="J241" s="235">
        <f>VLOOKUP(AC241,$U$239:$AB$243,5)</f>
        <v>263</v>
      </c>
      <c r="K241" s="235"/>
      <c r="L241" s="235">
        <f>VLOOKUP(AC241,$U$239:$AB$243,6)</f>
        <v>63</v>
      </c>
      <c r="M241" s="385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31">
        <f>VLOOKUP(AC242,$U$239:$AB$243,3)</f>
        <v>6</v>
      </c>
      <c r="G242" s="231"/>
      <c r="H242" s="232">
        <f>VLOOKUP(AC242,$U$239:$AB$243,4)</f>
        <v>240</v>
      </c>
      <c r="I242" s="232"/>
      <c r="J242" s="232">
        <f>VLOOKUP(AC242,$U$239:$AB$243,5)</f>
        <v>315</v>
      </c>
      <c r="K242" s="232"/>
      <c r="L242" s="232">
        <f>VLOOKUP(AC242,$U$239:$AB$243,6)</f>
        <v>-75</v>
      </c>
      <c r="M242" s="386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31">
        <f>VLOOKUP(AC243,$U$239:$AB$243,3)</f>
        <v>5</v>
      </c>
      <c r="G243" s="231"/>
      <c r="H243" s="232">
        <f>VLOOKUP(AC243,$U$239:$AB$243,4)</f>
        <v>262</v>
      </c>
      <c r="I243" s="232"/>
      <c r="J243" s="232">
        <f>VLOOKUP(AC243,$U$239:$AB$243,5)</f>
        <v>340</v>
      </c>
      <c r="K243" s="232"/>
      <c r="L243" s="232">
        <f>VLOOKUP(AC243,$U$239:$AB$243,6)</f>
        <v>-78</v>
      </c>
      <c r="M243" s="386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25" t="s">
        <v>154</v>
      </c>
      <c r="E245" s="226"/>
      <c r="F245" s="226"/>
      <c r="G245" s="226"/>
      <c r="H245" s="226"/>
      <c r="I245" s="226"/>
      <c r="J245" s="226"/>
      <c r="K245" s="226"/>
      <c r="L245" s="226"/>
      <c r="M245" s="226"/>
      <c r="N245" s="226"/>
      <c r="O245" s="226"/>
      <c r="P245" s="22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28"/>
      <c r="E246" s="229"/>
      <c r="F246" s="229"/>
      <c r="G246" s="229"/>
      <c r="H246" s="229"/>
      <c r="I246" s="229"/>
      <c r="J246" s="229"/>
      <c r="K246" s="229"/>
      <c r="L246" s="229"/>
      <c r="M246" s="229"/>
      <c r="N246" s="229"/>
      <c r="O246" s="229"/>
      <c r="P246" s="23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15" t="str">
        <f>V243</f>
        <v>Lenda Mágica</v>
      </c>
      <c r="E248" s="215"/>
      <c r="F248" s="76">
        <v>66</v>
      </c>
      <c r="G248" s="65" t="s">
        <v>17</v>
      </c>
      <c r="H248" s="75">
        <v>22</v>
      </c>
      <c r="I248" s="215" t="str">
        <f>V240</f>
        <v>PIERCE34-CRUEL FC</v>
      </c>
      <c r="J248" s="215"/>
      <c r="K248" s="215"/>
      <c r="L248" s="215"/>
      <c r="M248" s="215"/>
      <c r="N248" s="215"/>
      <c r="O248" s="215"/>
      <c r="P248" s="215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15" t="str">
        <f>V242</f>
        <v>VivaCR.FC</v>
      </c>
      <c r="E249" s="215"/>
      <c r="F249" s="76">
        <v>63</v>
      </c>
      <c r="G249" s="65" t="s">
        <v>17</v>
      </c>
      <c r="H249" s="75">
        <v>34</v>
      </c>
      <c r="I249" s="215" t="str">
        <f>V241</f>
        <v>CR FLASHOW 11</v>
      </c>
      <c r="J249" s="215"/>
      <c r="K249" s="215"/>
      <c r="L249" s="215"/>
      <c r="M249" s="215"/>
      <c r="N249" s="215"/>
      <c r="O249" s="215"/>
      <c r="P249" s="215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16" t="s">
        <v>155</v>
      </c>
      <c r="E251" s="217"/>
      <c r="F251" s="217"/>
      <c r="G251" s="217"/>
      <c r="H251" s="217"/>
      <c r="I251" s="217"/>
      <c r="J251" s="217"/>
      <c r="K251" s="217"/>
      <c r="L251" s="217"/>
      <c r="M251" s="217"/>
      <c r="N251" s="217"/>
      <c r="O251" s="217"/>
      <c r="P251" s="21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19"/>
      <c r="E252" s="220"/>
      <c r="F252" s="220"/>
      <c r="G252" s="220"/>
      <c r="H252" s="220"/>
      <c r="I252" s="220"/>
      <c r="J252" s="220"/>
      <c r="K252" s="220"/>
      <c r="L252" s="220"/>
      <c r="M252" s="220"/>
      <c r="N252" s="220"/>
      <c r="O252" s="220"/>
      <c r="P252" s="22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15" t="str">
        <f>V243</f>
        <v>Lenda Mágica</v>
      </c>
      <c r="E254" s="215"/>
      <c r="F254" s="76">
        <v>53</v>
      </c>
      <c r="G254" s="58" t="s">
        <v>17</v>
      </c>
      <c r="H254" s="75">
        <v>40</v>
      </c>
      <c r="I254" s="215" t="str">
        <f>V241</f>
        <v>CR FLASHOW 11</v>
      </c>
      <c r="J254" s="215"/>
      <c r="K254" s="215"/>
      <c r="L254" s="215"/>
      <c r="M254" s="215"/>
      <c r="N254" s="215"/>
      <c r="O254" s="215"/>
      <c r="P254" s="215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15" t="str">
        <f>V242</f>
        <v>VivaCR.FC</v>
      </c>
      <c r="E255" s="215"/>
      <c r="F255" s="76">
        <v>46</v>
      </c>
      <c r="G255" s="58" t="s">
        <v>17</v>
      </c>
      <c r="H255" s="75">
        <v>33</v>
      </c>
      <c r="I255" s="215" t="str">
        <f>V240</f>
        <v>PIERCE34-CRUEL FC</v>
      </c>
      <c r="J255" s="215"/>
      <c r="K255" s="215"/>
      <c r="L255" s="215"/>
      <c r="M255" s="215"/>
      <c r="N255" s="215"/>
      <c r="O255" s="215"/>
      <c r="P255" s="215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190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16" t="s">
        <v>156</v>
      </c>
      <c r="E257" s="217"/>
      <c r="F257" s="217"/>
      <c r="G257" s="217"/>
      <c r="H257" s="217"/>
      <c r="I257" s="217"/>
      <c r="J257" s="217"/>
      <c r="K257" s="217"/>
      <c r="L257" s="217"/>
      <c r="M257" s="217"/>
      <c r="N257" s="217"/>
      <c r="O257" s="217"/>
      <c r="P257" s="21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19"/>
      <c r="E258" s="220"/>
      <c r="F258" s="220"/>
      <c r="G258" s="220"/>
      <c r="H258" s="220"/>
      <c r="I258" s="220"/>
      <c r="J258" s="220"/>
      <c r="K258" s="220"/>
      <c r="L258" s="220"/>
      <c r="M258" s="220"/>
      <c r="N258" s="220"/>
      <c r="O258" s="220"/>
      <c r="P258" s="22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15" t="str">
        <f>V243</f>
        <v>Lenda Mágica</v>
      </c>
      <c r="E260" s="215"/>
      <c r="F260" s="76">
        <v>58</v>
      </c>
      <c r="G260" s="65" t="s">
        <v>17</v>
      </c>
      <c r="H260" s="75">
        <v>43</v>
      </c>
      <c r="I260" s="215" t="str">
        <f>V242</f>
        <v>VivaCR.FC</v>
      </c>
      <c r="J260" s="215"/>
      <c r="K260" s="215"/>
      <c r="L260" s="215"/>
      <c r="M260" s="215"/>
      <c r="N260" s="215"/>
      <c r="O260" s="215"/>
      <c r="P260" s="21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15" t="str">
        <f>V241</f>
        <v>CR FLASHOW 11</v>
      </c>
      <c r="E261" s="215"/>
      <c r="F261" s="75">
        <v>49</v>
      </c>
      <c r="G261" s="65" t="s">
        <v>17</v>
      </c>
      <c r="H261" s="76">
        <v>64</v>
      </c>
      <c r="I261" s="215" t="str">
        <f>V240</f>
        <v>PIERCE34-CRUEL FC</v>
      </c>
      <c r="J261" s="215"/>
      <c r="K261" s="215"/>
      <c r="L261" s="215"/>
      <c r="M261" s="215"/>
      <c r="N261" s="215"/>
      <c r="O261" s="215"/>
      <c r="P261" s="215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16" t="s">
        <v>157</v>
      </c>
      <c r="E263" s="217"/>
      <c r="F263" s="217"/>
      <c r="G263" s="217"/>
      <c r="H263" s="217"/>
      <c r="I263" s="217"/>
      <c r="J263" s="217"/>
      <c r="K263" s="217"/>
      <c r="L263" s="217"/>
      <c r="M263" s="217"/>
      <c r="N263" s="217"/>
      <c r="O263" s="217"/>
      <c r="P263" s="21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19"/>
      <c r="E264" s="220"/>
      <c r="F264" s="220"/>
      <c r="G264" s="220"/>
      <c r="H264" s="220"/>
      <c r="I264" s="220"/>
      <c r="J264" s="220"/>
      <c r="K264" s="220"/>
      <c r="L264" s="220"/>
      <c r="M264" s="220"/>
      <c r="N264" s="220"/>
      <c r="O264" s="220"/>
      <c r="P264" s="221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15" t="str">
        <f>V243</f>
        <v>Lenda Mágica</v>
      </c>
      <c r="E266" s="215"/>
      <c r="F266" s="76">
        <v>58</v>
      </c>
      <c r="G266" s="65" t="s">
        <v>17</v>
      </c>
      <c r="H266" s="75">
        <v>26</v>
      </c>
      <c r="I266" s="215" t="str">
        <f>V240</f>
        <v>PIERCE34-CRUEL FC</v>
      </c>
      <c r="J266" s="215"/>
      <c r="K266" s="215"/>
      <c r="L266" s="215"/>
      <c r="M266" s="215"/>
      <c r="N266" s="215"/>
      <c r="O266" s="215"/>
      <c r="P266" s="215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15" t="str">
        <f>V242</f>
        <v>VivaCR.FC</v>
      </c>
      <c r="E267" s="215"/>
      <c r="F267" s="76">
        <v>65</v>
      </c>
      <c r="G267" s="65" t="s">
        <v>17</v>
      </c>
      <c r="H267" s="75">
        <v>18</v>
      </c>
      <c r="I267" s="215" t="str">
        <f>V241</f>
        <v>CR FLASHOW 11</v>
      </c>
      <c r="J267" s="215"/>
      <c r="K267" s="215"/>
      <c r="L267" s="215"/>
      <c r="M267" s="215"/>
      <c r="N267" s="215"/>
      <c r="O267" s="215"/>
      <c r="P267" s="215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16" t="s">
        <v>158</v>
      </c>
      <c r="E269" s="217"/>
      <c r="F269" s="217"/>
      <c r="G269" s="217"/>
      <c r="H269" s="217"/>
      <c r="I269" s="217"/>
      <c r="J269" s="217"/>
      <c r="K269" s="217"/>
      <c r="L269" s="217"/>
      <c r="M269" s="217"/>
      <c r="N269" s="217"/>
      <c r="O269" s="217"/>
      <c r="P269" s="218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19"/>
      <c r="E270" s="220"/>
      <c r="F270" s="220"/>
      <c r="G270" s="220"/>
      <c r="H270" s="220"/>
      <c r="I270" s="220"/>
      <c r="J270" s="220"/>
      <c r="K270" s="220"/>
      <c r="L270" s="220"/>
      <c r="M270" s="220"/>
      <c r="N270" s="220"/>
      <c r="O270" s="220"/>
      <c r="P270" s="22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15" t="str">
        <f>V243</f>
        <v>Lenda Mágica</v>
      </c>
      <c r="E272" s="215"/>
      <c r="F272" s="92">
        <v>40</v>
      </c>
      <c r="G272" s="65" t="s">
        <v>17</v>
      </c>
      <c r="H272" s="92">
        <v>64</v>
      </c>
      <c r="I272" s="215" t="str">
        <f>V241</f>
        <v>CR FLASHOW 11</v>
      </c>
      <c r="J272" s="215"/>
      <c r="K272" s="215"/>
      <c r="L272" s="215"/>
      <c r="M272" s="215"/>
      <c r="N272" s="215"/>
      <c r="O272" s="215"/>
      <c r="P272" s="215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15" t="str">
        <f>V242</f>
        <v>VivaCR.FC</v>
      </c>
      <c r="E273" s="215"/>
      <c r="F273" s="92">
        <v>39</v>
      </c>
      <c r="G273" s="65" t="s">
        <v>17</v>
      </c>
      <c r="H273" s="92">
        <v>40</v>
      </c>
      <c r="I273" s="215" t="str">
        <f>V240</f>
        <v>PIERCE34-CRUEL FC</v>
      </c>
      <c r="J273" s="215"/>
      <c r="K273" s="215"/>
      <c r="L273" s="215"/>
      <c r="M273" s="215"/>
      <c r="N273" s="215"/>
      <c r="O273" s="215"/>
      <c r="P273" s="215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16" t="s">
        <v>159</v>
      </c>
      <c r="E275" s="217"/>
      <c r="F275" s="217"/>
      <c r="G275" s="217"/>
      <c r="H275" s="217"/>
      <c r="I275" s="217"/>
      <c r="J275" s="217"/>
      <c r="K275" s="217"/>
      <c r="L275" s="217"/>
      <c r="M275" s="217"/>
      <c r="N275" s="217"/>
      <c r="O275" s="217"/>
      <c r="P275" s="21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19"/>
      <c r="E276" s="220"/>
      <c r="F276" s="220"/>
      <c r="G276" s="220"/>
      <c r="H276" s="220"/>
      <c r="I276" s="220"/>
      <c r="J276" s="220"/>
      <c r="K276" s="220"/>
      <c r="L276" s="220"/>
      <c r="M276" s="220"/>
      <c r="N276" s="220"/>
      <c r="O276" s="220"/>
      <c r="P276" s="22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15" t="str">
        <f>V243</f>
        <v>Lenda Mágica</v>
      </c>
      <c r="E278" s="215"/>
      <c r="F278" s="75">
        <v>51</v>
      </c>
      <c r="G278" s="58" t="s">
        <v>17</v>
      </c>
      <c r="H278" s="76">
        <v>68</v>
      </c>
      <c r="I278" s="215" t="str">
        <f>V242</f>
        <v>VivaCR.FC</v>
      </c>
      <c r="J278" s="215"/>
      <c r="K278" s="215"/>
      <c r="L278" s="215"/>
      <c r="M278" s="215"/>
      <c r="N278" s="215"/>
      <c r="O278" s="215"/>
      <c r="P278" s="215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15" t="str">
        <f>V241</f>
        <v>CR FLASHOW 11</v>
      </c>
      <c r="E279" s="215"/>
      <c r="F279" s="76">
        <v>57</v>
      </c>
      <c r="G279" s="58" t="s">
        <v>17</v>
      </c>
      <c r="H279" s="75">
        <v>55</v>
      </c>
      <c r="I279" s="215" t="str">
        <f>V240</f>
        <v>PIERCE34-CRUEL FC</v>
      </c>
      <c r="J279" s="215"/>
      <c r="K279" s="215"/>
      <c r="L279" s="215"/>
      <c r="M279" s="215"/>
      <c r="N279" s="215"/>
      <c r="O279" s="215"/>
      <c r="P279" s="215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76" t="s">
        <v>126</v>
      </c>
      <c r="E281" s="277"/>
      <c r="F281" s="277"/>
      <c r="G281" s="277"/>
      <c r="H281" s="277"/>
      <c r="I281" s="277"/>
      <c r="J281" s="277"/>
      <c r="K281" s="277"/>
      <c r="L281" s="277"/>
      <c r="M281" s="278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79"/>
      <c r="E282" s="280"/>
      <c r="F282" s="280"/>
      <c r="G282" s="280"/>
      <c r="H282" s="280"/>
      <c r="I282" s="280"/>
      <c r="J282" s="280"/>
      <c r="K282" s="280"/>
      <c r="L282" s="280"/>
      <c r="M282" s="281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87" t="s">
        <v>12</v>
      </c>
      <c r="G283" s="388"/>
      <c r="H283" s="387" t="s">
        <v>309</v>
      </c>
      <c r="I283" s="388"/>
      <c r="J283" s="387" t="s">
        <v>310</v>
      </c>
      <c r="K283" s="388"/>
      <c r="L283" s="387" t="s">
        <v>174</v>
      </c>
      <c r="M283" s="389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34">
        <f>VLOOKUP(AC284,$U$283:$AB$287,3)</f>
        <v>12</v>
      </c>
      <c r="G284" s="234"/>
      <c r="H284" s="235">
        <f>VLOOKUP(AC284,$U$283:$AB$287,4)</f>
        <v>346</v>
      </c>
      <c r="I284" s="235"/>
      <c r="J284" s="235">
        <f>VLOOKUP(AC284,$U$283:$AB$287,5)</f>
        <v>322</v>
      </c>
      <c r="K284" s="235"/>
      <c r="L284" s="235">
        <f>VLOOKUP(AC284,$U$283:$AB$287,6)</f>
        <v>24</v>
      </c>
      <c r="M284" s="385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34">
        <f>VLOOKUP(AC285,$U$283:$AB$287,3)</f>
        <v>11</v>
      </c>
      <c r="G285" s="234"/>
      <c r="H285" s="235">
        <f>VLOOKUP(AC285,$U$283:$AB$287,4)</f>
        <v>307</v>
      </c>
      <c r="I285" s="235"/>
      <c r="J285" s="235">
        <f>VLOOKUP(AC285,$U$283:$AB$287,5)</f>
        <v>261</v>
      </c>
      <c r="K285" s="235"/>
      <c r="L285" s="235">
        <f>VLOOKUP(AC285,$U$283:$AB$287,6)</f>
        <v>46</v>
      </c>
      <c r="M285" s="385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31">
        <f>VLOOKUP(AC286,$U$283:$AB$287,3)</f>
        <v>5</v>
      </c>
      <c r="G286" s="231"/>
      <c r="H286" s="232">
        <f>VLOOKUP(AC286,$U$283:$AB$287,4)</f>
        <v>319</v>
      </c>
      <c r="I286" s="232"/>
      <c r="J286" s="232">
        <f>VLOOKUP(AC286,$U$283:$AB$287,5)</f>
        <v>342</v>
      </c>
      <c r="K286" s="232"/>
      <c r="L286" s="232">
        <f>VLOOKUP(AC286,$U$283:$AB$287,6)</f>
        <v>-23</v>
      </c>
      <c r="M286" s="386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31">
        <f>VLOOKUP(AC287,$U$283:$AB$287,3)</f>
        <v>3</v>
      </c>
      <c r="G287" s="231"/>
      <c r="H287" s="232">
        <f>VLOOKUP(AC287,$U$283:$AB$287,4)</f>
        <v>291</v>
      </c>
      <c r="I287" s="232"/>
      <c r="J287" s="232">
        <f>VLOOKUP(AC287,$U$283:$AB$287,5)</f>
        <v>338</v>
      </c>
      <c r="K287" s="232"/>
      <c r="L287" s="232">
        <f>VLOOKUP(AC287,$U$283:$AB$287,6)</f>
        <v>-47</v>
      </c>
      <c r="M287" s="386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25" t="s">
        <v>154</v>
      </c>
      <c r="E289" s="226"/>
      <c r="F289" s="226"/>
      <c r="G289" s="226"/>
      <c r="H289" s="226"/>
      <c r="I289" s="226"/>
      <c r="J289" s="226"/>
      <c r="K289" s="226"/>
      <c r="L289" s="226"/>
      <c r="M289" s="226"/>
      <c r="N289" s="226"/>
      <c r="O289" s="226"/>
      <c r="P289" s="22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28"/>
      <c r="E290" s="229"/>
      <c r="F290" s="229"/>
      <c r="G290" s="229"/>
      <c r="H290" s="229"/>
      <c r="I290" s="229"/>
      <c r="J290" s="229"/>
      <c r="K290" s="229"/>
      <c r="L290" s="229"/>
      <c r="M290" s="229"/>
      <c r="N290" s="229"/>
      <c r="O290" s="229"/>
      <c r="P290" s="23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15" t="str">
        <f>V287</f>
        <v>FC Jo@o Pedro</v>
      </c>
      <c r="E292" s="215"/>
      <c r="F292" s="75">
        <v>48</v>
      </c>
      <c r="G292" s="65" t="s">
        <v>17</v>
      </c>
      <c r="H292" s="76">
        <v>53</v>
      </c>
      <c r="I292" s="215" t="str">
        <f>V284</f>
        <v>BFR Igor Costa</v>
      </c>
      <c r="J292" s="215"/>
      <c r="K292" s="215"/>
      <c r="L292" s="215"/>
      <c r="M292" s="215"/>
      <c r="N292" s="215"/>
      <c r="O292" s="215"/>
      <c r="P292" s="215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15" t="str">
        <f>V286</f>
        <v>Fiote Team</v>
      </c>
      <c r="E293" s="215"/>
      <c r="F293" s="76">
        <v>57</v>
      </c>
      <c r="G293" s="65" t="s">
        <v>17</v>
      </c>
      <c r="H293" s="75">
        <v>44</v>
      </c>
      <c r="I293" s="215" t="str">
        <f>V285</f>
        <v>Mentex F.C.</v>
      </c>
      <c r="J293" s="215"/>
      <c r="K293" s="215"/>
      <c r="L293" s="215"/>
      <c r="M293" s="215"/>
      <c r="N293" s="215"/>
      <c r="O293" s="215"/>
      <c r="P293" s="215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16" t="s">
        <v>155</v>
      </c>
      <c r="E295" s="217"/>
      <c r="F295" s="217"/>
      <c r="G295" s="217"/>
      <c r="H295" s="217"/>
      <c r="I295" s="217"/>
      <c r="J295" s="217"/>
      <c r="K295" s="217"/>
      <c r="L295" s="217"/>
      <c r="M295" s="217"/>
      <c r="N295" s="217"/>
      <c r="O295" s="217"/>
      <c r="P295" s="218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19"/>
      <c r="E296" s="220"/>
      <c r="F296" s="220"/>
      <c r="G296" s="220"/>
      <c r="H296" s="220"/>
      <c r="I296" s="220"/>
      <c r="J296" s="220"/>
      <c r="K296" s="220"/>
      <c r="L296" s="220"/>
      <c r="M296" s="220"/>
      <c r="N296" s="220"/>
      <c r="O296" s="220"/>
      <c r="P296" s="221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15" t="str">
        <f>V287</f>
        <v>FC Jo@o Pedro</v>
      </c>
      <c r="E298" s="215"/>
      <c r="F298" s="75">
        <v>45</v>
      </c>
      <c r="G298" s="65" t="s">
        <v>17</v>
      </c>
      <c r="H298" s="76">
        <v>49</v>
      </c>
      <c r="I298" s="215" t="str">
        <f>V285</f>
        <v>Mentex F.C.</v>
      </c>
      <c r="J298" s="215"/>
      <c r="K298" s="215"/>
      <c r="L298" s="215"/>
      <c r="M298" s="215"/>
      <c r="N298" s="215"/>
      <c r="O298" s="215"/>
      <c r="P298" s="215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15" t="str">
        <f>V286</f>
        <v>Fiote Team</v>
      </c>
      <c r="E299" s="215"/>
      <c r="F299" s="75">
        <v>47</v>
      </c>
      <c r="G299" s="65" t="s">
        <v>17</v>
      </c>
      <c r="H299" s="76">
        <v>51</v>
      </c>
      <c r="I299" s="215" t="str">
        <f>V284</f>
        <v>BFR Igor Costa</v>
      </c>
      <c r="J299" s="215"/>
      <c r="K299" s="215"/>
      <c r="L299" s="215"/>
      <c r="M299" s="215"/>
      <c r="N299" s="215"/>
      <c r="O299" s="215"/>
      <c r="P299" s="215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16" t="s">
        <v>156</v>
      </c>
      <c r="E301" s="217"/>
      <c r="F301" s="217"/>
      <c r="G301" s="217"/>
      <c r="H301" s="217"/>
      <c r="I301" s="217"/>
      <c r="J301" s="217"/>
      <c r="K301" s="217"/>
      <c r="L301" s="217"/>
      <c r="M301" s="217"/>
      <c r="N301" s="217"/>
      <c r="O301" s="217"/>
      <c r="P301" s="218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19"/>
      <c r="E302" s="220"/>
      <c r="F302" s="220"/>
      <c r="G302" s="220"/>
      <c r="H302" s="220"/>
      <c r="I302" s="220"/>
      <c r="J302" s="220"/>
      <c r="K302" s="220"/>
      <c r="L302" s="220"/>
      <c r="M302" s="220"/>
      <c r="N302" s="220"/>
      <c r="O302" s="220"/>
      <c r="P302" s="221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15" t="str">
        <f>V287</f>
        <v>FC Jo@o Pedro</v>
      </c>
      <c r="E304" s="215"/>
      <c r="F304" s="76">
        <v>63</v>
      </c>
      <c r="G304" s="65" t="s">
        <v>17</v>
      </c>
      <c r="H304" s="75">
        <v>40</v>
      </c>
      <c r="I304" s="215" t="str">
        <f>V286</f>
        <v>Fiote Team</v>
      </c>
      <c r="J304" s="215"/>
      <c r="K304" s="215"/>
      <c r="L304" s="215"/>
      <c r="M304" s="215"/>
      <c r="N304" s="215"/>
      <c r="O304" s="215"/>
      <c r="P304" s="215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15" t="str">
        <f>V285</f>
        <v>Mentex F.C.</v>
      </c>
      <c r="E305" s="215"/>
      <c r="F305" s="75">
        <v>56</v>
      </c>
      <c r="G305" s="65" t="s">
        <v>17</v>
      </c>
      <c r="H305" s="76">
        <v>70</v>
      </c>
      <c r="I305" s="215" t="str">
        <f>V284</f>
        <v>BFR Igor Costa</v>
      </c>
      <c r="J305" s="215"/>
      <c r="K305" s="215"/>
      <c r="L305" s="215"/>
      <c r="M305" s="215"/>
      <c r="N305" s="215"/>
      <c r="O305" s="215"/>
      <c r="P305" s="215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16" t="s">
        <v>157</v>
      </c>
      <c r="E307" s="217"/>
      <c r="F307" s="217"/>
      <c r="G307" s="217"/>
      <c r="H307" s="217"/>
      <c r="I307" s="217"/>
      <c r="J307" s="217"/>
      <c r="K307" s="217"/>
      <c r="L307" s="217"/>
      <c r="M307" s="217"/>
      <c r="N307" s="217"/>
      <c r="O307" s="217"/>
      <c r="P307" s="218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19"/>
      <c r="E308" s="220"/>
      <c r="F308" s="220"/>
      <c r="G308" s="220"/>
      <c r="H308" s="220"/>
      <c r="I308" s="220"/>
      <c r="J308" s="220"/>
      <c r="K308" s="220"/>
      <c r="L308" s="220"/>
      <c r="M308" s="220"/>
      <c r="N308" s="220"/>
      <c r="O308" s="220"/>
      <c r="P308" s="221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15" t="str">
        <f>V287</f>
        <v>FC Jo@o Pedro</v>
      </c>
      <c r="E310" s="215"/>
      <c r="F310" s="76">
        <v>57</v>
      </c>
      <c r="G310" s="65" t="s">
        <v>17</v>
      </c>
      <c r="H310" s="75">
        <v>41</v>
      </c>
      <c r="I310" s="215" t="str">
        <f>V284</f>
        <v>BFR Igor Costa</v>
      </c>
      <c r="J310" s="215"/>
      <c r="K310" s="215"/>
      <c r="L310" s="215"/>
      <c r="M310" s="215"/>
      <c r="N310" s="215"/>
      <c r="O310" s="215"/>
      <c r="P310" s="215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15" t="str">
        <f>V286</f>
        <v>Fiote Team</v>
      </c>
      <c r="E311" s="215"/>
      <c r="F311" s="75">
        <v>55</v>
      </c>
      <c r="G311" s="65" t="s">
        <v>17</v>
      </c>
      <c r="H311" s="76">
        <v>70</v>
      </c>
      <c r="I311" s="215" t="str">
        <f>V285</f>
        <v>Mentex F.C.</v>
      </c>
      <c r="J311" s="215"/>
      <c r="K311" s="215"/>
      <c r="L311" s="215"/>
      <c r="M311" s="215"/>
      <c r="N311" s="215"/>
      <c r="O311" s="215"/>
      <c r="P311" s="215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16" t="s">
        <v>158</v>
      </c>
      <c r="E313" s="217"/>
      <c r="F313" s="217"/>
      <c r="G313" s="217"/>
      <c r="H313" s="217"/>
      <c r="I313" s="217"/>
      <c r="J313" s="217"/>
      <c r="K313" s="217"/>
      <c r="L313" s="217"/>
      <c r="M313" s="217"/>
      <c r="N313" s="217"/>
      <c r="O313" s="217"/>
      <c r="P313" s="218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19"/>
      <c r="E314" s="220"/>
      <c r="F314" s="220"/>
      <c r="G314" s="220"/>
      <c r="H314" s="220"/>
      <c r="I314" s="220"/>
      <c r="J314" s="220"/>
      <c r="K314" s="220"/>
      <c r="L314" s="220"/>
      <c r="M314" s="220"/>
      <c r="N314" s="220"/>
      <c r="O314" s="220"/>
      <c r="P314" s="221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15" t="str">
        <f>V287</f>
        <v>FC Jo@o Pedro</v>
      </c>
      <c r="E316" s="215"/>
      <c r="F316" s="92">
        <v>53</v>
      </c>
      <c r="G316" s="65" t="s">
        <v>17</v>
      </c>
      <c r="H316" s="92">
        <v>48</v>
      </c>
      <c r="I316" s="215" t="str">
        <f>V285</f>
        <v>Mentex F.C.</v>
      </c>
      <c r="J316" s="215"/>
      <c r="K316" s="215"/>
      <c r="L316" s="215"/>
      <c r="M316" s="215"/>
      <c r="N316" s="215"/>
      <c r="O316" s="215"/>
      <c r="P316" s="215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15" t="str">
        <f>V286</f>
        <v>Fiote Team</v>
      </c>
      <c r="E317" s="215"/>
      <c r="F317" s="92">
        <v>62</v>
      </c>
      <c r="G317" s="65" t="s">
        <v>17</v>
      </c>
      <c r="H317" s="92">
        <v>69</v>
      </c>
      <c r="I317" s="215" t="str">
        <f>V284</f>
        <v>BFR Igor Costa</v>
      </c>
      <c r="J317" s="215"/>
      <c r="K317" s="215"/>
      <c r="L317" s="215"/>
      <c r="M317" s="215"/>
      <c r="N317" s="215"/>
      <c r="O317" s="215"/>
      <c r="P317" s="215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16" t="s">
        <v>159</v>
      </c>
      <c r="E319" s="217"/>
      <c r="F319" s="217"/>
      <c r="G319" s="217"/>
      <c r="H319" s="217"/>
      <c r="I319" s="217"/>
      <c r="J319" s="217"/>
      <c r="K319" s="217"/>
      <c r="L319" s="217"/>
      <c r="M319" s="217"/>
      <c r="N319" s="217"/>
      <c r="O319" s="217"/>
      <c r="P319" s="21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19"/>
      <c r="E320" s="220"/>
      <c r="F320" s="220"/>
      <c r="G320" s="220"/>
      <c r="H320" s="220"/>
      <c r="I320" s="220"/>
      <c r="J320" s="220"/>
      <c r="K320" s="220"/>
      <c r="L320" s="220"/>
      <c r="M320" s="220"/>
      <c r="N320" s="220"/>
      <c r="O320" s="220"/>
      <c r="P320" s="22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15" t="str">
        <f>V287</f>
        <v>FC Jo@o Pedro</v>
      </c>
      <c r="E322" s="215"/>
      <c r="F322" s="76">
        <v>41</v>
      </c>
      <c r="G322" s="65" t="s">
        <v>17</v>
      </c>
      <c r="H322" s="75">
        <v>30</v>
      </c>
      <c r="I322" s="215" t="str">
        <f>V286</f>
        <v>Fiote Team</v>
      </c>
      <c r="J322" s="215"/>
      <c r="K322" s="215"/>
      <c r="L322" s="215"/>
      <c r="M322" s="215"/>
      <c r="N322" s="215"/>
      <c r="O322" s="215"/>
      <c r="P322" s="215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15" t="str">
        <f>V285</f>
        <v>Mentex F.C.</v>
      </c>
      <c r="E323" s="215"/>
      <c r="F323" s="75">
        <v>52</v>
      </c>
      <c r="G323" s="65" t="s">
        <v>17</v>
      </c>
      <c r="H323" s="76">
        <v>62</v>
      </c>
      <c r="I323" s="215" t="str">
        <f>V284</f>
        <v>BFR Igor Costa</v>
      </c>
      <c r="J323" s="215"/>
      <c r="K323" s="215"/>
      <c r="L323" s="215"/>
      <c r="M323" s="215"/>
      <c r="N323" s="215"/>
      <c r="O323" s="215"/>
      <c r="P323" s="215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76" t="s">
        <v>127</v>
      </c>
      <c r="E325" s="277"/>
      <c r="F325" s="277"/>
      <c r="G325" s="277"/>
      <c r="H325" s="277"/>
      <c r="I325" s="277"/>
      <c r="J325" s="277"/>
      <c r="K325" s="277"/>
      <c r="L325" s="277"/>
      <c r="M325" s="278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79"/>
      <c r="E326" s="280"/>
      <c r="F326" s="280"/>
      <c r="G326" s="280"/>
      <c r="H326" s="280"/>
      <c r="I326" s="280"/>
      <c r="J326" s="280"/>
      <c r="K326" s="280"/>
      <c r="L326" s="280"/>
      <c r="M326" s="281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87" t="s">
        <v>12</v>
      </c>
      <c r="G327" s="388"/>
      <c r="H327" s="387" t="s">
        <v>309</v>
      </c>
      <c r="I327" s="388"/>
      <c r="J327" s="387" t="s">
        <v>310</v>
      </c>
      <c r="K327" s="388"/>
      <c r="L327" s="387" t="s">
        <v>174</v>
      </c>
      <c r="M327" s="389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34">
        <f>VLOOKUP(AC328,$U$327:$AB$331,3)</f>
        <v>12</v>
      </c>
      <c r="G328" s="234"/>
      <c r="H328" s="235">
        <f>VLOOKUP(AC328,$U$327:$AB$331,4)</f>
        <v>304</v>
      </c>
      <c r="I328" s="235"/>
      <c r="J328" s="235">
        <f>VLOOKUP(AC328,$U$327:$AB$331,5)</f>
        <v>257</v>
      </c>
      <c r="K328" s="235"/>
      <c r="L328" s="235">
        <f>VLOOKUP(AC328,$U$327:$AB$331,6)</f>
        <v>47</v>
      </c>
      <c r="M328" s="385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34">
        <f>VLOOKUP(AC329,$U$327:$AB$331,3)</f>
        <v>9</v>
      </c>
      <c r="G329" s="234"/>
      <c r="H329" s="235">
        <f>VLOOKUP(AC329,$U$327:$AB$331,4)</f>
        <v>330</v>
      </c>
      <c r="I329" s="235"/>
      <c r="J329" s="235">
        <f>VLOOKUP(AC329,$U$327:$AB$331,5)</f>
        <v>333</v>
      </c>
      <c r="K329" s="235"/>
      <c r="L329" s="235">
        <f>VLOOKUP(AC329,$U$327:$AB$331,6)</f>
        <v>-3</v>
      </c>
      <c r="M329" s="385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31">
        <f>VLOOKUP(AC330,$U$327:$AB$331,3)</f>
        <v>4</v>
      </c>
      <c r="G330" s="231"/>
      <c r="H330" s="232">
        <f>VLOOKUP(AC330,$U$327:$AB$331,4)</f>
        <v>312</v>
      </c>
      <c r="I330" s="232"/>
      <c r="J330" s="232">
        <f>VLOOKUP(AC330,$U$327:$AB$331,5)</f>
        <v>321</v>
      </c>
      <c r="K330" s="232"/>
      <c r="L330" s="232">
        <f>VLOOKUP(AC330,$U$327:$AB$331,6)</f>
        <v>-9</v>
      </c>
      <c r="M330" s="386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31">
        <f>VLOOKUP(AC331,$U$327:$AB$331,3)</f>
        <v>3</v>
      </c>
      <c r="G331" s="231"/>
      <c r="H331" s="232">
        <f>VLOOKUP(AC331,$U$327:$AB$331,4)</f>
        <v>310</v>
      </c>
      <c r="I331" s="232"/>
      <c r="J331" s="232">
        <f>VLOOKUP(AC331,$U$327:$AB$331,5)</f>
        <v>345</v>
      </c>
      <c r="K331" s="232"/>
      <c r="L331" s="232">
        <f>VLOOKUP(AC331,$U$327:$AB$331,6)</f>
        <v>-35</v>
      </c>
      <c r="M331" s="386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25" t="s">
        <v>154</v>
      </c>
      <c r="E333" s="226"/>
      <c r="F333" s="226"/>
      <c r="G333" s="226"/>
      <c r="H333" s="226"/>
      <c r="I333" s="226"/>
      <c r="J333" s="226"/>
      <c r="K333" s="226"/>
      <c r="L333" s="226"/>
      <c r="M333" s="226"/>
      <c r="N333" s="226"/>
      <c r="O333" s="226"/>
      <c r="P333" s="22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28"/>
      <c r="E334" s="229"/>
      <c r="F334" s="229"/>
      <c r="G334" s="229"/>
      <c r="H334" s="229"/>
      <c r="I334" s="229"/>
      <c r="J334" s="229"/>
      <c r="K334" s="229"/>
      <c r="L334" s="229"/>
      <c r="M334" s="229"/>
      <c r="N334" s="229"/>
      <c r="O334" s="229"/>
      <c r="P334" s="23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15" t="str">
        <f>V331</f>
        <v>Grajaú F.C.</v>
      </c>
      <c r="E336" s="215"/>
      <c r="F336" s="76">
        <v>67</v>
      </c>
      <c r="G336" s="65" t="s">
        <v>17</v>
      </c>
      <c r="H336" s="75">
        <v>63</v>
      </c>
      <c r="I336" s="215" t="str">
        <f>V328</f>
        <v>Glaa.VascodaaGamaa</v>
      </c>
      <c r="J336" s="215"/>
      <c r="K336" s="215"/>
      <c r="L336" s="215"/>
      <c r="M336" s="215"/>
      <c r="N336" s="215"/>
      <c r="O336" s="215"/>
      <c r="P336" s="215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15" t="str">
        <f>V330</f>
        <v>PedroCampos F.C</v>
      </c>
      <c r="E337" s="215"/>
      <c r="F337" s="76">
        <v>103</v>
      </c>
      <c r="G337" s="65" t="s">
        <v>17</v>
      </c>
      <c r="H337" s="75">
        <v>94</v>
      </c>
      <c r="I337" s="215" t="str">
        <f>V329</f>
        <v>Barretense F.C.</v>
      </c>
      <c r="J337" s="215"/>
      <c r="K337" s="215"/>
      <c r="L337" s="215"/>
      <c r="M337" s="215"/>
      <c r="N337" s="215"/>
      <c r="O337" s="215"/>
      <c r="P337" s="215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16" t="s">
        <v>155</v>
      </c>
      <c r="E339" s="217"/>
      <c r="F339" s="217"/>
      <c r="G339" s="217"/>
      <c r="H339" s="217"/>
      <c r="I339" s="217"/>
      <c r="J339" s="217"/>
      <c r="K339" s="217"/>
      <c r="L339" s="217"/>
      <c r="M339" s="217"/>
      <c r="N339" s="217"/>
      <c r="O339" s="217"/>
      <c r="P339" s="218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19"/>
      <c r="E340" s="220"/>
      <c r="F340" s="220"/>
      <c r="G340" s="220"/>
      <c r="H340" s="220"/>
      <c r="I340" s="220"/>
      <c r="J340" s="220"/>
      <c r="K340" s="220"/>
      <c r="L340" s="220"/>
      <c r="M340" s="220"/>
      <c r="N340" s="220"/>
      <c r="O340" s="220"/>
      <c r="P340" s="221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15" t="str">
        <f>V331</f>
        <v>Grajaú F.C.</v>
      </c>
      <c r="E342" s="215"/>
      <c r="F342" s="76">
        <v>47</v>
      </c>
      <c r="G342" s="58" t="s">
        <v>17</v>
      </c>
      <c r="H342" s="75">
        <v>21</v>
      </c>
      <c r="I342" s="215" t="str">
        <f>V329</f>
        <v>Barretense F.C.</v>
      </c>
      <c r="J342" s="215"/>
      <c r="K342" s="215"/>
      <c r="L342" s="215"/>
      <c r="M342" s="215"/>
      <c r="N342" s="215"/>
      <c r="O342" s="215"/>
      <c r="P342" s="215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15" t="str">
        <f>V330</f>
        <v>PedroCampos F.C</v>
      </c>
      <c r="E343" s="215"/>
      <c r="F343" s="76">
        <v>46</v>
      </c>
      <c r="G343" s="58" t="s">
        <v>17</v>
      </c>
      <c r="H343" s="75">
        <v>38</v>
      </c>
      <c r="I343" s="215" t="str">
        <f>V328</f>
        <v>Glaa.VascodaaGamaa</v>
      </c>
      <c r="J343" s="215"/>
      <c r="K343" s="215"/>
      <c r="L343" s="215"/>
      <c r="M343" s="215"/>
      <c r="N343" s="215"/>
      <c r="O343" s="215"/>
      <c r="P343" s="215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16" t="s">
        <v>156</v>
      </c>
      <c r="E345" s="217"/>
      <c r="F345" s="217"/>
      <c r="G345" s="217"/>
      <c r="H345" s="217"/>
      <c r="I345" s="217"/>
      <c r="J345" s="217"/>
      <c r="K345" s="217"/>
      <c r="L345" s="217"/>
      <c r="M345" s="217"/>
      <c r="N345" s="217"/>
      <c r="O345" s="217"/>
      <c r="P345" s="218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19"/>
      <c r="E346" s="220"/>
      <c r="F346" s="220"/>
      <c r="G346" s="220"/>
      <c r="H346" s="220"/>
      <c r="I346" s="220"/>
      <c r="J346" s="220"/>
      <c r="K346" s="220"/>
      <c r="L346" s="220"/>
      <c r="M346" s="220"/>
      <c r="N346" s="220"/>
      <c r="O346" s="220"/>
      <c r="P346" s="221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15" t="str">
        <f>V331</f>
        <v>Grajaú F.C.</v>
      </c>
      <c r="E348" s="215"/>
      <c r="F348" s="76">
        <v>58</v>
      </c>
      <c r="G348" s="65" t="s">
        <v>17</v>
      </c>
      <c r="H348" s="75">
        <v>34</v>
      </c>
      <c r="I348" s="215" t="str">
        <f>V330</f>
        <v>PedroCampos F.C</v>
      </c>
      <c r="J348" s="215"/>
      <c r="K348" s="215"/>
      <c r="L348" s="215"/>
      <c r="M348" s="215"/>
      <c r="N348" s="215"/>
      <c r="O348" s="215"/>
      <c r="P348" s="215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15" t="str">
        <f>V329</f>
        <v>Barretense F.C.</v>
      </c>
      <c r="E349" s="215"/>
      <c r="F349" s="75">
        <v>53</v>
      </c>
      <c r="G349" s="65" t="s">
        <v>17</v>
      </c>
      <c r="H349" s="76">
        <v>58</v>
      </c>
      <c r="I349" s="215" t="str">
        <f>V328</f>
        <v>Glaa.VascodaaGamaa</v>
      </c>
      <c r="J349" s="215"/>
      <c r="K349" s="215"/>
      <c r="L349" s="215"/>
      <c r="M349" s="215"/>
      <c r="N349" s="215"/>
      <c r="O349" s="215"/>
      <c r="P349" s="215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16" t="s">
        <v>157</v>
      </c>
      <c r="E351" s="217"/>
      <c r="F351" s="217"/>
      <c r="G351" s="217"/>
      <c r="H351" s="217"/>
      <c r="I351" s="217"/>
      <c r="J351" s="217"/>
      <c r="K351" s="217"/>
      <c r="L351" s="217"/>
      <c r="M351" s="217"/>
      <c r="N351" s="217"/>
      <c r="O351" s="217"/>
      <c r="P351" s="218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19"/>
      <c r="E352" s="220"/>
      <c r="F352" s="220"/>
      <c r="G352" s="220"/>
      <c r="H352" s="220"/>
      <c r="I352" s="220"/>
      <c r="J352" s="220"/>
      <c r="K352" s="220"/>
      <c r="L352" s="220"/>
      <c r="M352" s="220"/>
      <c r="N352" s="220"/>
      <c r="O352" s="220"/>
      <c r="P352" s="221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15" t="str">
        <f>V331</f>
        <v>Grajaú F.C.</v>
      </c>
      <c r="E354" s="215"/>
      <c r="F354" s="76">
        <v>42</v>
      </c>
      <c r="G354" s="65" t="s">
        <v>17</v>
      </c>
      <c r="H354" s="75">
        <v>38</v>
      </c>
      <c r="I354" s="215" t="str">
        <f>V328</f>
        <v>Glaa.VascodaaGamaa</v>
      </c>
      <c r="J354" s="215"/>
      <c r="K354" s="215"/>
      <c r="L354" s="215"/>
      <c r="M354" s="215"/>
      <c r="N354" s="215"/>
      <c r="O354" s="215"/>
      <c r="P354" s="215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15" t="str">
        <f>V330</f>
        <v>PedroCampos F.C</v>
      </c>
      <c r="E355" s="215"/>
      <c r="F355" s="75">
        <v>32</v>
      </c>
      <c r="G355" s="65" t="s">
        <v>17</v>
      </c>
      <c r="H355" s="76">
        <v>43</v>
      </c>
      <c r="I355" s="215" t="str">
        <f>V329</f>
        <v>Barretense F.C.</v>
      </c>
      <c r="J355" s="215"/>
      <c r="K355" s="215"/>
      <c r="L355" s="215"/>
      <c r="M355" s="215"/>
      <c r="N355" s="215"/>
      <c r="O355" s="215"/>
      <c r="P355" s="215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16" t="s">
        <v>158</v>
      </c>
      <c r="E357" s="217"/>
      <c r="F357" s="217"/>
      <c r="G357" s="217"/>
      <c r="H357" s="217"/>
      <c r="I357" s="217"/>
      <c r="J357" s="217"/>
      <c r="K357" s="217"/>
      <c r="L357" s="217"/>
      <c r="M357" s="217"/>
      <c r="N357" s="217"/>
      <c r="O357" s="217"/>
      <c r="P357" s="218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19"/>
      <c r="E358" s="220"/>
      <c r="F358" s="220"/>
      <c r="G358" s="220"/>
      <c r="H358" s="220"/>
      <c r="I358" s="220"/>
      <c r="J358" s="220"/>
      <c r="K358" s="220"/>
      <c r="L358" s="220"/>
      <c r="M358" s="220"/>
      <c r="N358" s="220"/>
      <c r="O358" s="220"/>
      <c r="P358" s="221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15" t="str">
        <f>V331</f>
        <v>Grajaú F.C.</v>
      </c>
      <c r="E360" s="215"/>
      <c r="F360" s="92">
        <v>47</v>
      </c>
      <c r="G360" s="65" t="s">
        <v>17</v>
      </c>
      <c r="H360" s="92">
        <v>44</v>
      </c>
      <c r="I360" s="215" t="str">
        <f>V329</f>
        <v>Barretense F.C.</v>
      </c>
      <c r="J360" s="215"/>
      <c r="K360" s="215"/>
      <c r="L360" s="215"/>
      <c r="M360" s="215"/>
      <c r="N360" s="215"/>
      <c r="O360" s="215"/>
      <c r="P360" s="215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15" t="str">
        <f>V330</f>
        <v>PedroCampos F.C</v>
      </c>
      <c r="E361" s="215"/>
      <c r="F361" s="92">
        <v>58</v>
      </c>
      <c r="G361" s="65" t="s">
        <v>17</v>
      </c>
      <c r="H361" s="92">
        <v>57</v>
      </c>
      <c r="I361" s="215" t="str">
        <f>V328</f>
        <v>Glaa.VascodaaGamaa</v>
      </c>
      <c r="J361" s="215"/>
      <c r="K361" s="215"/>
      <c r="L361" s="215"/>
      <c r="M361" s="215"/>
      <c r="N361" s="215"/>
      <c r="O361" s="215"/>
      <c r="P361" s="215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16" t="s">
        <v>159</v>
      </c>
      <c r="E363" s="217"/>
      <c r="F363" s="217"/>
      <c r="G363" s="217"/>
      <c r="H363" s="217"/>
      <c r="I363" s="217"/>
      <c r="J363" s="217"/>
      <c r="K363" s="217"/>
      <c r="L363" s="217"/>
      <c r="M363" s="217"/>
      <c r="N363" s="217"/>
      <c r="O363" s="217"/>
      <c r="P363" s="218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19"/>
      <c r="E364" s="220"/>
      <c r="F364" s="220"/>
      <c r="G364" s="220"/>
      <c r="H364" s="220"/>
      <c r="I364" s="220"/>
      <c r="J364" s="220"/>
      <c r="K364" s="220"/>
      <c r="L364" s="220"/>
      <c r="M364" s="220"/>
      <c r="N364" s="220"/>
      <c r="O364" s="220"/>
      <c r="P364" s="221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15" t="str">
        <f>V331</f>
        <v>Grajaú F.C.</v>
      </c>
      <c r="E366" s="215"/>
      <c r="F366" s="75">
        <v>43</v>
      </c>
      <c r="G366" s="58" t="s">
        <v>17</v>
      </c>
      <c r="H366" s="76">
        <v>57</v>
      </c>
      <c r="I366" s="215" t="str">
        <f>V330</f>
        <v>PedroCampos F.C</v>
      </c>
      <c r="J366" s="215"/>
      <c r="K366" s="215"/>
      <c r="L366" s="215"/>
      <c r="M366" s="215"/>
      <c r="N366" s="215"/>
      <c r="O366" s="215"/>
      <c r="P366" s="215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15" t="str">
        <f>V329</f>
        <v>Barretense F.C.</v>
      </c>
      <c r="E367" s="215"/>
      <c r="F367" s="75">
        <v>55</v>
      </c>
      <c r="G367" s="58" t="s">
        <v>17</v>
      </c>
      <c r="H367" s="76">
        <v>58</v>
      </c>
      <c r="I367" s="215" t="str">
        <f>V328</f>
        <v>Glaa.VascodaaGamaa</v>
      </c>
      <c r="J367" s="215"/>
      <c r="K367" s="215"/>
      <c r="L367" s="215"/>
      <c r="M367" s="215"/>
      <c r="N367" s="215"/>
      <c r="O367" s="215"/>
      <c r="P367" s="215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opLeftCell="B104" zoomScale="90" zoomScaleNormal="90" zoomScaleSheetLayoutView="100" workbookViewId="0">
      <selection activeCell="K197" sqref="K197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61"/>
    </row>
    <row r="3" spans="2:33" ht="15" customHeight="1">
      <c r="B3" s="207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6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6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5" t="s">
        <v>145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6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07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6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6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1" t="s">
        <v>0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6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67"/>
      <c r="E11" s="268"/>
      <c r="F11" s="268"/>
      <c r="G11" s="268"/>
      <c r="H11" s="268"/>
      <c r="I11" s="268"/>
      <c r="J11" s="268"/>
      <c r="K11" s="268"/>
      <c r="L11" s="268"/>
      <c r="M11" s="268"/>
      <c r="N11" s="268"/>
      <c r="O11" s="268"/>
      <c r="P11" s="26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67"/>
      <c r="E12" s="268"/>
      <c r="F12" s="268"/>
      <c r="G12" s="268"/>
      <c r="H12" s="268"/>
      <c r="I12" s="268"/>
      <c r="J12" s="268"/>
      <c r="K12" s="268"/>
      <c r="L12" s="268"/>
      <c r="M12" s="268"/>
      <c r="N12" s="268"/>
      <c r="O12" s="268"/>
      <c r="P12" s="26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3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7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76" t="s">
        <v>129</v>
      </c>
      <c r="E17" s="277"/>
      <c r="F17" s="277"/>
      <c r="G17" s="277"/>
      <c r="H17" s="277"/>
      <c r="I17" s="277"/>
      <c r="J17" s="277"/>
      <c r="K17" s="277"/>
      <c r="L17" s="277"/>
      <c r="M17" s="278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79"/>
      <c r="E18" s="280"/>
      <c r="F18" s="280"/>
      <c r="G18" s="280"/>
      <c r="H18" s="280"/>
      <c r="I18" s="280"/>
      <c r="J18" s="280"/>
      <c r="K18" s="280"/>
      <c r="L18" s="280"/>
      <c r="M18" s="281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52" t="s">
        <v>12</v>
      </c>
      <c r="G19" s="284"/>
      <c r="H19" s="252" t="s">
        <v>172</v>
      </c>
      <c r="I19" s="284"/>
      <c r="J19" s="252" t="s">
        <v>173</v>
      </c>
      <c r="K19" s="284"/>
      <c r="L19" s="252" t="s">
        <v>174</v>
      </c>
      <c r="M19" s="253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90"/>
      <c r="AE19" s="390"/>
      <c r="AF19" s="390"/>
      <c r="AG19" s="390"/>
      <c r="AH19" s="45"/>
    </row>
    <row r="20" spans="3:34">
      <c r="D20" s="52" t="s">
        <v>4</v>
      </c>
      <c r="E20" s="68" t="str">
        <f>VLOOKUP(AC20,$U$20:$AB$23,2)</f>
        <v>Grajaú F.C.</v>
      </c>
      <c r="F20" s="257">
        <f>VLOOKUP(AC20,$U$20:$AB$23,3)</f>
        <v>14</v>
      </c>
      <c r="G20" s="258"/>
      <c r="H20" s="271">
        <f>VLOOKUP(AC20,$U$20:$AB$23,4)</f>
        <v>342</v>
      </c>
      <c r="I20" s="283"/>
      <c r="J20" s="271">
        <f>VLOOKUP(AC20,$U$20:$AB$23,5)</f>
        <v>263</v>
      </c>
      <c r="K20" s="283"/>
      <c r="L20" s="271">
        <f>VLOOKUP(AC20,$U$20:$AB$23,6)</f>
        <v>79</v>
      </c>
      <c r="M20" s="27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8</v>
      </c>
      <c r="X20" s="70">
        <f>SUM(H28,H35,H41,H46,H53,H59)</f>
        <v>284</v>
      </c>
      <c r="Y20" s="70">
        <f>SUM(F28,F35,F41,F46,F53,F59)</f>
        <v>314</v>
      </c>
      <c r="Z20" s="70">
        <f>X20-Y20</f>
        <v>-30</v>
      </c>
      <c r="AA20" s="70">
        <f>(W20*10^10)+((Z20+5000)*10^6)+(X20*10)+U20</f>
        <v>84970002841</v>
      </c>
      <c r="AB20" s="70">
        <f>LARGE($AA$20:$AA$23,U20)</f>
        <v>145079003423</v>
      </c>
      <c r="AC20" s="72">
        <f>MATCH(AB20,$AA$20:$AA$23,0)</f>
        <v>3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hugofluzao</v>
      </c>
      <c r="F21" s="259">
        <f>VLOOKUP(AC21,$U$20:$AB$23,3)</f>
        <v>11</v>
      </c>
      <c r="G21" s="260"/>
      <c r="H21" s="273">
        <f>VLOOKUP(AC21,$U$20:$AB$23,4)</f>
        <v>359</v>
      </c>
      <c r="I21" s="275"/>
      <c r="J21" s="273">
        <f>VLOOKUP(AC21,$U$20:$AB$23,5)</f>
        <v>296</v>
      </c>
      <c r="K21" s="275"/>
      <c r="L21" s="273">
        <f>VLOOKUP(AC21,$U$20:$AB$23,6)</f>
        <v>63</v>
      </c>
      <c r="M21" s="274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11</v>
      </c>
      <c r="X21" s="70">
        <f>SUM(H29,H34,F41,H47,H52,F59)</f>
        <v>359</v>
      </c>
      <c r="Y21" s="70">
        <f>SUM(F29,F34,H41,F47,F52,H59)</f>
        <v>296</v>
      </c>
      <c r="Z21" s="70">
        <f>X21-Y21</f>
        <v>63</v>
      </c>
      <c r="AA21" s="70">
        <f>(W21*10^10)+((Z21+5000)*10^6)+(X21*10)+U21</f>
        <v>115063003592</v>
      </c>
      <c r="AB21" s="70">
        <f>LARGE($AA$20:$AA$23,U21)</f>
        <v>115063003592</v>
      </c>
      <c r="AC21" s="72">
        <f>MATCH(AB21,$AA$20:$AA$23,0)</f>
        <v>2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87">
        <f>VLOOKUP(AC22,$U$20:$AB$23,3)</f>
        <v>8</v>
      </c>
      <c r="G22" s="288"/>
      <c r="H22" s="289">
        <f>VLOOKUP(AC22,$U$20:$AB$23,4)</f>
        <v>284</v>
      </c>
      <c r="I22" s="290"/>
      <c r="J22" s="289">
        <f>VLOOKUP(AC22,$U$20:$AB$23,5)</f>
        <v>314</v>
      </c>
      <c r="K22" s="290"/>
      <c r="L22" s="289">
        <f>VLOOKUP(AC22,$U$20:$AB$23,6)</f>
        <v>-30</v>
      </c>
      <c r="M22" s="384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14</v>
      </c>
      <c r="X22" s="70">
        <f>SUM(F29,F35,H40,F47,F53,H58)</f>
        <v>342</v>
      </c>
      <c r="Y22" s="70">
        <f>SUM(H29,H35,F40,H47,H53,F58)</f>
        <v>263</v>
      </c>
      <c r="Z22" s="70">
        <f>X22-Y22</f>
        <v>79</v>
      </c>
      <c r="AA22" s="70">
        <f>(W22*10^10)+((Z22+5000)*10^6)+(X22*10)+U22</f>
        <v>145079003423</v>
      </c>
      <c r="AB22" s="70">
        <f>LARGE($AA$20:$AA$23,U22)</f>
        <v>84970002841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87">
        <f>VLOOKUP(AC23,$U$20:$AB$23,3)</f>
        <v>0</v>
      </c>
      <c r="G23" s="288"/>
      <c r="H23" s="289">
        <f>VLOOKUP(AC23,$U$20:$AB$23,4)</f>
        <v>213</v>
      </c>
      <c r="I23" s="290"/>
      <c r="J23" s="289">
        <f>VLOOKUP(AC23,$U$20:$AB$23,5)</f>
        <v>325</v>
      </c>
      <c r="K23" s="290"/>
      <c r="L23" s="289">
        <f>VLOOKUP(AC23,$U$20:$AB$23,6)</f>
        <v>-112</v>
      </c>
      <c r="M23" s="384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213</v>
      </c>
      <c r="Y23" s="70">
        <f>SUM(H28,H34,H40,H46,H52,H58)</f>
        <v>325</v>
      </c>
      <c r="Z23" s="70">
        <f>X23-Y23</f>
        <v>-112</v>
      </c>
      <c r="AA23" s="70">
        <f>(W23*10^10)+((Z23+5000)*10^6)+(X23*10)+U23</f>
        <v>4888002134</v>
      </c>
      <c r="AB23" s="70">
        <f>LARGE($AA$20:$AA$23,U23)</f>
        <v>4888002134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25" t="s">
        <v>160</v>
      </c>
      <c r="E25" s="226"/>
      <c r="F25" s="226"/>
      <c r="G25" s="226"/>
      <c r="H25" s="226"/>
      <c r="I25" s="226"/>
      <c r="J25" s="226"/>
      <c r="K25" s="226"/>
      <c r="L25" s="226"/>
      <c r="M25" s="226"/>
      <c r="N25" s="226"/>
      <c r="O25" s="226"/>
      <c r="P25" s="227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28"/>
      <c r="E26" s="229"/>
      <c r="F26" s="229"/>
      <c r="G26" s="229"/>
      <c r="H26" s="229"/>
      <c r="I26" s="229"/>
      <c r="J26" s="229"/>
      <c r="K26" s="229"/>
      <c r="L26" s="229"/>
      <c r="M26" s="229"/>
      <c r="N26" s="229"/>
      <c r="O26" s="229"/>
      <c r="P26" s="230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15" t="str">
        <f>V23</f>
        <v>fervedouro spfc</v>
      </c>
      <c r="E28" s="215"/>
      <c r="F28" s="75">
        <v>24</v>
      </c>
      <c r="G28" s="58" t="s">
        <v>17</v>
      </c>
      <c r="H28" s="76">
        <v>27</v>
      </c>
      <c r="I28" s="215" t="str">
        <f>V20</f>
        <v>PedroCampos F.C</v>
      </c>
      <c r="J28" s="215"/>
      <c r="K28" s="215"/>
      <c r="L28" s="215"/>
      <c r="M28" s="215"/>
      <c r="N28" s="215"/>
      <c r="O28" s="215"/>
      <c r="P28" s="215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15" t="str">
        <f>V22</f>
        <v>Grajaú F.C.</v>
      </c>
      <c r="E29" s="215"/>
      <c r="F29" s="75">
        <v>46</v>
      </c>
      <c r="G29" s="58" t="s">
        <v>17</v>
      </c>
      <c r="H29" s="76">
        <v>74</v>
      </c>
      <c r="I29" s="215" t="str">
        <f>V21</f>
        <v>hugofluzao</v>
      </c>
      <c r="J29" s="215"/>
      <c r="K29" s="215"/>
      <c r="L29" s="215"/>
      <c r="M29" s="215"/>
      <c r="N29" s="215"/>
      <c r="O29" s="215"/>
      <c r="P29" s="21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16" t="s">
        <v>161</v>
      </c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8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19"/>
      <c r="E32" s="220"/>
      <c r="F32" s="220"/>
      <c r="G32" s="220"/>
      <c r="H32" s="220"/>
      <c r="I32" s="220"/>
      <c r="J32" s="220"/>
      <c r="K32" s="220"/>
      <c r="L32" s="220"/>
      <c r="M32" s="220"/>
      <c r="N32" s="220"/>
      <c r="O32" s="220"/>
      <c r="P32" s="221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15" t="str">
        <f>V23</f>
        <v>fervedouro spfc</v>
      </c>
      <c r="E34" s="215"/>
      <c r="F34" s="75">
        <v>41</v>
      </c>
      <c r="G34" s="65" t="s">
        <v>17</v>
      </c>
      <c r="H34" s="76">
        <v>73</v>
      </c>
      <c r="I34" s="215" t="str">
        <f>V21</f>
        <v>hugofluzao</v>
      </c>
      <c r="J34" s="215"/>
      <c r="K34" s="215"/>
      <c r="L34" s="215"/>
      <c r="M34" s="215"/>
      <c r="N34" s="215"/>
      <c r="O34" s="215"/>
      <c r="P34" s="215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15" t="str">
        <f>V22</f>
        <v>Grajaú F.C.</v>
      </c>
      <c r="E35" s="215"/>
      <c r="F35" s="76">
        <v>55</v>
      </c>
      <c r="G35" s="65" t="s">
        <v>17</v>
      </c>
      <c r="H35" s="75">
        <v>27</v>
      </c>
      <c r="I35" s="215" t="str">
        <f>V20</f>
        <v>PedroCampos F.C</v>
      </c>
      <c r="J35" s="215"/>
      <c r="K35" s="215"/>
      <c r="L35" s="215"/>
      <c r="M35" s="215"/>
      <c r="N35" s="215"/>
      <c r="O35" s="215"/>
      <c r="P35" s="215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16" t="s">
        <v>162</v>
      </c>
      <c r="E37" s="217"/>
      <c r="F37" s="217"/>
      <c r="G37" s="217"/>
      <c r="H37" s="217"/>
      <c r="I37" s="217"/>
      <c r="J37" s="217"/>
      <c r="K37" s="217"/>
      <c r="L37" s="217"/>
      <c r="M37" s="217"/>
      <c r="N37" s="217"/>
      <c r="O37" s="217"/>
      <c r="P37" s="218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19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1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15" t="str">
        <f>V23</f>
        <v>fervedouro spfc</v>
      </c>
      <c r="E40" s="215"/>
      <c r="F40" s="75">
        <v>31</v>
      </c>
      <c r="G40" s="65" t="s">
        <v>17</v>
      </c>
      <c r="H40" s="76">
        <v>54</v>
      </c>
      <c r="I40" s="215" t="str">
        <f>V22</f>
        <v>Grajaú F.C.</v>
      </c>
      <c r="J40" s="215"/>
      <c r="K40" s="215"/>
      <c r="L40" s="215"/>
      <c r="M40" s="215"/>
      <c r="N40" s="215"/>
      <c r="O40" s="215"/>
      <c r="P40" s="215"/>
      <c r="Q40" s="45">
        <f>IF(OR(H40="",F40=""),"",IF(H40=F40,1,IF(H40&lt;F40,0,IF(H40-F40&lt;10,2,IF(H40&gt;F40,3,SE)))))</f>
        <v>3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2</v>
      </c>
      <c r="D41" s="215" t="str">
        <f>V21</f>
        <v>hugofluzao</v>
      </c>
      <c r="E41" s="215"/>
      <c r="F41" s="76">
        <v>54</v>
      </c>
      <c r="G41" s="65" t="s">
        <v>17</v>
      </c>
      <c r="H41" s="75">
        <v>51</v>
      </c>
      <c r="I41" s="215" t="str">
        <f>V20</f>
        <v>PedroCampos F.C</v>
      </c>
      <c r="J41" s="215"/>
      <c r="K41" s="215"/>
      <c r="L41" s="215"/>
      <c r="M41" s="215"/>
      <c r="N41" s="215"/>
      <c r="O41" s="215"/>
      <c r="P41" s="215"/>
      <c r="Q41" s="45">
        <f>IF(OR(H41="",F41=""),"",IF(H41=F41,1,IF(H41&lt;F41,0,IF(H41-F41&lt;10,2,IF(H41&gt;F41,3,SE)))))</f>
        <v>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16" t="s">
        <v>163</v>
      </c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8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19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1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0</v>
      </c>
      <c r="D46" s="215" t="str">
        <f>V23</f>
        <v>fervedouro spfc</v>
      </c>
      <c r="E46" s="215"/>
      <c r="F46" s="75">
        <v>46</v>
      </c>
      <c r="G46" s="65" t="s">
        <v>17</v>
      </c>
      <c r="H46" s="76">
        <v>67</v>
      </c>
      <c r="I46" s="215" t="str">
        <f>V20</f>
        <v>PedroCampos F.C</v>
      </c>
      <c r="J46" s="215"/>
      <c r="K46" s="215"/>
      <c r="L46" s="215"/>
      <c r="M46" s="215"/>
      <c r="N46" s="215"/>
      <c r="O46" s="215"/>
      <c r="P46" s="215"/>
      <c r="Q46" s="45">
        <f>IF(OR(H46="",F46=""),"",IF(H46=F46,1,IF(H46&lt;F46,0,IF(H46-F46&lt;10,2,IF(H46&gt;F46,3,SE)))))</f>
        <v>3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2</v>
      </c>
      <c r="D47" s="215" t="str">
        <f>V22</f>
        <v>Grajaú F.C.</v>
      </c>
      <c r="E47" s="215"/>
      <c r="F47" s="76">
        <v>55</v>
      </c>
      <c r="G47" s="65" t="s">
        <v>17</v>
      </c>
      <c r="H47" s="75">
        <v>51</v>
      </c>
      <c r="I47" s="215" t="str">
        <f>V21</f>
        <v>hugofluzao</v>
      </c>
      <c r="J47" s="215"/>
      <c r="K47" s="215"/>
      <c r="L47" s="215"/>
      <c r="M47" s="215"/>
      <c r="N47" s="215"/>
      <c r="O47" s="215"/>
      <c r="P47" s="215"/>
      <c r="Q47" s="45">
        <f>IF(OR(H47="",F47=""),"",IF(H47=F47,1,IF(H47&lt;F47,0,IF(H47-F47&lt;10,2,IF(H47&gt;F47,3,SE)))))</f>
        <v>0</v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16" t="s">
        <v>164</v>
      </c>
      <c r="E49" s="217"/>
      <c r="F49" s="217"/>
      <c r="G49" s="217"/>
      <c r="H49" s="217"/>
      <c r="I49" s="217"/>
      <c r="J49" s="217"/>
      <c r="K49" s="217"/>
      <c r="L49" s="217"/>
      <c r="M49" s="217"/>
      <c r="N49" s="217"/>
      <c r="O49" s="217"/>
      <c r="P49" s="218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19"/>
      <c r="E50" s="220"/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221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>
        <f>IF(OR(F52="",H52=""),"",IF(F52=H52,1,IF(F52&lt;H52,0,IF(F52-H52&lt;10,2,IF(F52&gt;H52,3,SE)))))</f>
        <v>0</v>
      </c>
      <c r="D52" s="215" t="str">
        <f>V23</f>
        <v>fervedouro spfc</v>
      </c>
      <c r="E52" s="215"/>
      <c r="F52" s="75">
        <v>41</v>
      </c>
      <c r="G52" s="65" t="s">
        <v>17</v>
      </c>
      <c r="H52" s="76">
        <v>55</v>
      </c>
      <c r="I52" s="215" t="str">
        <f>V21</f>
        <v>hugofluzao</v>
      </c>
      <c r="J52" s="215"/>
      <c r="K52" s="215"/>
      <c r="L52" s="215"/>
      <c r="M52" s="215"/>
      <c r="N52" s="215"/>
      <c r="O52" s="215"/>
      <c r="P52" s="215"/>
      <c r="Q52" s="45">
        <f>IF(OR(H52="",F52=""),"",IF(H52=F52,1,IF(H52&lt;F52,0,IF(H52-F52&lt;10,2,IF(H52&gt;F52,3,SE)))))</f>
        <v>3</v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>
        <f>IF(OR(F53="",H53=""),"",IF(F53=H53,1,IF(F53&lt;H53,0,IF(F53-H53&lt;10,2,IF(F53&gt;H53,3,SE)))))</f>
        <v>3</v>
      </c>
      <c r="D53" s="215" t="str">
        <f>V22</f>
        <v>Grajaú F.C.</v>
      </c>
      <c r="E53" s="215"/>
      <c r="F53" s="76">
        <v>83</v>
      </c>
      <c r="G53" s="65" t="s">
        <v>17</v>
      </c>
      <c r="H53" s="75">
        <v>50</v>
      </c>
      <c r="I53" s="215" t="str">
        <f>V20</f>
        <v>PedroCampos F.C</v>
      </c>
      <c r="J53" s="215"/>
      <c r="K53" s="215"/>
      <c r="L53" s="215"/>
      <c r="M53" s="215"/>
      <c r="N53" s="215"/>
      <c r="O53" s="215"/>
      <c r="P53" s="215"/>
      <c r="Q53" s="45">
        <f>IF(OR(H53="",F53=""),"",IF(H53=F53,1,IF(H53&lt;F53,0,IF(H53-F53&lt;10,2,IF(H53&gt;F53,3,SE)))))</f>
        <v>0</v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16" t="s">
        <v>165</v>
      </c>
      <c r="E55" s="217"/>
      <c r="F55" s="217"/>
      <c r="G55" s="217"/>
      <c r="H55" s="217"/>
      <c r="I55" s="217"/>
      <c r="J55" s="217"/>
      <c r="K55" s="217"/>
      <c r="L55" s="217"/>
      <c r="M55" s="217"/>
      <c r="N55" s="217"/>
      <c r="O55" s="217"/>
      <c r="P55" s="218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19"/>
      <c r="E56" s="220"/>
      <c r="F56" s="220"/>
      <c r="G56" s="220"/>
      <c r="H56" s="220"/>
      <c r="I56" s="220"/>
      <c r="J56" s="220"/>
      <c r="K56" s="220"/>
      <c r="L56" s="220"/>
      <c r="M56" s="220"/>
      <c r="N56" s="220"/>
      <c r="O56" s="220"/>
      <c r="P56" s="221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0</v>
      </c>
      <c r="D58" s="215" t="str">
        <f>V23</f>
        <v>fervedouro spfc</v>
      </c>
      <c r="E58" s="215"/>
      <c r="F58" s="75">
        <v>30</v>
      </c>
      <c r="G58" s="58" t="s">
        <v>17</v>
      </c>
      <c r="H58" s="76">
        <v>49</v>
      </c>
      <c r="I58" s="215" t="str">
        <f>V22</f>
        <v>Grajaú F.C.</v>
      </c>
      <c r="J58" s="215"/>
      <c r="K58" s="215"/>
      <c r="L58" s="215"/>
      <c r="M58" s="215"/>
      <c r="N58" s="215"/>
      <c r="O58" s="215"/>
      <c r="P58" s="215"/>
      <c r="Q58" s="45">
        <f>IF(OR(H58="",F58=""),"",IF(H58=F58,1,IF(H58&lt;F58,0,IF(H58-F58&lt;10,2,IF(H58&gt;F58,3,SE)))))</f>
        <v>3</v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0</v>
      </c>
      <c r="D59" s="215" t="str">
        <f>V21</f>
        <v>hugofluzao</v>
      </c>
      <c r="E59" s="215"/>
      <c r="F59" s="75">
        <v>52</v>
      </c>
      <c r="G59" s="58" t="s">
        <v>17</v>
      </c>
      <c r="H59" s="76">
        <v>62</v>
      </c>
      <c r="I59" s="215" t="str">
        <f>V20</f>
        <v>PedroCampos F.C</v>
      </c>
      <c r="J59" s="215"/>
      <c r="K59" s="215"/>
      <c r="L59" s="215"/>
      <c r="M59" s="215"/>
      <c r="N59" s="215"/>
      <c r="O59" s="215"/>
      <c r="P59" s="215"/>
      <c r="Q59" s="45">
        <f>IF(OR(H59="",F59=""),"",IF(H59=F59,1,IF(H59&lt;F59,0,IF(H59-F59&lt;10,2,IF(H59&gt;F59,3,SE)))))</f>
        <v>3</v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76" t="s">
        <v>128</v>
      </c>
      <c r="E61" s="277"/>
      <c r="F61" s="277"/>
      <c r="G61" s="277"/>
      <c r="H61" s="277"/>
      <c r="I61" s="277"/>
      <c r="J61" s="277"/>
      <c r="K61" s="277"/>
      <c r="L61" s="277"/>
      <c r="M61" s="278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79"/>
      <c r="E62" s="280"/>
      <c r="F62" s="280"/>
      <c r="G62" s="280"/>
      <c r="H62" s="280"/>
      <c r="I62" s="280"/>
      <c r="J62" s="280"/>
      <c r="K62" s="280"/>
      <c r="L62" s="280"/>
      <c r="M62" s="28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87" t="s">
        <v>12</v>
      </c>
      <c r="G63" s="388"/>
      <c r="H63" s="387" t="s">
        <v>172</v>
      </c>
      <c r="I63" s="388"/>
      <c r="J63" s="387" t="s">
        <v>173</v>
      </c>
      <c r="K63" s="388"/>
      <c r="L63" s="387" t="s">
        <v>174</v>
      </c>
      <c r="M63" s="38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34">
        <f>VLOOKUP(AC64,$U$63:$AB$67,3)</f>
        <v>10</v>
      </c>
      <c r="G64" s="234"/>
      <c r="H64" s="235">
        <f>VLOOKUP(AC64,$U$63:$AB$67,4)</f>
        <v>338</v>
      </c>
      <c r="I64" s="235"/>
      <c r="J64" s="235">
        <f>VLOOKUP(AC64,$U$63:$AB$67,5)</f>
        <v>267</v>
      </c>
      <c r="K64" s="235"/>
      <c r="L64" s="235">
        <f>VLOOKUP(AC64,$U$63:$AB$67,6)</f>
        <v>71</v>
      </c>
      <c r="M64" s="385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5</v>
      </c>
      <c r="X64" s="45">
        <f>SUM(H72,H79,H85,H90,H97,H103)</f>
        <v>298</v>
      </c>
      <c r="Y64" s="45">
        <f>SUM(F72,F79,F85,F90,F97,F103)</f>
        <v>375</v>
      </c>
      <c r="Z64" s="45">
        <f>X64-Y64</f>
        <v>-77</v>
      </c>
      <c r="AA64" s="45">
        <f>(W64*10^10)+((Z64+5000)*10^6)+(X64*10)+U64</f>
        <v>54923002981</v>
      </c>
      <c r="AB64" s="45">
        <f>LARGE($AA$64:$AA$67,U64)</f>
        <v>105071003383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34">
        <f>VLOOKUP(AC65,$U$63:$AB$67,3)</f>
        <v>9</v>
      </c>
      <c r="G65" s="234"/>
      <c r="H65" s="235">
        <f>VLOOKUP(AC65,$U$63:$AB$67,4)</f>
        <v>290</v>
      </c>
      <c r="I65" s="235"/>
      <c r="J65" s="235">
        <f>VLOOKUP(AC65,$U$63:$AB$67,5)</f>
        <v>320</v>
      </c>
      <c r="K65" s="235"/>
      <c r="L65" s="235">
        <f>VLOOKUP(AC65,$U$63:$AB$67,6)</f>
        <v>-30</v>
      </c>
      <c r="M65" s="385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9</v>
      </c>
      <c r="X65" s="45">
        <f>SUM(H73,H78,F85,H91,H96,F103)</f>
        <v>290</v>
      </c>
      <c r="Y65" s="45">
        <f>SUM(F73,F78,H85,F91,F96,H103)</f>
        <v>320</v>
      </c>
      <c r="Z65" s="45">
        <f>X65-Y65</f>
        <v>-30</v>
      </c>
      <c r="AA65" s="45">
        <f>(W65*10^10)+((Z65+5000)*10^6)+(X65*10)+U65</f>
        <v>94970002902</v>
      </c>
      <c r="AB65" s="45">
        <f>LARGE($AA$64:$AA$67,U65)</f>
        <v>94970002902</v>
      </c>
      <c r="AC65" s="64">
        <f>MATCH(AB65,$AA$64:$AA$67,0)</f>
        <v>2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Celtic fc 2011</v>
      </c>
      <c r="F66" s="231">
        <f>VLOOKUP(AC66,$U$63:$AB$67,3)</f>
        <v>8</v>
      </c>
      <c r="G66" s="231"/>
      <c r="H66" s="232">
        <f>VLOOKUP(AC66,$U$63:$AB$67,4)</f>
        <v>337</v>
      </c>
      <c r="I66" s="232"/>
      <c r="J66" s="232">
        <f>VLOOKUP(AC66,$U$63:$AB$67,5)</f>
        <v>301</v>
      </c>
      <c r="K66" s="232"/>
      <c r="L66" s="232">
        <f>VLOOKUP(AC66,$U$63:$AB$67,6)</f>
        <v>36</v>
      </c>
      <c r="M66" s="386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10</v>
      </c>
      <c r="X66" s="45">
        <f>SUM(F73,F79,H84,F91,F97,H102)</f>
        <v>338</v>
      </c>
      <c r="Y66" s="45">
        <f>SUM(H73,H79,F84,H91,H97,F102)</f>
        <v>267</v>
      </c>
      <c r="Z66" s="45">
        <f>X66-Y66</f>
        <v>71</v>
      </c>
      <c r="AA66" s="45">
        <f>(W66*10^10)+((Z66+5000)*10^6)+(X66*10)+U66</f>
        <v>105071003383</v>
      </c>
      <c r="AB66" s="45">
        <f>LARGE($AA$64:$AA$67,U66)</f>
        <v>85036003374</v>
      </c>
      <c r="AC66" s="64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31">
        <f>VLOOKUP(AC67,$U$63:$AB$67,3)</f>
        <v>5</v>
      </c>
      <c r="G67" s="231"/>
      <c r="H67" s="232">
        <f>VLOOKUP(AC67,$U$63:$AB$67,4)</f>
        <v>298</v>
      </c>
      <c r="I67" s="232"/>
      <c r="J67" s="232">
        <f>VLOOKUP(AC67,$U$63:$AB$67,5)</f>
        <v>375</v>
      </c>
      <c r="K67" s="232"/>
      <c r="L67" s="232">
        <f>VLOOKUP(AC67,$U$63:$AB$67,6)</f>
        <v>-77</v>
      </c>
      <c r="M67" s="386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8</v>
      </c>
      <c r="X67" s="45">
        <f>SUM(F72,F78,F84,F90,F96,F102)</f>
        <v>337</v>
      </c>
      <c r="Y67" s="45">
        <f>SUM(H72,H78,H84,H90,H96,H102)</f>
        <v>301</v>
      </c>
      <c r="Z67" s="45">
        <f>X67-Y67</f>
        <v>36</v>
      </c>
      <c r="AA67" s="45">
        <f>(W67*10^10)+((Z67+5000)*10^6)+(X67*10)+U67</f>
        <v>85036003374</v>
      </c>
      <c r="AB67" s="45">
        <f>LARGE($AA$64:$AA$67,U67)</f>
        <v>54923002981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25" t="s">
        <v>160</v>
      </c>
      <c r="E69" s="226"/>
      <c r="F69" s="226"/>
      <c r="G69" s="226"/>
      <c r="H69" s="226"/>
      <c r="I69" s="226"/>
      <c r="J69" s="226"/>
      <c r="K69" s="226"/>
      <c r="L69" s="226"/>
      <c r="M69" s="226"/>
      <c r="N69" s="226"/>
      <c r="O69" s="226"/>
      <c r="P69" s="22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28"/>
      <c r="E70" s="229"/>
      <c r="F70" s="229"/>
      <c r="G70" s="229"/>
      <c r="H70" s="229"/>
      <c r="I70" s="229"/>
      <c r="J70" s="229"/>
      <c r="K70" s="229"/>
      <c r="L70" s="229"/>
      <c r="M70" s="229"/>
      <c r="N70" s="229"/>
      <c r="O70" s="229"/>
      <c r="P70" s="23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15" t="str">
        <f>V67</f>
        <v>Celtic fc 2011</v>
      </c>
      <c r="E72" s="215"/>
      <c r="F72" s="76">
        <v>53</v>
      </c>
      <c r="G72" s="65" t="s">
        <v>17</v>
      </c>
      <c r="H72" s="75">
        <v>33</v>
      </c>
      <c r="I72" s="215" t="str">
        <f>V64</f>
        <v>FC Jo@o Pedro</v>
      </c>
      <c r="J72" s="215"/>
      <c r="K72" s="215"/>
      <c r="L72" s="215"/>
      <c r="M72" s="215"/>
      <c r="N72" s="215"/>
      <c r="O72" s="215"/>
      <c r="P72" s="215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15" t="str">
        <f>V66</f>
        <v>BFR Igor Costa</v>
      </c>
      <c r="E73" s="215"/>
      <c r="F73" s="76">
        <v>44</v>
      </c>
      <c r="G73" s="65" t="s">
        <v>17</v>
      </c>
      <c r="H73" s="75">
        <v>38</v>
      </c>
      <c r="I73" s="215" t="str">
        <f>V65</f>
        <v>Al-Jazira F.c</v>
      </c>
      <c r="J73" s="215"/>
      <c r="K73" s="215"/>
      <c r="L73" s="215"/>
      <c r="M73" s="215"/>
      <c r="N73" s="215"/>
      <c r="O73" s="215"/>
      <c r="P73" s="21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16" t="s">
        <v>161</v>
      </c>
      <c r="E75" s="217"/>
      <c r="F75" s="217"/>
      <c r="G75" s="217"/>
      <c r="H75" s="217"/>
      <c r="I75" s="217"/>
      <c r="J75" s="217"/>
      <c r="K75" s="217"/>
      <c r="L75" s="217"/>
      <c r="M75" s="217"/>
      <c r="N75" s="217"/>
      <c r="O75" s="217"/>
      <c r="P75" s="218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19"/>
      <c r="E76" s="220"/>
      <c r="F76" s="220"/>
      <c r="G76" s="220"/>
      <c r="H76" s="220"/>
      <c r="I76" s="220"/>
      <c r="J76" s="220"/>
      <c r="K76" s="220"/>
      <c r="L76" s="220"/>
      <c r="M76" s="220"/>
      <c r="N76" s="220"/>
      <c r="O76" s="220"/>
      <c r="P76" s="221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15" t="str">
        <f>V67</f>
        <v>Celtic fc 2011</v>
      </c>
      <c r="E78" s="215"/>
      <c r="F78" s="75">
        <v>56</v>
      </c>
      <c r="G78" s="65" t="s">
        <v>17</v>
      </c>
      <c r="H78" s="76">
        <v>67</v>
      </c>
      <c r="I78" s="215" t="str">
        <f>V65</f>
        <v>Al-Jazira F.c</v>
      </c>
      <c r="J78" s="215"/>
      <c r="K78" s="215"/>
      <c r="L78" s="215"/>
      <c r="M78" s="215"/>
      <c r="N78" s="215"/>
      <c r="O78" s="215"/>
      <c r="P78" s="215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15" t="str">
        <f>V66</f>
        <v>BFR Igor Costa</v>
      </c>
      <c r="E79" s="215"/>
      <c r="F79" s="76">
        <v>98</v>
      </c>
      <c r="G79" s="65" t="s">
        <v>17</v>
      </c>
      <c r="H79" s="75">
        <v>42</v>
      </c>
      <c r="I79" s="215" t="str">
        <f>V64</f>
        <v>FC Jo@o Pedro</v>
      </c>
      <c r="J79" s="215"/>
      <c r="K79" s="215"/>
      <c r="L79" s="215"/>
      <c r="M79" s="215"/>
      <c r="N79" s="215"/>
      <c r="O79" s="215"/>
      <c r="P79" s="215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16" t="s">
        <v>162</v>
      </c>
      <c r="E81" s="217"/>
      <c r="F81" s="217"/>
      <c r="G81" s="217"/>
      <c r="H81" s="217"/>
      <c r="I81" s="217"/>
      <c r="J81" s="217"/>
      <c r="K81" s="217"/>
      <c r="L81" s="217"/>
      <c r="M81" s="217"/>
      <c r="N81" s="217"/>
      <c r="O81" s="217"/>
      <c r="P81" s="218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19"/>
      <c r="E82" s="220"/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1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>
        <f>IF(OR(F84="",H84=""),"",IF(F84=H84,1,IF(F84&lt;H84,0,IF(F84-H84&lt;10,2,IF(F84&gt;H84,3,SE)))))</f>
        <v>0</v>
      </c>
      <c r="D84" s="215" t="str">
        <f>V67</f>
        <v>Celtic fc 2011</v>
      </c>
      <c r="E84" s="215"/>
      <c r="F84" s="75">
        <v>55</v>
      </c>
      <c r="G84" s="65" t="s">
        <v>17</v>
      </c>
      <c r="H84" s="76">
        <v>56</v>
      </c>
      <c r="I84" s="215" t="str">
        <f>V66</f>
        <v>BFR Igor Costa</v>
      </c>
      <c r="J84" s="215"/>
      <c r="K84" s="215"/>
      <c r="L84" s="215"/>
      <c r="M84" s="215"/>
      <c r="N84" s="215"/>
      <c r="O84" s="215"/>
      <c r="P84" s="215"/>
      <c r="Q84" s="45">
        <f>IF(OR(H84="",F84=""),"",IF(H84=F84,1,IF(H84&lt;F84,0,IF(H84-F84&lt;10,2,IF(H84&gt;F84,3,SE)))))</f>
        <v>2</v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>
        <f>IF(OR(F85="",H85=""),"",IF(F85=H85,1,IF(F85&lt;H85,0,IF(F85-H85&lt;10,2,IF(F85&gt;H85,3,SE)))))</f>
        <v>3</v>
      </c>
      <c r="D85" s="215" t="str">
        <f>V65</f>
        <v>Al-Jazira F.c</v>
      </c>
      <c r="E85" s="215"/>
      <c r="F85" s="76">
        <v>57</v>
      </c>
      <c r="G85" s="65" t="s">
        <v>17</v>
      </c>
      <c r="H85" s="75">
        <v>38</v>
      </c>
      <c r="I85" s="215" t="str">
        <f>V64</f>
        <v>FC Jo@o Pedro</v>
      </c>
      <c r="J85" s="215"/>
      <c r="K85" s="215"/>
      <c r="L85" s="215"/>
      <c r="M85" s="215"/>
      <c r="N85" s="215"/>
      <c r="O85" s="215"/>
      <c r="P85" s="215"/>
      <c r="Q85" s="45">
        <f>IF(OR(H85="",F85=""),"",IF(H85=F85,1,IF(H85&lt;F85,0,IF(H85-F85&lt;10,2,IF(H85&gt;F85,3,SE)))))</f>
        <v>0</v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16" t="s">
        <v>163</v>
      </c>
      <c r="E87" s="217"/>
      <c r="F87" s="217"/>
      <c r="G87" s="217"/>
      <c r="H87" s="217"/>
      <c r="I87" s="217"/>
      <c r="J87" s="217"/>
      <c r="K87" s="217"/>
      <c r="L87" s="217"/>
      <c r="M87" s="217"/>
      <c r="N87" s="217"/>
      <c r="O87" s="217"/>
      <c r="P87" s="218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19"/>
      <c r="E88" s="220"/>
      <c r="F88" s="220"/>
      <c r="G88" s="220"/>
      <c r="H88" s="220"/>
      <c r="I88" s="220"/>
      <c r="J88" s="220"/>
      <c r="K88" s="220"/>
      <c r="L88" s="220"/>
      <c r="M88" s="220"/>
      <c r="N88" s="220"/>
      <c r="O88" s="220"/>
      <c r="P88" s="221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>
        <f>IF(OR(F90="",H90=""),"",IF(F90=H90,1,IF(F90&lt;H90,0,IF(F90-H90&lt;10,2,IF(F90&gt;H90,3,SE)))))</f>
        <v>0</v>
      </c>
      <c r="D90" s="215" t="str">
        <f>V67</f>
        <v>Celtic fc 2011</v>
      </c>
      <c r="E90" s="215"/>
      <c r="F90" s="75">
        <v>57</v>
      </c>
      <c r="G90" s="65" t="s">
        <v>17</v>
      </c>
      <c r="H90" s="76">
        <v>61</v>
      </c>
      <c r="I90" s="215" t="str">
        <f>V64</f>
        <v>FC Jo@o Pedro</v>
      </c>
      <c r="J90" s="215"/>
      <c r="K90" s="215"/>
      <c r="L90" s="215"/>
      <c r="M90" s="215"/>
      <c r="N90" s="215"/>
      <c r="O90" s="215"/>
      <c r="P90" s="215"/>
      <c r="Q90" s="45">
        <f>IF(OR(H90="",F90=""),"",IF(H90=F90,1,IF(H90&lt;F90,0,IF(H90-F90&lt;10,2,IF(H90&gt;F90,3,SE)))))</f>
        <v>2</v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>
        <f>IF(OR(F91="",H91=""),"",IF(F91=H91,1,IF(F91&lt;H91,0,IF(F91-H91&lt;10,2,IF(F91&gt;H91,3,SE)))))</f>
        <v>3</v>
      </c>
      <c r="D91" s="215" t="str">
        <f>V66</f>
        <v>BFR Igor Costa</v>
      </c>
      <c r="E91" s="215"/>
      <c r="F91" s="76">
        <v>56</v>
      </c>
      <c r="G91" s="65" t="s">
        <v>17</v>
      </c>
      <c r="H91" s="75">
        <v>18</v>
      </c>
      <c r="I91" s="215" t="str">
        <f>V65</f>
        <v>Al-Jazira F.c</v>
      </c>
      <c r="J91" s="215"/>
      <c r="K91" s="215"/>
      <c r="L91" s="215"/>
      <c r="M91" s="215"/>
      <c r="N91" s="215"/>
      <c r="O91" s="215"/>
      <c r="P91" s="215"/>
      <c r="Q91" s="45">
        <f>IF(OR(H91="",F91=""),"",IF(H91=F91,1,IF(H91&lt;F91,0,IF(H91-F91&lt;10,2,IF(H91&gt;F91,3,SE)))))</f>
        <v>0</v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16" t="s">
        <v>164</v>
      </c>
      <c r="E93" s="217"/>
      <c r="F93" s="217"/>
      <c r="G93" s="217"/>
      <c r="H93" s="217"/>
      <c r="I93" s="217"/>
      <c r="J93" s="217"/>
      <c r="K93" s="217"/>
      <c r="L93" s="217"/>
      <c r="M93" s="217"/>
      <c r="N93" s="217"/>
      <c r="O93" s="217"/>
      <c r="P93" s="218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19"/>
      <c r="E94" s="220"/>
      <c r="F94" s="220"/>
      <c r="G94" s="220"/>
      <c r="H94" s="220"/>
      <c r="I94" s="220"/>
      <c r="J94" s="220"/>
      <c r="K94" s="220"/>
      <c r="L94" s="220"/>
      <c r="M94" s="220"/>
      <c r="N94" s="220"/>
      <c r="O94" s="220"/>
      <c r="P94" s="221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>
        <f>IF(OR(F96="",H96=""),"",IF(F96=H96,1,IF(F96&lt;H96,0,IF(F96-H96&lt;10,2,IF(F96&gt;H96,3,SE)))))</f>
        <v>3</v>
      </c>
      <c r="D96" s="215" t="str">
        <f>V67</f>
        <v>Celtic fc 2011</v>
      </c>
      <c r="E96" s="215"/>
      <c r="F96" s="76">
        <v>70</v>
      </c>
      <c r="G96" s="65" t="s">
        <v>17</v>
      </c>
      <c r="H96" s="75">
        <v>44</v>
      </c>
      <c r="I96" s="215" t="str">
        <f>V65</f>
        <v>Al-Jazira F.c</v>
      </c>
      <c r="J96" s="215"/>
      <c r="K96" s="215"/>
      <c r="L96" s="215"/>
      <c r="M96" s="215"/>
      <c r="N96" s="215"/>
      <c r="O96" s="215"/>
      <c r="P96" s="215"/>
      <c r="Q96" s="45">
        <f>IF(OR(H96="",F96=""),"",IF(H96=F96,1,IF(H96&lt;F96,0,IF(H96-F96&lt;10,2,IF(H96&gt;F96,3,SE)))))</f>
        <v>0</v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>
        <f>IF(OR(F97="",H97=""),"",IF(F97=H97,1,IF(F97&lt;H97,0,IF(F97-H97&lt;10,2,IF(F97&gt;H97,3,SE)))))</f>
        <v>0</v>
      </c>
      <c r="D97" s="215" t="str">
        <f>V66</f>
        <v>BFR Igor Costa</v>
      </c>
      <c r="E97" s="215"/>
      <c r="F97" s="75">
        <v>44</v>
      </c>
      <c r="G97" s="65" t="s">
        <v>17</v>
      </c>
      <c r="H97" s="76">
        <v>68</v>
      </c>
      <c r="I97" s="215" t="str">
        <f>V64</f>
        <v>FC Jo@o Pedro</v>
      </c>
      <c r="J97" s="215"/>
      <c r="K97" s="215"/>
      <c r="L97" s="215"/>
      <c r="M97" s="215"/>
      <c r="N97" s="215"/>
      <c r="O97" s="215"/>
      <c r="P97" s="215"/>
      <c r="Q97" s="45">
        <f>IF(OR(H97="",F97=""),"",IF(H97=F97,1,IF(H97&lt;F97,0,IF(H97-F97&lt;10,2,IF(H97&gt;F97,3,SE)))))</f>
        <v>3</v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16" t="s">
        <v>165</v>
      </c>
      <c r="E99" s="217"/>
      <c r="F99" s="217"/>
      <c r="G99" s="217"/>
      <c r="H99" s="217"/>
      <c r="I99" s="217"/>
      <c r="J99" s="217"/>
      <c r="K99" s="217"/>
      <c r="L99" s="217"/>
      <c r="M99" s="217"/>
      <c r="N99" s="217"/>
      <c r="O99" s="217"/>
      <c r="P99" s="218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19"/>
      <c r="E100" s="220"/>
      <c r="F100" s="220"/>
      <c r="G100" s="220"/>
      <c r="H100" s="220"/>
      <c r="I100" s="220"/>
      <c r="J100" s="220"/>
      <c r="K100" s="220"/>
      <c r="L100" s="220"/>
      <c r="M100" s="220"/>
      <c r="N100" s="220"/>
      <c r="O100" s="220"/>
      <c r="P100" s="221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2</v>
      </c>
      <c r="D102" s="215" t="str">
        <f>V67</f>
        <v>Celtic fc 2011</v>
      </c>
      <c r="E102" s="215"/>
      <c r="F102" s="76">
        <v>46</v>
      </c>
      <c r="G102" s="58" t="s">
        <v>17</v>
      </c>
      <c r="H102" s="75">
        <v>40</v>
      </c>
      <c r="I102" s="215" t="str">
        <f>V66</f>
        <v>BFR Igor Costa</v>
      </c>
      <c r="J102" s="215"/>
      <c r="K102" s="215"/>
      <c r="L102" s="215"/>
      <c r="M102" s="215"/>
      <c r="N102" s="215"/>
      <c r="O102" s="215"/>
      <c r="P102" s="215"/>
      <c r="Q102" s="45">
        <f>IF(OR(H102="",F102=""),"",IF(H102=F102,1,IF(H102&lt;F102,0,IF(H102-F102&lt;10,2,IF(H102&gt;F102,3,SE)))))</f>
        <v>0</v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3</v>
      </c>
      <c r="D103" s="215" t="str">
        <f>V65</f>
        <v>Al-Jazira F.c</v>
      </c>
      <c r="E103" s="215"/>
      <c r="F103" s="76">
        <v>66</v>
      </c>
      <c r="G103" s="58" t="s">
        <v>17</v>
      </c>
      <c r="H103" s="75">
        <v>56</v>
      </c>
      <c r="I103" s="215" t="str">
        <f>V64</f>
        <v>FC Jo@o Pedro</v>
      </c>
      <c r="J103" s="215"/>
      <c r="K103" s="215"/>
      <c r="L103" s="215"/>
      <c r="M103" s="215"/>
      <c r="N103" s="215"/>
      <c r="O103" s="215"/>
      <c r="P103" s="215"/>
      <c r="Q103" s="45">
        <f>IF(OR(H103="",F103=""),"",IF(H103=F103,1,IF(H103&lt;F103,0,IF(H103-F103&lt;10,2,IF(H103&gt;F103,3,SE)))))</f>
        <v>0</v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76" t="s">
        <v>131</v>
      </c>
      <c r="E105" s="277"/>
      <c r="F105" s="277"/>
      <c r="G105" s="277"/>
      <c r="H105" s="277"/>
      <c r="I105" s="277"/>
      <c r="J105" s="277"/>
      <c r="K105" s="277"/>
      <c r="L105" s="277"/>
      <c r="M105" s="27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79"/>
      <c r="E106" s="280"/>
      <c r="F106" s="280"/>
      <c r="G106" s="280"/>
      <c r="H106" s="280"/>
      <c r="I106" s="280"/>
      <c r="J106" s="280"/>
      <c r="K106" s="280"/>
      <c r="L106" s="280"/>
      <c r="M106" s="28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87" t="s">
        <v>12</v>
      </c>
      <c r="G107" s="388"/>
      <c r="H107" s="387" t="s">
        <v>172</v>
      </c>
      <c r="I107" s="388"/>
      <c r="J107" s="387" t="s">
        <v>173</v>
      </c>
      <c r="K107" s="388"/>
      <c r="L107" s="387" t="s">
        <v>174</v>
      </c>
      <c r="M107" s="38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Lenda Mágica</v>
      </c>
      <c r="F108" s="234">
        <f>VLOOKUP(AC108,$U$107:$AB$111,3)</f>
        <v>13</v>
      </c>
      <c r="G108" s="234"/>
      <c r="H108" s="235">
        <f>VLOOKUP(AC108,$U$107:$AB$111,4)</f>
        <v>361</v>
      </c>
      <c r="I108" s="235"/>
      <c r="J108" s="235">
        <f>VLOOKUP(AC108,$U$107:$AB$111,5)</f>
        <v>312</v>
      </c>
      <c r="K108" s="235"/>
      <c r="L108" s="235">
        <f>VLOOKUP(AC108,$U$107:$AB$111,6)</f>
        <v>49</v>
      </c>
      <c r="M108" s="385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13</v>
      </c>
      <c r="X108" s="45">
        <f>SUM(H116,H123,H129,H134,H141,H147)</f>
        <v>361</v>
      </c>
      <c r="Y108" s="45">
        <f>SUM(F116,F123,F129,F134,F141,F147)</f>
        <v>312</v>
      </c>
      <c r="Z108" s="45">
        <f>X108-Y108</f>
        <v>49</v>
      </c>
      <c r="AA108" s="45">
        <f>(W108*10^10)+((Z108+5000)*10^6)+(X108*10)+U108</f>
        <v>135049003611</v>
      </c>
      <c r="AB108" s="45">
        <f>LARGE($AA$108:$AA$111,U108)</f>
        <v>135049003611</v>
      </c>
      <c r="AC108" s="64">
        <f>MATCH(AB108,$AA$108:$AA$111,0)</f>
        <v>1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VivaCR.FC</v>
      </c>
      <c r="F109" s="234">
        <f>VLOOKUP(AC109,$U$107:$AB$111,3)</f>
        <v>11</v>
      </c>
      <c r="G109" s="234"/>
      <c r="H109" s="235">
        <f>VLOOKUP(AC109,$U$107:$AB$111,4)</f>
        <v>366</v>
      </c>
      <c r="I109" s="235"/>
      <c r="J109" s="235">
        <f>VLOOKUP(AC109,$U$107:$AB$111,5)</f>
        <v>314</v>
      </c>
      <c r="K109" s="235"/>
      <c r="L109" s="235">
        <f>VLOOKUP(AC109,$U$107:$AB$111,6)</f>
        <v>52</v>
      </c>
      <c r="M109" s="385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2</v>
      </c>
      <c r="X109" s="45">
        <f>SUM(H117,H122,F129,H135,H140,F147)</f>
        <v>271</v>
      </c>
      <c r="Y109" s="45">
        <f>SUM(F117,F122,H129,F135,F140,H147)</f>
        <v>347</v>
      </c>
      <c r="Z109" s="45">
        <f>X109-Y109</f>
        <v>-76</v>
      </c>
      <c r="AA109" s="45">
        <f>(W109*10^10)+((Z109+5000)*10^6)+(X109*10)+U109</f>
        <v>24924002712</v>
      </c>
      <c r="AB109" s="45">
        <f>LARGE($AA$108:$AA$111,U109)</f>
        <v>115052003663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31">
        <f>VLOOKUP(AC110,$U$107:$AB$111,3)</f>
        <v>6</v>
      </c>
      <c r="G110" s="231"/>
      <c r="H110" s="232">
        <f>VLOOKUP(AC110,$U$107:$AB$111,4)</f>
        <v>335</v>
      </c>
      <c r="I110" s="232"/>
      <c r="J110" s="232">
        <f>VLOOKUP(AC110,$U$107:$AB$111,5)</f>
        <v>360</v>
      </c>
      <c r="K110" s="232"/>
      <c r="L110" s="232">
        <f>VLOOKUP(AC110,$U$107:$AB$111,6)</f>
        <v>-25</v>
      </c>
      <c r="M110" s="386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11</v>
      </c>
      <c r="X110" s="45">
        <f>SUM(F117,F123,H128,F135,F141,H146)</f>
        <v>366</v>
      </c>
      <c r="Y110" s="45">
        <f>SUM(H117,H123,F128,H135,H141,F146)</f>
        <v>314</v>
      </c>
      <c r="Z110" s="45">
        <f>X110-Y110</f>
        <v>52</v>
      </c>
      <c r="AA110" s="45">
        <f>(W110*10^10)+((Z110+5000)*10^6)+(X110*10)+U110</f>
        <v>115052003663</v>
      </c>
      <c r="AB110" s="45">
        <f>LARGE($AA$108:$AA$111,U110)</f>
        <v>64975003354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31">
        <f>VLOOKUP(AC111,$U$107:$AB$111,3)</f>
        <v>2</v>
      </c>
      <c r="G111" s="231"/>
      <c r="H111" s="232">
        <f>VLOOKUP(AC111,$U$107:$AB$111,4)</f>
        <v>271</v>
      </c>
      <c r="I111" s="232"/>
      <c r="J111" s="232">
        <f>VLOOKUP(AC111,$U$107:$AB$111,5)</f>
        <v>347</v>
      </c>
      <c r="K111" s="232"/>
      <c r="L111" s="232">
        <f>VLOOKUP(AC111,$U$107:$AB$111,6)</f>
        <v>-76</v>
      </c>
      <c r="M111" s="386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6</v>
      </c>
      <c r="X111" s="45">
        <f>SUM(F116,F122,F128,F134,F140,F146)</f>
        <v>335</v>
      </c>
      <c r="Y111" s="45">
        <f>SUM(H116,H122,H128,H134,H140,H146)</f>
        <v>360</v>
      </c>
      <c r="Z111" s="45">
        <f>X111-Y111</f>
        <v>-25</v>
      </c>
      <c r="AA111" s="45">
        <f>(W111*10^10)+((Z111+5000)*10^6)+(X111*10)+U111</f>
        <v>64975003354</v>
      </c>
      <c r="AB111" s="45">
        <f>LARGE($AA$108:$AA$111,U111)</f>
        <v>24924002712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 hidden="1">
      <c r="C113" s="45" t="str">
        <f>IF(OR(F113="",H113=""),"",IF(F113=H113,1,IF(F113&lt;H113,0,IF(F113-H113&lt;10,2,IF(F113&gt;H113,3,SE)))))</f>
        <v/>
      </c>
      <c r="D113" s="225" t="s">
        <v>160</v>
      </c>
      <c r="E113" s="226"/>
      <c r="F113" s="226"/>
      <c r="G113" s="226"/>
      <c r="H113" s="226"/>
      <c r="I113" s="226"/>
      <c r="J113" s="226"/>
      <c r="K113" s="226"/>
      <c r="L113" s="226"/>
      <c r="M113" s="226"/>
      <c r="N113" s="226"/>
      <c r="O113" s="226"/>
      <c r="P113" s="22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hidden="1" thickBot="1">
      <c r="C114" s="45" t="str">
        <f>IF(OR(F114="",H114=""),"",IF(F114=H114,1,IF(F114&lt;H114,0,IF(F114-H114&lt;10,2,IF(F114&gt;H114,3,SE)))))</f>
        <v/>
      </c>
      <c r="D114" s="228"/>
      <c r="E114" s="229"/>
      <c r="F114" s="229"/>
      <c r="G114" s="229"/>
      <c r="H114" s="229"/>
      <c r="I114" s="229"/>
      <c r="J114" s="229"/>
      <c r="K114" s="229"/>
      <c r="L114" s="229"/>
      <c r="M114" s="229"/>
      <c r="N114" s="229"/>
      <c r="O114" s="229"/>
      <c r="P114" s="23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 hidden="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 hidden="1">
      <c r="C116" s="45">
        <f>IF(OR(F116="",H116=""),"",IF(F116=H116,1,IF(F116&lt;H116,0,IF(F116-H116&lt;10,2,IF(F116&gt;H116,3,SE)))))</f>
        <v>0</v>
      </c>
      <c r="D116" s="215" t="str">
        <f>V111</f>
        <v>Jero FC</v>
      </c>
      <c r="E116" s="215"/>
      <c r="F116" s="75">
        <v>54</v>
      </c>
      <c r="G116" s="58" t="s">
        <v>17</v>
      </c>
      <c r="H116" s="76">
        <v>57</v>
      </c>
      <c r="I116" s="215" t="str">
        <f>V108</f>
        <v>Lenda Mágica</v>
      </c>
      <c r="J116" s="215"/>
      <c r="K116" s="215"/>
      <c r="L116" s="215"/>
      <c r="M116" s="215"/>
      <c r="N116" s="215"/>
      <c r="O116" s="215"/>
      <c r="P116" s="215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 hidden="1">
      <c r="C117" s="45">
        <f>IF(OR(F117="",H117=""),"",IF(F117=H117,1,IF(F117&lt;H117,0,IF(F117-H117&lt;10,2,IF(F117&gt;H117,3,SE)))))</f>
        <v>3</v>
      </c>
      <c r="D117" s="215" t="str">
        <f>V110</f>
        <v>VivaCR.FC</v>
      </c>
      <c r="E117" s="215"/>
      <c r="F117" s="76">
        <v>60</v>
      </c>
      <c r="G117" s="58" t="s">
        <v>17</v>
      </c>
      <c r="H117" s="75">
        <v>20</v>
      </c>
      <c r="I117" s="215" t="str">
        <f>V109</f>
        <v>Levi*s FC 10</v>
      </c>
      <c r="J117" s="215"/>
      <c r="K117" s="215"/>
      <c r="L117" s="215"/>
      <c r="M117" s="215"/>
      <c r="N117" s="215"/>
      <c r="O117" s="215"/>
      <c r="P117" s="215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hidden="1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 hidden="1">
      <c r="C119" s="45" t="str">
        <f>IF(OR(F119="",H119=""),"",IF(F119=H119,1,IF(F119&lt;H119,0,IF(F119-H119&lt;10,2,IF(F119&gt;H119,3,SE)))))</f>
        <v/>
      </c>
      <c r="D119" s="216" t="s">
        <v>161</v>
      </c>
      <c r="E119" s="217"/>
      <c r="F119" s="217"/>
      <c r="G119" s="217"/>
      <c r="H119" s="217"/>
      <c r="I119" s="217"/>
      <c r="J119" s="217"/>
      <c r="K119" s="217"/>
      <c r="L119" s="217"/>
      <c r="M119" s="217"/>
      <c r="N119" s="217"/>
      <c r="O119" s="217"/>
      <c r="P119" s="218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hidden="1" thickBot="1">
      <c r="C120" s="45" t="str">
        <f>IF(OR(F120="",H120=""),"",IF(F120=H120,1,IF(F120&lt;H120,0,IF(F120-H120&lt;10,2,IF(F120&gt;H120,3,SE)))))</f>
        <v/>
      </c>
      <c r="D120" s="219"/>
      <c r="E120" s="220"/>
      <c r="F120" s="220"/>
      <c r="G120" s="220"/>
      <c r="H120" s="220"/>
      <c r="I120" s="220"/>
      <c r="J120" s="220"/>
      <c r="K120" s="220"/>
      <c r="L120" s="220"/>
      <c r="M120" s="220"/>
      <c r="N120" s="220"/>
      <c r="O120" s="220"/>
      <c r="P120" s="221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 hidden="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 hidden="1">
      <c r="C122" s="45">
        <f>IF(OR(F122="",H122=""),"",IF(F122=H122,1,IF(F122&lt;H122,0,IF(F122-H122&lt;10,2,IF(F122&gt;H122,3,SE)))))</f>
        <v>3</v>
      </c>
      <c r="D122" s="215" t="str">
        <f>V111</f>
        <v>Jero FC</v>
      </c>
      <c r="E122" s="215"/>
      <c r="F122" s="76">
        <v>50</v>
      </c>
      <c r="G122" s="65" t="s">
        <v>17</v>
      </c>
      <c r="H122" s="75">
        <v>40</v>
      </c>
      <c r="I122" s="215" t="str">
        <f>V109</f>
        <v>Levi*s FC 10</v>
      </c>
      <c r="J122" s="215"/>
      <c r="K122" s="215"/>
      <c r="L122" s="215"/>
      <c r="M122" s="215"/>
      <c r="N122" s="215"/>
      <c r="O122" s="215"/>
      <c r="P122" s="215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 hidden="1">
      <c r="C123" s="45">
        <f>IF(OR(F123="",H123=""),"",IF(F123=H123,1,IF(F123&lt;H123,0,IF(F123-H123&lt;10,2,IF(F123&gt;H123,3,SE)))))</f>
        <v>3</v>
      </c>
      <c r="D123" s="215" t="str">
        <f>V110</f>
        <v>VivaCR.FC</v>
      </c>
      <c r="E123" s="215"/>
      <c r="F123" s="76">
        <v>87</v>
      </c>
      <c r="G123" s="65" t="s">
        <v>17</v>
      </c>
      <c r="H123" s="75">
        <v>47</v>
      </c>
      <c r="I123" s="215" t="str">
        <f>V108</f>
        <v>Lenda Mágica</v>
      </c>
      <c r="J123" s="215"/>
      <c r="K123" s="215"/>
      <c r="L123" s="215"/>
      <c r="M123" s="215"/>
      <c r="N123" s="215"/>
      <c r="O123" s="215"/>
      <c r="P123" s="215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hidden="1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 hidden="1">
      <c r="C125" s="45" t="str">
        <f>IF(OR(F125="",H125=""),"",IF(F125=H125,1,IF(F125&lt;H125,0,IF(F125-H125&lt;10,2,IF(F125&gt;H125,3,SE)))))</f>
        <v/>
      </c>
      <c r="D125" s="216" t="s">
        <v>162</v>
      </c>
      <c r="E125" s="217"/>
      <c r="F125" s="217"/>
      <c r="G125" s="217"/>
      <c r="H125" s="217"/>
      <c r="I125" s="217"/>
      <c r="J125" s="217"/>
      <c r="K125" s="217"/>
      <c r="L125" s="217"/>
      <c r="M125" s="217"/>
      <c r="N125" s="217"/>
      <c r="O125" s="217"/>
      <c r="P125" s="218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hidden="1" thickBot="1">
      <c r="C126" s="45" t="str">
        <f>IF(OR(F126="",H126=""),"",IF(F126=H126,1,IF(F126&lt;H126,0,IF(F126-H126&lt;10,2,IF(F126&gt;H126,3,SE)))))</f>
        <v/>
      </c>
      <c r="D126" s="219"/>
      <c r="E126" s="220"/>
      <c r="F126" s="220"/>
      <c r="G126" s="220"/>
      <c r="H126" s="220"/>
      <c r="I126" s="220"/>
      <c r="J126" s="220"/>
      <c r="K126" s="220"/>
      <c r="L126" s="220"/>
      <c r="M126" s="220"/>
      <c r="N126" s="220"/>
      <c r="O126" s="220"/>
      <c r="P126" s="221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 hidden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 hidden="1">
      <c r="C128" s="45">
        <f>IF(OR(F128="",H128=""),"",IF(F128=H128,1,IF(F128&lt;H128,0,IF(F128-H128&lt;10,2,IF(F128&gt;H128,3,SE)))))</f>
        <v>0</v>
      </c>
      <c r="D128" s="215" t="str">
        <f>V111</f>
        <v>Jero FC</v>
      </c>
      <c r="E128" s="215"/>
      <c r="F128" s="75">
        <v>47</v>
      </c>
      <c r="G128" s="65" t="s">
        <v>17</v>
      </c>
      <c r="H128" s="76">
        <v>69</v>
      </c>
      <c r="I128" s="215" t="str">
        <f>V110</f>
        <v>VivaCR.FC</v>
      </c>
      <c r="J128" s="215"/>
      <c r="K128" s="215"/>
      <c r="L128" s="215"/>
      <c r="M128" s="215"/>
      <c r="N128" s="215"/>
      <c r="O128" s="215"/>
      <c r="P128" s="215"/>
      <c r="Q128" s="45">
        <f>IF(OR(H128="",F128=""),"",IF(H128=F128,1,IF(H128&lt;F128,0,IF(H128-F128&lt;10,2,IF(H128&gt;F128,3,SE)))))</f>
        <v>3</v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 hidden="1">
      <c r="C129" s="45">
        <f>IF(OR(F129="",H129=""),"",IF(F129=H129,1,IF(F129&lt;H129,0,IF(F129-H129&lt;10,2,IF(F129&gt;H129,3,SE)))))</f>
        <v>0</v>
      </c>
      <c r="D129" s="215" t="str">
        <f>V109</f>
        <v>Levi*s FC 10</v>
      </c>
      <c r="E129" s="215"/>
      <c r="F129" s="75">
        <v>38</v>
      </c>
      <c r="G129" s="65" t="s">
        <v>17</v>
      </c>
      <c r="H129" s="76">
        <v>53</v>
      </c>
      <c r="I129" s="215" t="str">
        <f>V108</f>
        <v>Lenda Mágica</v>
      </c>
      <c r="J129" s="215"/>
      <c r="K129" s="215"/>
      <c r="L129" s="215"/>
      <c r="M129" s="215"/>
      <c r="N129" s="215"/>
      <c r="O129" s="215"/>
      <c r="P129" s="215"/>
      <c r="Q129" s="45">
        <f>IF(OR(H129="",F129=""),"",IF(H129=F129,1,IF(H129&lt;F129,0,IF(H129-F129&lt;10,2,IF(H129&gt;F129,3,SE)))))</f>
        <v>3</v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hidden="1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 hidden="1">
      <c r="C131" s="45" t="str">
        <f>IF(OR(F131="",H131=""),"",IF(F131=H131,1,IF(F131&lt;H131,0,IF(F131-H131&lt;10,2,IF(F131&gt;H131,3,SE)))))</f>
        <v/>
      </c>
      <c r="D131" s="216" t="s">
        <v>163</v>
      </c>
      <c r="E131" s="217"/>
      <c r="F131" s="217"/>
      <c r="G131" s="217"/>
      <c r="H131" s="217"/>
      <c r="I131" s="217"/>
      <c r="J131" s="217"/>
      <c r="K131" s="217"/>
      <c r="L131" s="217"/>
      <c r="M131" s="217"/>
      <c r="N131" s="217"/>
      <c r="O131" s="217"/>
      <c r="P131" s="218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hidden="1" thickBot="1">
      <c r="C132" s="45" t="str">
        <f>IF(OR(F132="",H132=""),"",IF(F132=H132,1,IF(F132&lt;H132,0,IF(F132-H132&lt;10,2,IF(F132&gt;H132,3,SE)))))</f>
        <v/>
      </c>
      <c r="D132" s="219"/>
      <c r="E132" s="220"/>
      <c r="F132" s="220"/>
      <c r="G132" s="220"/>
      <c r="H132" s="220"/>
      <c r="I132" s="220"/>
      <c r="J132" s="220"/>
      <c r="K132" s="220"/>
      <c r="L132" s="220"/>
      <c r="M132" s="220"/>
      <c r="N132" s="220"/>
      <c r="O132" s="220"/>
      <c r="P132" s="221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 hidden="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 hidden="1">
      <c r="C134" s="45">
        <f>IF(OR(F134="",H134=""),"",IF(F134=H134,1,IF(F134&lt;H134,0,IF(F134-H134&lt;10,2,IF(F134&gt;H134,3,SE)))))</f>
        <v>0</v>
      </c>
      <c r="D134" s="215" t="str">
        <f>V111</f>
        <v>Jero FC</v>
      </c>
      <c r="E134" s="215"/>
      <c r="F134" s="75">
        <v>31</v>
      </c>
      <c r="G134" s="58" t="s">
        <v>17</v>
      </c>
      <c r="H134" s="76">
        <v>64</v>
      </c>
      <c r="I134" s="215" t="str">
        <f>V108</f>
        <v>Lenda Mágica</v>
      </c>
      <c r="J134" s="215"/>
      <c r="K134" s="215"/>
      <c r="L134" s="215"/>
      <c r="M134" s="215"/>
      <c r="N134" s="215"/>
      <c r="O134" s="215"/>
      <c r="P134" s="215"/>
      <c r="Q134" s="45">
        <f>IF(OR(H134="",F134=""),"",IF(H134=F134,1,IF(H134&lt;F134,0,IF(H134-F134&lt;10,2,IF(H134&gt;F134,3,SE)))))</f>
        <v>3</v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 hidden="1">
      <c r="C135" s="45">
        <f>IF(OR(F135="",H135=""),"",IF(F135=H135,1,IF(F135&lt;H135,0,IF(F135-H135&lt;10,2,IF(F135&gt;H135,3,SE)))))</f>
        <v>2</v>
      </c>
      <c r="D135" s="215" t="str">
        <f>V110</f>
        <v>VivaCR.FC</v>
      </c>
      <c r="E135" s="215"/>
      <c r="F135" s="76">
        <v>48</v>
      </c>
      <c r="G135" s="58" t="s">
        <v>17</v>
      </c>
      <c r="H135" s="75">
        <v>43</v>
      </c>
      <c r="I135" s="215" t="str">
        <f>V109</f>
        <v>Levi*s FC 10</v>
      </c>
      <c r="J135" s="215"/>
      <c r="K135" s="215"/>
      <c r="L135" s="215"/>
      <c r="M135" s="215"/>
      <c r="N135" s="215"/>
      <c r="O135" s="215"/>
      <c r="P135" s="215"/>
      <c r="Q135" s="45">
        <f>IF(OR(H135="",F135=""),"",IF(H135=F135,1,IF(H135&lt;F135,0,IF(H135-F135&lt;10,2,IF(H135&gt;F135,3,SE)))))</f>
        <v>0</v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hidden="1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 hidden="1">
      <c r="C137" s="45" t="str">
        <f>IF(OR(F137="",H137=""),"",IF(F137=H137,1,IF(F137&lt;H137,0,IF(F137-H137&lt;10,2,IF(F137&gt;H137,3,SE)))))</f>
        <v/>
      </c>
      <c r="D137" s="216" t="s">
        <v>164</v>
      </c>
      <c r="E137" s="217"/>
      <c r="F137" s="217"/>
      <c r="G137" s="217"/>
      <c r="H137" s="217"/>
      <c r="I137" s="217"/>
      <c r="J137" s="217"/>
      <c r="K137" s="217"/>
      <c r="L137" s="217"/>
      <c r="M137" s="217"/>
      <c r="N137" s="217"/>
      <c r="O137" s="217"/>
      <c r="P137" s="218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hidden="1" thickBot="1">
      <c r="C138" s="45" t="str">
        <f>IF(OR(F138="",H138=""),"",IF(F138=H138,1,IF(F138&lt;H138,0,IF(F138-H138&lt;10,2,IF(F138&gt;H138,3,SE)))))</f>
        <v/>
      </c>
      <c r="D138" s="219"/>
      <c r="E138" s="220"/>
      <c r="F138" s="220"/>
      <c r="G138" s="220"/>
      <c r="H138" s="220"/>
      <c r="I138" s="220"/>
      <c r="J138" s="220"/>
      <c r="K138" s="220"/>
      <c r="L138" s="220"/>
      <c r="M138" s="220"/>
      <c r="N138" s="220"/>
      <c r="O138" s="220"/>
      <c r="P138" s="221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 hidden="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 hidden="1">
      <c r="C140" s="45">
        <f>IF(OR(F140="",H140=""),"",IF(F140=H140,1,IF(F140&lt;H140,0,IF(F140-H140&lt;10,2,IF(F140&gt;H140,3,SE)))))</f>
        <v>0</v>
      </c>
      <c r="D140" s="215" t="str">
        <f>V111</f>
        <v>Jero FC</v>
      </c>
      <c r="E140" s="215"/>
      <c r="F140" s="75">
        <v>83</v>
      </c>
      <c r="G140" s="65" t="s">
        <v>17</v>
      </c>
      <c r="H140" s="76">
        <v>84</v>
      </c>
      <c r="I140" s="215" t="str">
        <f>V109</f>
        <v>Levi*s FC 10</v>
      </c>
      <c r="J140" s="215"/>
      <c r="K140" s="215"/>
      <c r="L140" s="215"/>
      <c r="M140" s="215"/>
      <c r="N140" s="215"/>
      <c r="O140" s="215"/>
      <c r="P140" s="215"/>
      <c r="Q140" s="45">
        <f>IF(OR(H140="",F140=""),"",IF(H140=F140,1,IF(H140&lt;F140,0,IF(H140-F140&lt;10,2,IF(H140&gt;F140,3,SE)))))</f>
        <v>2</v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 hidden="1">
      <c r="C141" s="45">
        <f>IF(OR(F141="",H141=""),"",IF(F141=H141,1,IF(F141&lt;H141,0,IF(F141-H141&lt;10,2,IF(F141&gt;H141,3,SE)))))</f>
        <v>0</v>
      </c>
      <c r="D141" s="215" t="str">
        <f>V110</f>
        <v>VivaCR.FC</v>
      </c>
      <c r="E141" s="215"/>
      <c r="F141" s="75">
        <v>56</v>
      </c>
      <c r="G141" s="65" t="s">
        <v>17</v>
      </c>
      <c r="H141" s="76">
        <v>87</v>
      </c>
      <c r="I141" s="215" t="str">
        <f>V108</f>
        <v>Lenda Mágica</v>
      </c>
      <c r="J141" s="215"/>
      <c r="K141" s="215"/>
      <c r="L141" s="215"/>
      <c r="M141" s="215"/>
      <c r="N141" s="215"/>
      <c r="O141" s="215"/>
      <c r="P141" s="215"/>
      <c r="Q141" s="45">
        <f>IF(OR(H141="",F141=""),"",IF(H141=F141,1,IF(H141&lt;F141,0,IF(H141-F141&lt;10,2,IF(H141&gt;F141,3,SE)))))</f>
        <v>3</v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hidden="1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16" t="s">
        <v>165</v>
      </c>
      <c r="E143" s="217"/>
      <c r="F143" s="217"/>
      <c r="G143" s="217"/>
      <c r="H143" s="217"/>
      <c r="I143" s="217"/>
      <c r="J143" s="217"/>
      <c r="K143" s="217"/>
      <c r="L143" s="217"/>
      <c r="M143" s="217"/>
      <c r="N143" s="217"/>
      <c r="O143" s="217"/>
      <c r="P143" s="218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19"/>
      <c r="E144" s="220"/>
      <c r="F144" s="220"/>
      <c r="G144" s="220"/>
      <c r="H144" s="220"/>
      <c r="I144" s="220"/>
      <c r="J144" s="220"/>
      <c r="K144" s="220"/>
      <c r="L144" s="220"/>
      <c r="M144" s="220"/>
      <c r="N144" s="220"/>
      <c r="O144" s="220"/>
      <c r="P144" s="221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15" t="str">
        <f>V111</f>
        <v>Jero FC</v>
      </c>
      <c r="E146" s="215"/>
      <c r="F146" s="76">
        <v>70</v>
      </c>
      <c r="G146" s="58" t="s">
        <v>17</v>
      </c>
      <c r="H146" s="75">
        <v>46</v>
      </c>
      <c r="I146" s="215" t="str">
        <f>V110</f>
        <v>VivaCR.FC</v>
      </c>
      <c r="J146" s="215"/>
      <c r="K146" s="215"/>
      <c r="L146" s="215"/>
      <c r="M146" s="215"/>
      <c r="N146" s="215"/>
      <c r="O146" s="215"/>
      <c r="P146" s="215"/>
      <c r="Q146" s="45">
        <f>IF(OR(H146="",F146=""),"",IF(H146=F146,1,IF(H146&lt;F146,0,IF(H146-F146&lt;10,2,IF(H146&gt;F146,3,SE)))))</f>
        <v>0</v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15" t="str">
        <f>V109</f>
        <v>Levi*s FC 10</v>
      </c>
      <c r="E147" s="215"/>
      <c r="F147" s="75">
        <v>46</v>
      </c>
      <c r="G147" s="58" t="s">
        <v>17</v>
      </c>
      <c r="H147" s="76">
        <v>53</v>
      </c>
      <c r="I147" s="215" t="str">
        <f>V108</f>
        <v>Lenda Mágica</v>
      </c>
      <c r="J147" s="215"/>
      <c r="K147" s="215"/>
      <c r="L147" s="215"/>
      <c r="M147" s="215"/>
      <c r="N147" s="215"/>
      <c r="O147" s="215"/>
      <c r="P147" s="215"/>
      <c r="Q147" s="45">
        <f>IF(OR(H147="",F147=""),"",IF(H147=F147,1,IF(H147&lt;F147,0,IF(H147-F147&lt;10,2,IF(H147&gt;F147,3,SE)))))</f>
        <v>2</v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76" t="s">
        <v>132</v>
      </c>
      <c r="E149" s="277"/>
      <c r="F149" s="277"/>
      <c r="G149" s="277"/>
      <c r="H149" s="277"/>
      <c r="I149" s="277"/>
      <c r="J149" s="277"/>
      <c r="K149" s="277"/>
      <c r="L149" s="277"/>
      <c r="M149" s="27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79"/>
      <c r="E150" s="280"/>
      <c r="F150" s="280"/>
      <c r="G150" s="280"/>
      <c r="H150" s="280"/>
      <c r="I150" s="280"/>
      <c r="J150" s="280"/>
      <c r="K150" s="280"/>
      <c r="L150" s="280"/>
      <c r="M150" s="28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87" t="s">
        <v>12</v>
      </c>
      <c r="G151" s="388"/>
      <c r="H151" s="387" t="s">
        <v>172</v>
      </c>
      <c r="I151" s="388"/>
      <c r="J151" s="387" t="s">
        <v>173</v>
      </c>
      <c r="K151" s="388"/>
      <c r="L151" s="387" t="s">
        <v>174</v>
      </c>
      <c r="M151" s="38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34">
        <f>VLOOKUP(AC152,$U$151:$AB$155,3)</f>
        <v>15</v>
      </c>
      <c r="G152" s="234"/>
      <c r="H152" s="235">
        <f>VLOOKUP(AC152,$U$151:$AB$155,4)</f>
        <v>389</v>
      </c>
      <c r="I152" s="235"/>
      <c r="J152" s="235">
        <f>VLOOKUP(AC152,$U$151:$AB$155,5)</f>
        <v>232</v>
      </c>
      <c r="K152" s="235"/>
      <c r="L152" s="235">
        <f>VLOOKUP(AC152,$U$151:$AB$155,6)</f>
        <v>157</v>
      </c>
      <c r="M152" s="385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15</v>
      </c>
      <c r="X152" s="45">
        <f>SUM(H160,H167,H173,H178,H185,H191)</f>
        <v>389</v>
      </c>
      <c r="Y152" s="45">
        <f>SUM(F160,F167,F173,F178,F185,F191)</f>
        <v>232</v>
      </c>
      <c r="Z152" s="45">
        <f>X152-Y152</f>
        <v>157</v>
      </c>
      <c r="AA152" s="45">
        <f>(W152*10^10)+((Z152+5000)*10^6)+(X152*10)+U152</f>
        <v>155157003891</v>
      </c>
      <c r="AB152" s="45">
        <f>LARGE($AA$152:$AA$155,U152)</f>
        <v>155157003891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34">
        <f>VLOOKUP(AC153,$U$151:$AB$155,3)</f>
        <v>10</v>
      </c>
      <c r="G153" s="234"/>
      <c r="H153" s="235">
        <f>VLOOKUP(AC153,$U$151:$AB$155,4)</f>
        <v>321</v>
      </c>
      <c r="I153" s="235"/>
      <c r="J153" s="235">
        <f>VLOOKUP(AC153,$U$151:$AB$155,5)</f>
        <v>300</v>
      </c>
      <c r="K153" s="235"/>
      <c r="L153" s="235">
        <f>VLOOKUP(AC153,$U$151:$AB$155,6)</f>
        <v>21</v>
      </c>
      <c r="M153" s="385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10</v>
      </c>
      <c r="X153" s="45">
        <f>SUM(H161,H166,F173,H179,H184,F191)</f>
        <v>321</v>
      </c>
      <c r="Y153" s="45">
        <f>SUM(F161,F166,H173,F179,F184,H191)</f>
        <v>300</v>
      </c>
      <c r="Z153" s="45">
        <f>X153-Y153</f>
        <v>21</v>
      </c>
      <c r="AA153" s="45">
        <f>(W153*10^10)+((Z153+5000)*10^6)+(X153*10)+U153</f>
        <v>105021003212</v>
      </c>
      <c r="AB153" s="45">
        <f>LARGE($AA$152:$AA$155,U153)</f>
        <v>105021003212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31">
        <f>VLOOKUP(AC154,$U$151:$AB$155,3)</f>
        <v>8</v>
      </c>
      <c r="G154" s="231"/>
      <c r="H154" s="232">
        <f>VLOOKUP(AC154,$U$151:$AB$155,4)</f>
        <v>293</v>
      </c>
      <c r="I154" s="232"/>
      <c r="J154" s="232">
        <f>VLOOKUP(AC154,$U$151:$AB$155,5)</f>
        <v>308</v>
      </c>
      <c r="K154" s="232"/>
      <c r="L154" s="232">
        <f>VLOOKUP(AC154,$U$151:$AB$155,6)</f>
        <v>-15</v>
      </c>
      <c r="M154" s="386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240</v>
      </c>
      <c r="Y154" s="45">
        <f>SUM(H161,H167,F172,H179,H185,F190)</f>
        <v>403</v>
      </c>
      <c r="Z154" s="45">
        <f>X154-Y154</f>
        <v>-163</v>
      </c>
      <c r="AA154" s="45">
        <f>(W154*10^10)+((Z154+5000)*10^6)+(X154*10)+U154</f>
        <v>4837002403</v>
      </c>
      <c r="AB154" s="45">
        <f>LARGE($AA$152:$AA$155,U154)</f>
        <v>84985002934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31">
        <f>VLOOKUP(AC155,$U$151:$AB$155,3)</f>
        <v>0</v>
      </c>
      <c r="G155" s="231"/>
      <c r="H155" s="232">
        <f>VLOOKUP(AC155,$U$151:$AB$155,4)</f>
        <v>240</v>
      </c>
      <c r="I155" s="232"/>
      <c r="J155" s="232">
        <f>VLOOKUP(AC155,$U$151:$AB$155,5)</f>
        <v>403</v>
      </c>
      <c r="K155" s="232"/>
      <c r="L155" s="232">
        <f>VLOOKUP(AC155,$U$151:$AB$155,6)</f>
        <v>-163</v>
      </c>
      <c r="M155" s="386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8</v>
      </c>
      <c r="X155" s="45">
        <f>SUM(F160,F166,F172,F178,F184,F190)</f>
        <v>293</v>
      </c>
      <c r="Y155" s="45">
        <f>SUM(H160,H166,H172,H178,H184,H190)</f>
        <v>308</v>
      </c>
      <c r="Z155" s="45">
        <f>X155-Y155</f>
        <v>-15</v>
      </c>
      <c r="AA155" s="45">
        <f>(W155*10^10)+((Z155+5000)*10^6)+(X155*10)+U155</f>
        <v>84985002934</v>
      </c>
      <c r="AB155" s="45">
        <f>LARGE($AA$152:$AA$155,U155)</f>
        <v>4837002403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 hidden="1">
      <c r="C157" s="45" t="str">
        <f>IF(OR(F157="",H157=""),"",IF(F157=H157,1,IF(F157&lt;H157,0,IF(F157-H157&lt;10,2,IF(F157&gt;H157,3,SE)))))</f>
        <v/>
      </c>
      <c r="D157" s="225" t="s">
        <v>160</v>
      </c>
      <c r="E157" s="226"/>
      <c r="F157" s="226"/>
      <c r="G157" s="226"/>
      <c r="H157" s="226"/>
      <c r="I157" s="226"/>
      <c r="J157" s="226"/>
      <c r="K157" s="226"/>
      <c r="L157" s="226"/>
      <c r="M157" s="226"/>
      <c r="N157" s="226"/>
      <c r="O157" s="226"/>
      <c r="P157" s="22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hidden="1" thickBot="1">
      <c r="C158" s="45" t="str">
        <f>IF(OR(F158="",H158=""),"",IF(F158=H158,1,IF(F158&lt;H158,0,IF(F158-H158&lt;10,2,IF(F158&gt;H158,3,SE)))))</f>
        <v/>
      </c>
      <c r="D158" s="228"/>
      <c r="E158" s="229"/>
      <c r="F158" s="229"/>
      <c r="G158" s="229"/>
      <c r="H158" s="229"/>
      <c r="I158" s="229"/>
      <c r="J158" s="229"/>
      <c r="K158" s="229"/>
      <c r="L158" s="229"/>
      <c r="M158" s="229"/>
      <c r="N158" s="229"/>
      <c r="O158" s="229"/>
      <c r="P158" s="23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 hidden="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 hidden="1">
      <c r="C160" s="45">
        <f>IF(OR(F160="",H160=""),"",IF(F160=H160,1,IF(F160&lt;H160,0,IF(F160-H160&lt;10,2,IF(F160&gt;H160,3,SE)))))</f>
        <v>0</v>
      </c>
      <c r="D160" s="215" t="str">
        <f>V155</f>
        <v>EFIPAC</v>
      </c>
      <c r="E160" s="215"/>
      <c r="F160" s="75">
        <v>41</v>
      </c>
      <c r="G160" s="58" t="s">
        <v>17</v>
      </c>
      <c r="H160" s="76">
        <v>52</v>
      </c>
      <c r="I160" s="215" t="str">
        <f>V152</f>
        <v>Belloshow</v>
      </c>
      <c r="J160" s="215"/>
      <c r="K160" s="215"/>
      <c r="L160" s="215"/>
      <c r="M160" s="215"/>
      <c r="N160" s="215"/>
      <c r="O160" s="215"/>
      <c r="P160" s="21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 hidden="1">
      <c r="C161" s="45">
        <f>IF(OR(F161="",H161=""),"",IF(F161=H161,1,IF(F161&lt;H161,0,IF(F161-H161&lt;10,2,IF(F161&gt;H161,3,SE)))))</f>
        <v>0</v>
      </c>
      <c r="D161" s="215" t="str">
        <f>V154</f>
        <v>DIDICAFE FC</v>
      </c>
      <c r="E161" s="215"/>
      <c r="F161" s="75">
        <v>49</v>
      </c>
      <c r="G161" s="58" t="s">
        <v>17</v>
      </c>
      <c r="H161" s="76">
        <v>57</v>
      </c>
      <c r="I161" s="215" t="str">
        <f>V153</f>
        <v>MagoLitos F.C</v>
      </c>
      <c r="J161" s="215"/>
      <c r="K161" s="215"/>
      <c r="L161" s="215"/>
      <c r="M161" s="215"/>
      <c r="N161" s="215"/>
      <c r="O161" s="215"/>
      <c r="P161" s="215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hidden="1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 hidden="1">
      <c r="C163" s="45" t="str">
        <f>IF(OR(F163="",H163=""),"",IF(F163=H163,1,IF(F163&lt;H163,0,IF(F163-H163&lt;10,2,IF(F163&gt;H163,3,SE)))))</f>
        <v/>
      </c>
      <c r="D163" s="216" t="s">
        <v>161</v>
      </c>
      <c r="E163" s="217"/>
      <c r="F163" s="217"/>
      <c r="G163" s="217"/>
      <c r="H163" s="217"/>
      <c r="I163" s="217"/>
      <c r="J163" s="217"/>
      <c r="K163" s="217"/>
      <c r="L163" s="217"/>
      <c r="M163" s="217"/>
      <c r="N163" s="217"/>
      <c r="O163" s="217"/>
      <c r="P163" s="218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hidden="1" thickBot="1">
      <c r="C164" s="45" t="str">
        <f>IF(OR(F164="",H164=""),"",IF(F164=H164,1,IF(F164&lt;H164,0,IF(F164-H164&lt;10,2,IF(F164&gt;H164,3,SE)))))</f>
        <v/>
      </c>
      <c r="D164" s="219"/>
      <c r="E164" s="220"/>
      <c r="F164" s="220"/>
      <c r="G164" s="220"/>
      <c r="H164" s="220"/>
      <c r="I164" s="220"/>
      <c r="J164" s="220"/>
      <c r="K164" s="220"/>
      <c r="L164" s="220"/>
      <c r="M164" s="220"/>
      <c r="N164" s="220"/>
      <c r="O164" s="220"/>
      <c r="P164" s="221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 hidden="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 hidden="1">
      <c r="C166" s="45">
        <f>IF(OR(F166="",H166=""),"",IF(F166=H166,1,IF(F166&lt;H166,0,IF(F166-H166&lt;10,2,IF(F166&gt;H166,3,SE)))))</f>
        <v>0</v>
      </c>
      <c r="D166" s="215" t="str">
        <f>V155</f>
        <v>EFIPAC</v>
      </c>
      <c r="E166" s="215"/>
      <c r="F166" s="75">
        <v>26</v>
      </c>
      <c r="G166" s="65" t="s">
        <v>17</v>
      </c>
      <c r="H166" s="76">
        <v>62</v>
      </c>
      <c r="I166" s="215" t="str">
        <f>V153</f>
        <v>MagoLitos F.C</v>
      </c>
      <c r="J166" s="215"/>
      <c r="K166" s="215"/>
      <c r="L166" s="215"/>
      <c r="M166" s="215"/>
      <c r="N166" s="215"/>
      <c r="O166" s="215"/>
      <c r="P166" s="215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 hidden="1">
      <c r="C167" s="45">
        <f>IF(OR(F167="",H167=""),"",IF(F167=H167,1,IF(F167&lt;H167,0,IF(F167-H167&lt;10,2,IF(F167&gt;H167,3,SE)))))</f>
        <v>0</v>
      </c>
      <c r="D167" s="215" t="str">
        <f>V154</f>
        <v>DIDICAFE FC</v>
      </c>
      <c r="E167" s="215"/>
      <c r="F167" s="75">
        <v>33</v>
      </c>
      <c r="G167" s="65" t="s">
        <v>17</v>
      </c>
      <c r="H167" s="76">
        <v>76</v>
      </c>
      <c r="I167" s="215" t="str">
        <f>V152</f>
        <v>Belloshow</v>
      </c>
      <c r="J167" s="215"/>
      <c r="K167" s="215"/>
      <c r="L167" s="215"/>
      <c r="M167" s="215"/>
      <c r="N167" s="215"/>
      <c r="O167" s="215"/>
      <c r="P167" s="215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hidden="1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 hidden="1">
      <c r="C169" s="45" t="str">
        <f>IF(OR(F169="",H169=""),"",IF(F169=H169,1,IF(F169&lt;H169,0,IF(F169-H169&lt;10,2,IF(F169&gt;H169,3,SE)))))</f>
        <v/>
      </c>
      <c r="D169" s="216" t="s">
        <v>162</v>
      </c>
      <c r="E169" s="217"/>
      <c r="F169" s="217"/>
      <c r="G169" s="217"/>
      <c r="H169" s="217"/>
      <c r="I169" s="217"/>
      <c r="J169" s="217"/>
      <c r="K169" s="217"/>
      <c r="L169" s="217"/>
      <c r="M169" s="217"/>
      <c r="N169" s="217"/>
      <c r="O169" s="217"/>
      <c r="P169" s="218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hidden="1" thickBot="1">
      <c r="C170" s="45" t="str">
        <f>IF(OR(F170="",H170=""),"",IF(F170=H170,1,IF(F170&lt;H170,0,IF(F170-H170&lt;10,2,IF(F170&gt;H170,3,SE)))))</f>
        <v/>
      </c>
      <c r="D170" s="219"/>
      <c r="E170" s="220"/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1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 hidden="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 hidden="1">
      <c r="C172" s="45">
        <f>IF(OR(F172="",H172=""),"",IF(F172=H172,1,IF(F172&lt;H172,0,IF(F172-H172&lt;10,2,IF(F172&gt;H172,3,SE)))))</f>
        <v>3</v>
      </c>
      <c r="D172" s="215" t="str">
        <f>V155</f>
        <v>EFIPAC</v>
      </c>
      <c r="E172" s="215"/>
      <c r="F172" s="76">
        <v>81</v>
      </c>
      <c r="G172" s="58" t="s">
        <v>17</v>
      </c>
      <c r="H172" s="75">
        <v>54</v>
      </c>
      <c r="I172" s="215" t="str">
        <f>V154</f>
        <v>DIDICAFE FC</v>
      </c>
      <c r="J172" s="215"/>
      <c r="K172" s="215"/>
      <c r="L172" s="215"/>
      <c r="M172" s="215"/>
      <c r="N172" s="215"/>
      <c r="O172" s="215"/>
      <c r="P172" s="215"/>
      <c r="Q172" s="45">
        <f>IF(OR(H172="",F172=""),"",IF(H172=F172,1,IF(H172&lt;F172,0,IF(H172-F172&lt;10,2,IF(H172&gt;F172,3,SE)))))</f>
        <v>0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 hidden="1">
      <c r="C173" s="45">
        <f>IF(OR(F173="",H173=""),"",IF(F173=H173,1,IF(F173&lt;H173,0,IF(F173-H173&lt;10,2,IF(F173&gt;H173,3,SE)))))</f>
        <v>0</v>
      </c>
      <c r="D173" s="215" t="str">
        <f>V153</f>
        <v>MagoLitos F.C</v>
      </c>
      <c r="E173" s="215"/>
      <c r="F173" s="75">
        <v>29</v>
      </c>
      <c r="G173" s="58" t="s">
        <v>17</v>
      </c>
      <c r="H173" s="76">
        <v>75</v>
      </c>
      <c r="I173" s="215" t="str">
        <f>V152</f>
        <v>Belloshow</v>
      </c>
      <c r="J173" s="215"/>
      <c r="K173" s="215"/>
      <c r="L173" s="215"/>
      <c r="M173" s="215"/>
      <c r="N173" s="215"/>
      <c r="O173" s="215"/>
      <c r="P173" s="21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hidden="1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 hidden="1">
      <c r="C175" s="45" t="str">
        <f>IF(OR(F175="",H175=""),"",IF(F175=H175,1,IF(F175&lt;H175,0,IF(F175-H175&lt;10,2,IF(F175&gt;H175,3,SE)))))</f>
        <v/>
      </c>
      <c r="D175" s="216" t="s">
        <v>163</v>
      </c>
      <c r="E175" s="217"/>
      <c r="F175" s="217"/>
      <c r="G175" s="217"/>
      <c r="H175" s="217"/>
      <c r="I175" s="217"/>
      <c r="J175" s="217"/>
      <c r="K175" s="217"/>
      <c r="L175" s="217"/>
      <c r="M175" s="217"/>
      <c r="N175" s="217"/>
      <c r="O175" s="217"/>
      <c r="P175" s="218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hidden="1" thickBot="1">
      <c r="C176" s="45" t="str">
        <f>IF(OR(F176="",H176=""),"",IF(F176=H176,1,IF(F176&lt;H176,0,IF(F176-H176&lt;10,2,IF(F176&gt;H176,3,SE)))))</f>
        <v/>
      </c>
      <c r="D176" s="219"/>
      <c r="E176" s="220"/>
      <c r="F176" s="220"/>
      <c r="G176" s="220"/>
      <c r="H176" s="220"/>
      <c r="I176" s="220"/>
      <c r="J176" s="220"/>
      <c r="K176" s="220"/>
      <c r="L176" s="220"/>
      <c r="M176" s="220"/>
      <c r="N176" s="220"/>
      <c r="O176" s="220"/>
      <c r="P176" s="221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 hidden="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 hidden="1">
      <c r="C178" s="45">
        <f>IF(OR(F178="",H178=""),"",IF(F178=H178,1,IF(F178&lt;H178,0,IF(F178-H178&lt;10,2,IF(F178&gt;H178,3,SE)))))</f>
        <v>0</v>
      </c>
      <c r="D178" s="215" t="str">
        <f>V155</f>
        <v>EFIPAC</v>
      </c>
      <c r="E178" s="215"/>
      <c r="F178" s="75">
        <v>34</v>
      </c>
      <c r="G178" s="65" t="s">
        <v>17</v>
      </c>
      <c r="H178" s="76">
        <v>54</v>
      </c>
      <c r="I178" s="215" t="str">
        <f>V152</f>
        <v>Belloshow</v>
      </c>
      <c r="J178" s="215"/>
      <c r="K178" s="215"/>
      <c r="L178" s="215"/>
      <c r="M178" s="215"/>
      <c r="N178" s="215"/>
      <c r="O178" s="215"/>
      <c r="P178" s="215"/>
      <c r="Q178" s="45">
        <f>IF(OR(H178="",F178=""),"",IF(H178=F178,1,IF(H178&lt;F178,0,IF(H178-F178&lt;10,2,IF(H178&gt;F178,3,SE)))))</f>
        <v>3</v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 hidden="1">
      <c r="C179" s="45">
        <f>IF(OR(F179="",H179=""),"",IF(F179=H179,1,IF(F179&lt;H179,0,IF(F179-H179&lt;10,2,IF(F179&gt;H179,3,SE)))))</f>
        <v>0</v>
      </c>
      <c r="D179" s="215" t="str">
        <f>V154</f>
        <v>DIDICAFE FC</v>
      </c>
      <c r="E179" s="215"/>
      <c r="F179" s="75">
        <v>33</v>
      </c>
      <c r="G179" s="65" t="s">
        <v>17</v>
      </c>
      <c r="H179" s="76">
        <v>63</v>
      </c>
      <c r="I179" s="215" t="str">
        <f>V153</f>
        <v>MagoLitos F.C</v>
      </c>
      <c r="J179" s="215"/>
      <c r="K179" s="215"/>
      <c r="L179" s="215"/>
      <c r="M179" s="215"/>
      <c r="N179" s="215"/>
      <c r="O179" s="215"/>
      <c r="P179" s="215"/>
      <c r="Q179" s="45">
        <f>IF(OR(H179="",F179=""),"",IF(H179=F179,1,IF(H179&lt;F179,0,IF(H179-F179&lt;10,2,IF(H179&gt;F179,3,SE)))))</f>
        <v>3</v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hidden="1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 hidden="1">
      <c r="C181" s="45" t="str">
        <f>IF(OR(F181="",H181=""),"",IF(F181=H181,1,IF(F181&lt;H181,0,IF(F181-H181&lt;10,2,IF(F181&gt;H181,3,SE)))))</f>
        <v/>
      </c>
      <c r="D181" s="216" t="s">
        <v>164</v>
      </c>
      <c r="E181" s="217"/>
      <c r="F181" s="217"/>
      <c r="G181" s="217"/>
      <c r="H181" s="217"/>
      <c r="I181" s="217"/>
      <c r="J181" s="217"/>
      <c r="K181" s="217"/>
      <c r="L181" s="217"/>
      <c r="M181" s="217"/>
      <c r="N181" s="217"/>
      <c r="O181" s="217"/>
      <c r="P181" s="218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hidden="1" thickBot="1">
      <c r="C182" s="45" t="str">
        <f>IF(OR(F182="",H182=""),"",IF(F182=H182,1,IF(F182&lt;H182,0,IF(F182-H182&lt;10,2,IF(F182&gt;H182,3,SE)))))</f>
        <v/>
      </c>
      <c r="D182" s="219"/>
      <c r="E182" s="220"/>
      <c r="F182" s="220"/>
      <c r="G182" s="220"/>
      <c r="H182" s="220"/>
      <c r="I182" s="220"/>
      <c r="J182" s="220"/>
      <c r="K182" s="220"/>
      <c r="L182" s="220"/>
      <c r="M182" s="220"/>
      <c r="N182" s="220"/>
      <c r="O182" s="220"/>
      <c r="P182" s="221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 hidden="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 hidden="1">
      <c r="C184" s="45">
        <f>IF(OR(F184="",H184=""),"",IF(F184=H184,1,IF(F184&lt;H184,0,IF(F184-H184&lt;10,2,IF(F184&gt;H184,3,SE)))))</f>
        <v>3</v>
      </c>
      <c r="D184" s="215" t="str">
        <f>V155</f>
        <v>EFIPAC</v>
      </c>
      <c r="E184" s="215"/>
      <c r="F184" s="76">
        <v>65</v>
      </c>
      <c r="G184" s="65" t="s">
        <v>17</v>
      </c>
      <c r="H184" s="75">
        <v>49</v>
      </c>
      <c r="I184" s="215" t="str">
        <f>V153</f>
        <v>MagoLitos F.C</v>
      </c>
      <c r="J184" s="215"/>
      <c r="K184" s="215"/>
      <c r="L184" s="215"/>
      <c r="M184" s="215"/>
      <c r="N184" s="215"/>
      <c r="O184" s="215"/>
      <c r="P184" s="215"/>
      <c r="Q184" s="45">
        <f>IF(OR(H184="",F184=""),"",IF(H184=F184,1,IF(H184&lt;F184,0,IF(H184-F184&lt;10,2,IF(H184&gt;F184,3,SE)))))</f>
        <v>0</v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 hidden="1">
      <c r="C185" s="45">
        <f>IF(OR(F185="",H185=""),"",IF(F185=H185,1,IF(F185&lt;H185,0,IF(F185-H185&lt;10,2,IF(F185&gt;H185,3,SE)))))</f>
        <v>0</v>
      </c>
      <c r="D185" s="215" t="str">
        <f>V154</f>
        <v>DIDICAFE FC</v>
      </c>
      <c r="E185" s="215"/>
      <c r="F185" s="75">
        <v>34</v>
      </c>
      <c r="G185" s="65" t="s">
        <v>17</v>
      </c>
      <c r="H185" s="76">
        <v>80</v>
      </c>
      <c r="I185" s="215" t="str">
        <f>V152</f>
        <v>Belloshow</v>
      </c>
      <c r="J185" s="215"/>
      <c r="K185" s="215"/>
      <c r="L185" s="215"/>
      <c r="M185" s="215"/>
      <c r="N185" s="215"/>
      <c r="O185" s="215"/>
      <c r="P185" s="215"/>
      <c r="Q185" s="45">
        <f>IF(OR(H185="",F185=""),"",IF(H185=F185,1,IF(H185&lt;F185,0,IF(H185-F185&lt;10,2,IF(H185&gt;F185,3,SE)))))</f>
        <v>3</v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hidden="1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16" t="s">
        <v>165</v>
      </c>
      <c r="E187" s="217"/>
      <c r="F187" s="217"/>
      <c r="G187" s="217"/>
      <c r="H187" s="217"/>
      <c r="I187" s="217"/>
      <c r="J187" s="217"/>
      <c r="K187" s="217"/>
      <c r="L187" s="217"/>
      <c r="M187" s="217"/>
      <c r="N187" s="217"/>
      <c r="O187" s="217"/>
      <c r="P187" s="218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19"/>
      <c r="E188" s="220"/>
      <c r="F188" s="220"/>
      <c r="G188" s="220"/>
      <c r="H188" s="220"/>
      <c r="I188" s="220"/>
      <c r="J188" s="220"/>
      <c r="K188" s="220"/>
      <c r="L188" s="220"/>
      <c r="M188" s="220"/>
      <c r="N188" s="220"/>
      <c r="O188" s="220"/>
      <c r="P188" s="221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15" t="str">
        <f>V155</f>
        <v>EFIPAC</v>
      </c>
      <c r="E190" s="215"/>
      <c r="F190" s="76">
        <v>46</v>
      </c>
      <c r="G190" s="58" t="s">
        <v>17</v>
      </c>
      <c r="H190" s="75">
        <v>37</v>
      </c>
      <c r="I190" s="215" t="str">
        <f>V154</f>
        <v>DIDICAFE FC</v>
      </c>
      <c r="J190" s="215"/>
      <c r="K190" s="215"/>
      <c r="L190" s="215"/>
      <c r="M190" s="215"/>
      <c r="N190" s="215"/>
      <c r="O190" s="215"/>
      <c r="P190" s="215"/>
      <c r="Q190" s="45">
        <f>IF(OR(H190="",F190=""),"",IF(H190=F190,1,IF(H190&lt;F190,0,IF(H190-F190&lt;10,2,IF(H190&gt;F190,3,SE)))))</f>
        <v>0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2</v>
      </c>
      <c r="D191" s="215" t="str">
        <f>V153</f>
        <v>MagoLitos F.C</v>
      </c>
      <c r="E191" s="215"/>
      <c r="F191" s="76">
        <v>61</v>
      </c>
      <c r="G191" s="58" t="s">
        <v>17</v>
      </c>
      <c r="H191" s="75">
        <v>52</v>
      </c>
      <c r="I191" s="215" t="str">
        <f>V152</f>
        <v>Belloshow</v>
      </c>
      <c r="J191" s="215"/>
      <c r="K191" s="215"/>
      <c r="L191" s="215"/>
      <c r="M191" s="215"/>
      <c r="N191" s="215"/>
      <c r="O191" s="215"/>
      <c r="P191" s="215"/>
      <c r="Q191" s="45">
        <f>IF(OR(H191="",F191=""),"",IF(H191=F191,1,IF(H191&lt;F191,0,IF(H191-F191&lt;10,2,IF(H191&gt;F191,3,SE)))))</f>
        <v>0</v>
      </c>
    </row>
  </sheetData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topLeftCell="A27" zoomScale="80" zoomScaleNormal="80" workbookViewId="0">
      <selection activeCell="AC34" sqref="AC3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05" t="s">
        <v>16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61"/>
    </row>
    <row r="3" spans="2:33">
      <c r="B3" s="207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62"/>
    </row>
    <row r="4" spans="2:33" ht="15.75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63"/>
    </row>
    <row r="5" spans="2:33" ht="15.75" thickBot="1"/>
    <row r="6" spans="2:33">
      <c r="B6" s="205" t="s">
        <v>267</v>
      </c>
      <c r="C6" s="206"/>
      <c r="D6" s="206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206"/>
      <c r="U6" s="206"/>
      <c r="V6" s="206"/>
      <c r="W6" s="261"/>
    </row>
    <row r="7" spans="2:33">
      <c r="B7" s="207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08"/>
      <c r="R7" s="208"/>
      <c r="S7" s="208"/>
      <c r="T7" s="208"/>
      <c r="U7" s="208"/>
      <c r="V7" s="208"/>
      <c r="W7" s="262"/>
    </row>
    <row r="8" spans="2:33" ht="15.75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  <c r="T8" s="210"/>
      <c r="U8" s="210"/>
      <c r="V8" s="210"/>
      <c r="W8" s="263"/>
    </row>
    <row r="9" spans="2:33" ht="15.75" thickBot="1"/>
    <row r="10" spans="2:33" ht="15" customHeight="1">
      <c r="B10" s="205" t="s">
        <v>141</v>
      </c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61"/>
    </row>
    <row r="11" spans="2:33" ht="15" customHeight="1">
      <c r="B11" s="207"/>
      <c r="C11" s="208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208"/>
      <c r="T11" s="208"/>
      <c r="U11" s="208"/>
      <c r="V11" s="208"/>
      <c r="W11" s="262"/>
    </row>
    <row r="12" spans="2:33" ht="15.75" customHeight="1" thickBot="1">
      <c r="B12" s="209"/>
      <c r="C12" s="210"/>
      <c r="D12" s="210"/>
      <c r="E12" s="210"/>
      <c r="F12" s="210"/>
      <c r="G12" s="210"/>
      <c r="H12" s="210"/>
      <c r="I12" s="210"/>
      <c r="J12" s="208"/>
      <c r="K12" s="208"/>
      <c r="L12" s="208"/>
      <c r="M12" s="208"/>
      <c r="N12" s="208"/>
      <c r="O12" s="208"/>
      <c r="P12" s="208"/>
      <c r="Q12" s="210"/>
      <c r="R12" s="210"/>
      <c r="S12" s="210"/>
      <c r="T12" s="210"/>
      <c r="U12" s="210"/>
      <c r="V12" s="210"/>
      <c r="W12" s="263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397" t="s">
        <v>166</v>
      </c>
      <c r="K13" s="398"/>
      <c r="L13" s="398"/>
      <c r="M13" s="398"/>
      <c r="N13" s="398"/>
      <c r="O13" s="398"/>
      <c r="P13" s="39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00"/>
      <c r="K14" s="401"/>
      <c r="L14" s="401"/>
      <c r="M14" s="401"/>
      <c r="N14" s="401"/>
      <c r="O14" s="401"/>
      <c r="P14" s="40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91" t="s">
        <v>146</v>
      </c>
      <c r="C15" s="392"/>
      <c r="D15" s="391" t="str">
        <f>IF(OR('5ª FASE - GRUPOS I a IV'!F59="",'5ª FASE - GRUPOS I a IV'!F59=""),"",'5ª FASE - GRUPOS I a IV'!E20)</f>
        <v>Grajaú F.C.</v>
      </c>
      <c r="E15" s="392"/>
      <c r="F15" s="392"/>
      <c r="G15" s="392"/>
      <c r="H15" s="392"/>
      <c r="I15" s="392"/>
      <c r="J15" s="392"/>
      <c r="K15" s="395"/>
      <c r="L15" s="191">
        <v>54</v>
      </c>
      <c r="M15" s="103" t="s">
        <v>140</v>
      </c>
      <c r="N15" s="192">
        <v>57.7</v>
      </c>
      <c r="O15" s="391" t="str">
        <f>IF(OR('5ª FASE - GRUPOS I a IV'!F191="",'5ª FASE - GRUPOS I a IV'!F191=""),"",'5ª FASE - GRUPOS I a IV'!E153)</f>
        <v>MagoLitos F.C</v>
      </c>
      <c r="P15" s="392"/>
      <c r="Q15" s="392"/>
      <c r="R15" s="392"/>
      <c r="S15" s="392"/>
      <c r="T15" s="392"/>
      <c r="U15" s="392"/>
      <c r="V15" s="392"/>
      <c r="W15" s="395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93"/>
      <c r="C16" s="394"/>
      <c r="D16" s="393"/>
      <c r="E16" s="394"/>
      <c r="F16" s="394"/>
      <c r="G16" s="394"/>
      <c r="H16" s="394"/>
      <c r="I16" s="394"/>
      <c r="J16" s="394"/>
      <c r="K16" s="396"/>
      <c r="L16" s="195">
        <v>37.299999999999997</v>
      </c>
      <c r="M16" s="107" t="s">
        <v>140</v>
      </c>
      <c r="N16" s="193">
        <v>32.15</v>
      </c>
      <c r="O16" s="393"/>
      <c r="P16" s="394"/>
      <c r="Q16" s="394"/>
      <c r="R16" s="394"/>
      <c r="S16" s="394"/>
      <c r="T16" s="394"/>
      <c r="U16" s="394"/>
      <c r="V16" s="394"/>
      <c r="W16" s="39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4"/>
      <c r="C17" s="105"/>
      <c r="D17" s="104"/>
      <c r="E17" s="105"/>
      <c r="F17" s="105"/>
      <c r="G17" s="105"/>
      <c r="H17" s="105"/>
      <c r="I17" s="105"/>
      <c r="J17" s="105"/>
      <c r="K17" s="106"/>
      <c r="L17" s="111">
        <f>IF(OR(L16="",N15=""),"",SUM(L15:L16))</f>
        <v>91.3</v>
      </c>
      <c r="M17" s="112"/>
      <c r="N17" s="113">
        <f>IF(OR(N16="",L15=""),"",SUM(N15:N16))</f>
        <v>89.85</v>
      </c>
      <c r="O17" s="104"/>
      <c r="P17" s="105"/>
      <c r="Q17" s="105"/>
      <c r="R17" s="105"/>
      <c r="S17" s="105"/>
      <c r="T17" s="105"/>
      <c r="U17" s="105"/>
      <c r="V17" s="105"/>
      <c r="W17" s="106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91" t="s">
        <v>147</v>
      </c>
      <c r="C18" s="392"/>
      <c r="D18" s="391" t="str">
        <f>IF(OR('5ª FASE - GRUPOS I a IV'!F103="",'5ª FASE - GRUPOS I a IV'!F103=""),"",'5ª FASE - GRUPOS I a IV'!E64)</f>
        <v>BFR Igor Costa</v>
      </c>
      <c r="E18" s="392"/>
      <c r="F18" s="392"/>
      <c r="G18" s="392"/>
      <c r="H18" s="392"/>
      <c r="I18" s="392"/>
      <c r="J18" s="392"/>
      <c r="K18" s="395"/>
      <c r="L18" s="191">
        <v>32.1</v>
      </c>
      <c r="M18" s="103" t="s">
        <v>140</v>
      </c>
      <c r="N18" s="192">
        <v>64.599999999999994</v>
      </c>
      <c r="O18" s="391" t="str">
        <f>IF(OR('5ª FASE - GRUPOS I a IV'!F147="",'5ª FASE - GRUPOS I a IV'!F147=""),"",'5ª FASE - GRUPOS I a IV'!E109)</f>
        <v>VivaCR.FC</v>
      </c>
      <c r="P18" s="392"/>
      <c r="Q18" s="392"/>
      <c r="R18" s="392"/>
      <c r="S18" s="392"/>
      <c r="T18" s="392"/>
      <c r="U18" s="392"/>
      <c r="V18" s="392"/>
      <c r="W18" s="395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93"/>
      <c r="C19" s="394"/>
      <c r="D19" s="393"/>
      <c r="E19" s="394"/>
      <c r="F19" s="394"/>
      <c r="G19" s="394"/>
      <c r="H19" s="394"/>
      <c r="I19" s="394"/>
      <c r="J19" s="394"/>
      <c r="K19" s="396"/>
      <c r="L19" s="196">
        <v>33.18</v>
      </c>
      <c r="M19" s="107" t="s">
        <v>140</v>
      </c>
      <c r="N19" s="194">
        <v>19.45</v>
      </c>
      <c r="O19" s="393"/>
      <c r="P19" s="394"/>
      <c r="Q19" s="394"/>
      <c r="R19" s="394"/>
      <c r="S19" s="394"/>
      <c r="T19" s="394"/>
      <c r="U19" s="394"/>
      <c r="V19" s="394"/>
      <c r="W19" s="39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4"/>
      <c r="C20" s="105"/>
      <c r="D20" s="104"/>
      <c r="E20" s="105"/>
      <c r="F20" s="105"/>
      <c r="G20" s="105"/>
      <c r="H20" s="105"/>
      <c r="I20" s="105"/>
      <c r="J20" s="105"/>
      <c r="K20" s="106"/>
      <c r="L20" s="121">
        <f>IF(OR(L19="",N18=""),"",SUM(L18:L19))</f>
        <v>65.28</v>
      </c>
      <c r="M20" s="112"/>
      <c r="N20" s="122">
        <f>IF(OR(L19="",N18=""),"",SUM(N18:N19))</f>
        <v>84.05</v>
      </c>
      <c r="O20" s="104"/>
      <c r="P20" s="105"/>
      <c r="Q20" s="105"/>
      <c r="R20" s="105"/>
      <c r="S20" s="105"/>
      <c r="T20" s="105"/>
      <c r="U20" s="105"/>
      <c r="V20" s="105"/>
      <c r="W20" s="106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91" t="s">
        <v>148</v>
      </c>
      <c r="C21" s="392"/>
      <c r="D21" s="391" t="str">
        <f>IF(OR('5ª FASE - GRUPOS I a IV'!G147="",'5ª FASE - GRUPOS I a IV'!F147=""),"",'5ª FASE - GRUPOS I a IV'!E108)</f>
        <v>Lenda Mágica</v>
      </c>
      <c r="E21" s="392"/>
      <c r="F21" s="392"/>
      <c r="G21" s="392"/>
      <c r="H21" s="392"/>
      <c r="I21" s="392"/>
      <c r="J21" s="392"/>
      <c r="K21" s="395"/>
      <c r="L21" s="191">
        <v>43.59</v>
      </c>
      <c r="M21" s="103" t="s">
        <v>140</v>
      </c>
      <c r="N21" s="192">
        <v>89.7</v>
      </c>
      <c r="O21" s="391" t="str">
        <f>IF(OR('5ª FASE - GRUPOS I a IV'!F103="",'5ª FASE - GRUPOS I a IV'!F103=""),"",'5ª FASE - GRUPOS I a IV'!E65)</f>
        <v>Al-Jazira F.c</v>
      </c>
      <c r="P21" s="392"/>
      <c r="Q21" s="392"/>
      <c r="R21" s="392"/>
      <c r="S21" s="392"/>
      <c r="T21" s="392"/>
      <c r="U21" s="392"/>
      <c r="V21" s="392"/>
      <c r="W21" s="395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93"/>
      <c r="C22" s="394"/>
      <c r="D22" s="393"/>
      <c r="E22" s="394"/>
      <c r="F22" s="394"/>
      <c r="G22" s="394"/>
      <c r="H22" s="394"/>
      <c r="I22" s="394"/>
      <c r="J22" s="394"/>
      <c r="K22" s="396"/>
      <c r="L22" s="196">
        <v>35.79</v>
      </c>
      <c r="M22" s="107" t="s">
        <v>140</v>
      </c>
      <c r="N22" s="194">
        <v>28.58</v>
      </c>
      <c r="O22" s="393"/>
      <c r="P22" s="394"/>
      <c r="Q22" s="394"/>
      <c r="R22" s="394"/>
      <c r="S22" s="394"/>
      <c r="T22" s="394"/>
      <c r="U22" s="394"/>
      <c r="V22" s="394"/>
      <c r="W22" s="39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4"/>
      <c r="C23" s="105"/>
      <c r="D23" s="104"/>
      <c r="E23" s="105"/>
      <c r="F23" s="105"/>
      <c r="G23" s="105"/>
      <c r="H23" s="105"/>
      <c r="I23" s="105"/>
      <c r="J23" s="105"/>
      <c r="K23" s="106"/>
      <c r="L23" s="121">
        <f>IF(OR(L22="",N21=""),"",SUM(L21:L22))</f>
        <v>79.38</v>
      </c>
      <c r="M23" s="112"/>
      <c r="N23" s="122">
        <f>IF(OR(N22="",L21=""),"",SUM(N21:N22))</f>
        <v>118.28</v>
      </c>
      <c r="O23" s="104"/>
      <c r="P23" s="105"/>
      <c r="Q23" s="105"/>
      <c r="R23" s="105"/>
      <c r="S23" s="105"/>
      <c r="T23" s="105"/>
      <c r="U23" s="105"/>
      <c r="V23" s="105"/>
      <c r="W23" s="106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91" t="s">
        <v>149</v>
      </c>
      <c r="C24" s="395"/>
      <c r="D24" s="391" t="str">
        <f>IF(OR('5ª FASE - GRUPOS I a IV'!F191="",'5ª FASE - GRUPOS I a IV'!F191=""),"",'5ª FASE - GRUPOS I a IV'!E152)</f>
        <v>Belloshow</v>
      </c>
      <c r="E24" s="392"/>
      <c r="F24" s="392"/>
      <c r="G24" s="392"/>
      <c r="H24" s="392"/>
      <c r="I24" s="392"/>
      <c r="J24" s="392"/>
      <c r="K24" s="395"/>
      <c r="L24" s="191">
        <v>35.6</v>
      </c>
      <c r="M24" s="103" t="s">
        <v>140</v>
      </c>
      <c r="N24" s="192">
        <v>58.1</v>
      </c>
      <c r="O24" s="391" t="str">
        <f>IF(OR('5ª FASE - GRUPOS I a IV'!F59="",'5ª FASE - GRUPOS I a IV'!F59=""),"",'5ª FASE - GRUPOS I a IV'!E21)</f>
        <v>hugofluzao</v>
      </c>
      <c r="P24" s="392"/>
      <c r="Q24" s="392"/>
      <c r="R24" s="392"/>
      <c r="S24" s="392"/>
      <c r="T24" s="392"/>
      <c r="U24" s="392"/>
      <c r="V24" s="392"/>
      <c r="W24" s="395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93"/>
      <c r="C25" s="396"/>
      <c r="D25" s="393"/>
      <c r="E25" s="394"/>
      <c r="F25" s="394"/>
      <c r="G25" s="394"/>
      <c r="H25" s="394"/>
      <c r="I25" s="394"/>
      <c r="J25" s="394"/>
      <c r="K25" s="396"/>
      <c r="L25" s="195">
        <v>32.6</v>
      </c>
      <c r="M25" s="107" t="s">
        <v>140</v>
      </c>
      <c r="N25" s="193">
        <v>12.38</v>
      </c>
      <c r="O25" s="393"/>
      <c r="P25" s="394"/>
      <c r="Q25" s="394"/>
      <c r="R25" s="394"/>
      <c r="S25" s="394"/>
      <c r="T25" s="394"/>
      <c r="U25" s="394"/>
      <c r="V25" s="394"/>
      <c r="W25" s="396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08"/>
      <c r="C26" s="109"/>
      <c r="D26" s="108"/>
      <c r="E26" s="110"/>
      <c r="F26" s="110"/>
      <c r="G26" s="110"/>
      <c r="H26" s="110"/>
      <c r="I26" s="110"/>
      <c r="J26" s="110"/>
      <c r="K26" s="110"/>
      <c r="L26" s="121">
        <f>IF(OR(L25="",N24=""),"",SUM(L24:L25))</f>
        <v>68.2</v>
      </c>
      <c r="M26" s="112"/>
      <c r="N26" s="122">
        <f>IF(OR(L25="",N24=""),"",SUM(N24:N25))</f>
        <v>70.48</v>
      </c>
      <c r="O26" s="110"/>
      <c r="P26" s="110"/>
      <c r="Q26" s="110"/>
      <c r="R26" s="110"/>
      <c r="S26" s="110"/>
      <c r="T26" s="110"/>
      <c r="U26" s="110"/>
      <c r="V26" s="110"/>
      <c r="W26" s="109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05" t="s">
        <v>142</v>
      </c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6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07"/>
      <c r="C29" s="208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6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09"/>
      <c r="C30" s="210"/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63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03" t="s">
        <v>167</v>
      </c>
      <c r="K31" s="404"/>
      <c r="L31" s="404"/>
      <c r="M31" s="404"/>
      <c r="N31" s="404"/>
      <c r="O31" s="404"/>
      <c r="P31" s="40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00"/>
      <c r="K32" s="401"/>
      <c r="L32" s="401"/>
      <c r="M32" s="401"/>
      <c r="N32" s="401"/>
      <c r="O32" s="401"/>
      <c r="P32" s="402"/>
      <c r="Q32" s="101"/>
      <c r="R32" s="101"/>
      <c r="S32" s="101"/>
      <c r="T32" s="101"/>
      <c r="U32" s="101"/>
      <c r="V32" s="101"/>
      <c r="W32" s="102"/>
    </row>
    <row r="33" spans="2:23">
      <c r="B33" s="391" t="s">
        <v>150</v>
      </c>
      <c r="C33" s="395"/>
      <c r="D33" s="392" t="str">
        <f>IF(OR(L17="",N17=""),"",IF(L17&gt;N17,D15,O15))</f>
        <v>Grajaú F.C.</v>
      </c>
      <c r="E33" s="392"/>
      <c r="F33" s="392"/>
      <c r="G33" s="392"/>
      <c r="H33" s="392"/>
      <c r="I33" s="392"/>
      <c r="J33" s="392"/>
      <c r="K33" s="392"/>
      <c r="L33" s="198">
        <v>35.81</v>
      </c>
      <c r="M33" s="103" t="s">
        <v>140</v>
      </c>
      <c r="N33" s="197">
        <v>8.61</v>
      </c>
      <c r="O33" s="392" t="str">
        <f>IF(OR(L20="",N20=""),"",IF(L20&gt;N20,D18,O18))</f>
        <v>VivaCR.FC</v>
      </c>
      <c r="P33" s="392"/>
      <c r="Q33" s="392"/>
      <c r="R33" s="392"/>
      <c r="S33" s="392"/>
      <c r="T33" s="392"/>
      <c r="U33" s="392"/>
      <c r="V33" s="392"/>
      <c r="W33" s="395"/>
    </row>
    <row r="34" spans="2:23" ht="15.75" thickBot="1">
      <c r="B34" s="393"/>
      <c r="C34" s="396"/>
      <c r="D34" s="394"/>
      <c r="E34" s="394"/>
      <c r="F34" s="394"/>
      <c r="G34" s="394"/>
      <c r="H34" s="394"/>
      <c r="I34" s="394"/>
      <c r="J34" s="394"/>
      <c r="K34" s="394"/>
      <c r="L34" s="407">
        <v>50.58</v>
      </c>
      <c r="M34" s="114" t="s">
        <v>140</v>
      </c>
      <c r="N34" s="406">
        <v>20.22</v>
      </c>
      <c r="O34" s="394"/>
      <c r="P34" s="394"/>
      <c r="Q34" s="394"/>
      <c r="R34" s="394"/>
      <c r="S34" s="394"/>
      <c r="T34" s="394"/>
      <c r="U34" s="394"/>
      <c r="V34" s="394"/>
      <c r="W34" s="396"/>
    </row>
    <row r="35" spans="2:23" ht="15.75" thickBot="1">
      <c r="B35" s="115"/>
      <c r="C35" s="116"/>
      <c r="D35" s="117"/>
      <c r="E35" s="117"/>
      <c r="F35" s="117"/>
      <c r="G35" s="117"/>
      <c r="H35" s="117"/>
      <c r="I35" s="117"/>
      <c r="J35" s="117"/>
      <c r="K35" s="117"/>
      <c r="L35" s="118">
        <f>IF(OR(L34="",N33=""),"",SUM(L33:L34))</f>
        <v>86.39</v>
      </c>
      <c r="M35" s="119"/>
      <c r="N35" s="120">
        <f>IF(OR(L34="",N33=""),"",SUM(N33:N34))</f>
        <v>28.83</v>
      </c>
      <c r="O35" s="117"/>
      <c r="P35" s="117"/>
      <c r="Q35" s="117"/>
      <c r="R35" s="117"/>
      <c r="S35" s="117"/>
      <c r="T35" s="117"/>
      <c r="U35" s="117"/>
      <c r="V35" s="117"/>
      <c r="W35" s="116"/>
    </row>
    <row r="36" spans="2:23">
      <c r="B36" s="391" t="s">
        <v>151</v>
      </c>
      <c r="C36" s="395"/>
      <c r="D36" s="392" t="str">
        <f>IF(OR(L23="",N23=""),"",IF(L23&gt;N23,D21,O21))</f>
        <v>Al-Jazira F.c</v>
      </c>
      <c r="E36" s="392"/>
      <c r="F36" s="392"/>
      <c r="G36" s="392"/>
      <c r="H36" s="392"/>
      <c r="I36" s="392"/>
      <c r="J36" s="392"/>
      <c r="K36" s="395"/>
      <c r="L36" s="191">
        <v>39.71</v>
      </c>
      <c r="M36" s="103" t="s">
        <v>140</v>
      </c>
      <c r="N36" s="192">
        <v>41.01</v>
      </c>
      <c r="O36" s="391" t="str">
        <f>IF(OR(L26="",N26=""),"",IF(L26&gt;N26,D24,O24))</f>
        <v>hugofluzao</v>
      </c>
      <c r="P36" s="392"/>
      <c r="Q36" s="392"/>
      <c r="R36" s="392"/>
      <c r="S36" s="392"/>
      <c r="T36" s="392"/>
      <c r="U36" s="392"/>
      <c r="V36" s="392"/>
      <c r="W36" s="395"/>
    </row>
    <row r="37" spans="2:23" ht="15.75" thickBot="1">
      <c r="B37" s="393"/>
      <c r="C37" s="396"/>
      <c r="D37" s="394"/>
      <c r="E37" s="394"/>
      <c r="F37" s="394"/>
      <c r="G37" s="394"/>
      <c r="H37" s="394"/>
      <c r="I37" s="394"/>
      <c r="J37" s="394"/>
      <c r="K37" s="396"/>
      <c r="L37" s="409">
        <v>45.78</v>
      </c>
      <c r="M37" s="107" t="s">
        <v>140</v>
      </c>
      <c r="N37" s="408">
        <v>67.180000000000007</v>
      </c>
      <c r="O37" s="393"/>
      <c r="P37" s="394"/>
      <c r="Q37" s="394"/>
      <c r="R37" s="394"/>
      <c r="S37" s="394"/>
      <c r="T37" s="394"/>
      <c r="U37" s="394"/>
      <c r="V37" s="394"/>
      <c r="W37" s="396"/>
    </row>
    <row r="38" spans="2:23" ht="15.75" thickBot="1">
      <c r="B38" s="108"/>
      <c r="C38" s="109"/>
      <c r="D38" s="110"/>
      <c r="E38" s="110"/>
      <c r="F38" s="110"/>
      <c r="G38" s="110"/>
      <c r="H38" s="110"/>
      <c r="I38" s="110"/>
      <c r="J38" s="110"/>
      <c r="K38" s="110"/>
      <c r="L38" s="121">
        <f>IF(OR(L37="",N36=""),"",SUM(L36:L37))</f>
        <v>85.490000000000009</v>
      </c>
      <c r="M38" s="112"/>
      <c r="N38" s="122">
        <f>IF(OR(L37="",N36=""),"",SUM(N36:N37))</f>
        <v>108.19</v>
      </c>
      <c r="O38" s="110"/>
      <c r="P38" s="110"/>
      <c r="Q38" s="110"/>
      <c r="R38" s="110"/>
      <c r="S38" s="110"/>
      <c r="T38" s="110"/>
      <c r="U38" s="110"/>
      <c r="V38" s="110"/>
      <c r="W38" s="109"/>
    </row>
    <row r="39" spans="2:23" ht="15.75" thickBot="1"/>
    <row r="40" spans="2:23">
      <c r="B40" s="205" t="s">
        <v>143</v>
      </c>
      <c r="C40" s="206"/>
      <c r="D40" s="206"/>
      <c r="E40" s="206"/>
      <c r="F40" s="206"/>
      <c r="G40" s="206"/>
      <c r="H40" s="206"/>
      <c r="I40" s="206"/>
      <c r="J40" s="206"/>
      <c r="K40" s="206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61"/>
    </row>
    <row r="41" spans="2:23">
      <c r="B41" s="207"/>
      <c r="C41" s="208"/>
      <c r="D41" s="208"/>
      <c r="E41" s="208"/>
      <c r="F41" s="208"/>
      <c r="G41" s="208"/>
      <c r="H41" s="208"/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208"/>
      <c r="W41" s="262"/>
    </row>
    <row r="42" spans="2:23" ht="15.75" thickBot="1">
      <c r="B42" s="209"/>
      <c r="C42" s="210"/>
      <c r="D42" s="210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63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03" t="s">
        <v>168</v>
      </c>
      <c r="K43" s="404"/>
      <c r="L43" s="404"/>
      <c r="M43" s="404"/>
      <c r="N43" s="404"/>
      <c r="O43" s="404"/>
      <c r="P43" s="40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00"/>
      <c r="K44" s="401"/>
      <c r="L44" s="401"/>
      <c r="M44" s="401"/>
      <c r="N44" s="401"/>
      <c r="O44" s="401"/>
      <c r="P44" s="402"/>
      <c r="Q44" s="101"/>
      <c r="R44" s="101"/>
      <c r="S44" s="101"/>
      <c r="T44" s="101"/>
      <c r="U44" s="101"/>
      <c r="V44" s="101"/>
      <c r="W44" s="102"/>
    </row>
    <row r="45" spans="2:23">
      <c r="B45" s="391" t="s">
        <v>152</v>
      </c>
      <c r="C45" s="395"/>
      <c r="D45" s="392" t="str">
        <f>IF(OR(L35="",N35=""),"",IF(L35&lt;N35,D33,O33))</f>
        <v>VivaCR.FC</v>
      </c>
      <c r="E45" s="392"/>
      <c r="F45" s="392"/>
      <c r="G45" s="392"/>
      <c r="H45" s="392"/>
      <c r="I45" s="392"/>
      <c r="J45" s="392"/>
      <c r="K45" s="395"/>
      <c r="L45" s="123"/>
      <c r="M45" s="124" t="s">
        <v>140</v>
      </c>
      <c r="N45" s="125"/>
      <c r="O45" s="391" t="str">
        <f>IF(OR(L38="",N38=""),"",IF(L38&lt;N38,D36,O36))</f>
        <v>Al-Jazira F.c</v>
      </c>
      <c r="P45" s="392"/>
      <c r="Q45" s="392"/>
      <c r="R45" s="392"/>
      <c r="S45" s="392"/>
      <c r="T45" s="392"/>
      <c r="U45" s="392"/>
      <c r="V45" s="392"/>
      <c r="W45" s="395"/>
    </row>
    <row r="46" spans="2:23" ht="15.75" thickBot="1">
      <c r="B46" s="393"/>
      <c r="C46" s="396"/>
      <c r="D46" s="394"/>
      <c r="E46" s="394"/>
      <c r="F46" s="394"/>
      <c r="G46" s="394"/>
      <c r="H46" s="394"/>
      <c r="I46" s="394"/>
      <c r="J46" s="394"/>
      <c r="K46" s="396"/>
      <c r="L46" s="126"/>
      <c r="M46" s="127" t="s">
        <v>140</v>
      </c>
      <c r="N46" s="128"/>
      <c r="O46" s="393"/>
      <c r="P46" s="394"/>
      <c r="Q46" s="394"/>
      <c r="R46" s="394"/>
      <c r="S46" s="394"/>
      <c r="T46" s="394"/>
      <c r="U46" s="394"/>
      <c r="V46" s="394"/>
      <c r="W46" s="396"/>
    </row>
    <row r="47" spans="2:23" ht="15.75" thickBot="1">
      <c r="B47" s="108"/>
      <c r="C47" s="109"/>
      <c r="D47" s="110"/>
      <c r="E47" s="110"/>
      <c r="F47" s="110"/>
      <c r="G47" s="110"/>
      <c r="H47" s="110"/>
      <c r="I47" s="110"/>
      <c r="J47" s="110"/>
      <c r="K47" s="110"/>
      <c r="L47" s="129" t="str">
        <f>IF(OR(L46="",N45=""),"",SUM(L45:L46))</f>
        <v/>
      </c>
      <c r="M47" s="130"/>
      <c r="N47" s="131" t="str">
        <f>IF(OR(L46="",N45=""),"",SUM(N45:N46))</f>
        <v/>
      </c>
      <c r="O47" s="110"/>
      <c r="P47" s="110"/>
      <c r="Q47" s="110"/>
      <c r="R47" s="110"/>
      <c r="S47" s="110"/>
      <c r="T47" s="110"/>
      <c r="U47" s="110"/>
      <c r="V47" s="110"/>
      <c r="W47" s="109"/>
    </row>
    <row r="48" spans="2:23" ht="15.75" thickBot="1"/>
    <row r="49" spans="2:23">
      <c r="B49" s="205" t="s">
        <v>144</v>
      </c>
      <c r="C49" s="206"/>
      <c r="D49" s="206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61"/>
    </row>
    <row r="50" spans="2:23">
      <c r="B50" s="207"/>
      <c r="C50" s="208"/>
      <c r="D50" s="208"/>
      <c r="E50" s="208"/>
      <c r="F50" s="208"/>
      <c r="G50" s="208"/>
      <c r="H50" s="208"/>
      <c r="I50" s="208"/>
      <c r="J50" s="208"/>
      <c r="K50" s="208"/>
      <c r="L50" s="208"/>
      <c r="M50" s="208"/>
      <c r="N50" s="208"/>
      <c r="O50" s="208"/>
      <c r="P50" s="208"/>
      <c r="Q50" s="208"/>
      <c r="R50" s="208"/>
      <c r="S50" s="208"/>
      <c r="T50" s="208"/>
      <c r="U50" s="208"/>
      <c r="V50" s="208"/>
      <c r="W50" s="262"/>
    </row>
    <row r="51" spans="2:23" ht="15.75" thickBot="1">
      <c r="B51" s="209"/>
      <c r="C51" s="210"/>
      <c r="D51" s="210"/>
      <c r="E51" s="210"/>
      <c r="F51" s="210"/>
      <c r="G51" s="210"/>
      <c r="H51" s="210"/>
      <c r="I51" s="210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63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03" t="s">
        <v>168</v>
      </c>
      <c r="K52" s="404"/>
      <c r="L52" s="404"/>
      <c r="M52" s="404"/>
      <c r="N52" s="404"/>
      <c r="O52" s="404"/>
      <c r="P52" s="40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00"/>
      <c r="K53" s="401"/>
      <c r="L53" s="401"/>
      <c r="M53" s="401"/>
      <c r="N53" s="401"/>
      <c r="O53" s="401"/>
      <c r="P53" s="402"/>
      <c r="Q53" s="101"/>
      <c r="R53" s="101"/>
      <c r="S53" s="101"/>
      <c r="T53" s="101"/>
      <c r="U53" s="101"/>
      <c r="V53" s="101"/>
      <c r="W53" s="102"/>
    </row>
    <row r="54" spans="2:23">
      <c r="B54" s="391" t="s">
        <v>153</v>
      </c>
      <c r="C54" s="395"/>
      <c r="D54" s="392" t="str">
        <f>IF(OR(L38="",N38=""),"",IF(L35&gt;N35,D33,O33))</f>
        <v>Grajaú F.C.</v>
      </c>
      <c r="E54" s="392"/>
      <c r="F54" s="392"/>
      <c r="G54" s="392"/>
      <c r="H54" s="392"/>
      <c r="I54" s="392"/>
      <c r="J54" s="392"/>
      <c r="K54" s="395"/>
      <c r="L54" s="123"/>
      <c r="M54" s="124" t="s">
        <v>140</v>
      </c>
      <c r="N54" s="125"/>
      <c r="O54" s="391" t="str">
        <f>IF(OR(L38="",N38=""),"",IF(L38&gt;N38,D36,O36))</f>
        <v>hugofluzao</v>
      </c>
      <c r="P54" s="392"/>
      <c r="Q54" s="392"/>
      <c r="R54" s="392"/>
      <c r="S54" s="392"/>
      <c r="T54" s="392"/>
      <c r="U54" s="392"/>
      <c r="V54" s="392"/>
      <c r="W54" s="395"/>
    </row>
    <row r="55" spans="2:23" ht="15.75" thickBot="1">
      <c r="B55" s="393"/>
      <c r="C55" s="396"/>
      <c r="D55" s="394"/>
      <c r="E55" s="394"/>
      <c r="F55" s="394"/>
      <c r="G55" s="394"/>
      <c r="H55" s="394"/>
      <c r="I55" s="394"/>
      <c r="J55" s="394"/>
      <c r="K55" s="396"/>
      <c r="L55" s="126"/>
      <c r="M55" s="127" t="s">
        <v>140</v>
      </c>
      <c r="N55" s="128"/>
      <c r="O55" s="393"/>
      <c r="P55" s="394"/>
      <c r="Q55" s="394"/>
      <c r="R55" s="394"/>
      <c r="S55" s="394"/>
      <c r="T55" s="394"/>
      <c r="U55" s="394"/>
      <c r="V55" s="394"/>
      <c r="W55" s="396"/>
    </row>
    <row r="56" spans="2:23" ht="15.75" thickBot="1">
      <c r="B56" s="108"/>
      <c r="C56" s="109"/>
      <c r="D56" s="110"/>
      <c r="E56" s="110"/>
      <c r="F56" s="110"/>
      <c r="G56" s="110"/>
      <c r="H56" s="110"/>
      <c r="I56" s="110"/>
      <c r="J56" s="110"/>
      <c r="K56" s="110"/>
      <c r="L56" s="129" t="str">
        <f>IF(OR(L55="",N54=""),"",SUM(L54:L55))</f>
        <v/>
      </c>
      <c r="M56" s="130"/>
      <c r="N56" s="131" t="str">
        <f>IF(OR(L55="",N54=""),"",SUM(N54:N55))</f>
        <v/>
      </c>
      <c r="O56" s="110"/>
      <c r="P56" s="110"/>
      <c r="Q56" s="110"/>
      <c r="R56" s="110"/>
      <c r="S56" s="110"/>
      <c r="T56" s="110"/>
      <c r="U56" s="110"/>
      <c r="V56" s="110"/>
      <c r="W56" s="109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2014-11-24T09:49:16Z</dcterms:modified>
</cp:coreProperties>
</file>