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35" windowWidth="15600" windowHeight="8250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AF11" i="1"/>
  <c r="Y11"/>
  <c r="W11"/>
  <c r="AF12"/>
  <c r="AF13"/>
  <c r="AF14"/>
  <c r="AF15"/>
  <c r="AF16"/>
  <c r="AF17"/>
  <c r="AF18"/>
  <c r="AF19"/>
  <c r="AF20"/>
  <c r="AF21"/>
  <c r="AF22"/>
  <c r="AF23"/>
  <c r="AF24"/>
  <c r="AF25"/>
  <c r="AF26"/>
  <c r="AG11" l="1"/>
  <c r="AG12"/>
  <c r="AG13"/>
  <c r="AG14"/>
  <c r="AG15"/>
  <c r="AG16"/>
  <c r="AG17"/>
  <c r="AG18"/>
  <c r="AG19"/>
  <c r="AG20"/>
  <c r="AG21"/>
  <c r="AG22"/>
  <c r="AG23"/>
  <c r="AG24"/>
  <c r="AG25"/>
  <c r="AG26"/>
  <c r="C31"/>
  <c r="W26"/>
  <c r="W25"/>
  <c r="W24"/>
  <c r="W23"/>
  <c r="W22"/>
  <c r="W21"/>
  <c r="W20"/>
  <c r="W19"/>
  <c r="W18"/>
  <c r="W17"/>
  <c r="W16"/>
  <c r="W15"/>
  <c r="W14"/>
  <c r="W13"/>
  <c r="W12"/>
  <c r="Q206"/>
  <c r="I206"/>
  <c r="D206"/>
  <c r="C206"/>
  <c r="Q205"/>
  <c r="I205"/>
  <c r="D205"/>
  <c r="C205"/>
  <c r="Q204"/>
  <c r="I204"/>
  <c r="D204"/>
  <c r="C204"/>
  <c r="Q203"/>
  <c r="I203"/>
  <c r="D203"/>
  <c r="C203"/>
  <c r="Q202"/>
  <c r="I202"/>
  <c r="D202"/>
  <c r="C202"/>
  <c r="Q201"/>
  <c r="I201"/>
  <c r="D201"/>
  <c r="C201"/>
  <c r="Q200"/>
  <c r="I200"/>
  <c r="D200"/>
  <c r="C200"/>
  <c r="Q199"/>
  <c r="I199"/>
  <c r="D199"/>
  <c r="C199"/>
  <c r="Q198"/>
  <c r="C198"/>
  <c r="Q197"/>
  <c r="C197"/>
  <c r="Q196"/>
  <c r="C196"/>
  <c r="Q195"/>
  <c r="C195"/>
  <c r="Q194"/>
  <c r="I194"/>
  <c r="D194"/>
  <c r="C194"/>
  <c r="Q193"/>
  <c r="I193"/>
  <c r="D193"/>
  <c r="C193"/>
  <c r="Q192"/>
  <c r="I192"/>
  <c r="D192"/>
  <c r="C192"/>
  <c r="Q191"/>
  <c r="I191"/>
  <c r="D191"/>
  <c r="C191"/>
  <c r="Q190"/>
  <c r="I190"/>
  <c r="D190"/>
  <c r="C190"/>
  <c r="Q189"/>
  <c r="I189"/>
  <c r="D189"/>
  <c r="C189"/>
  <c r="Q188"/>
  <c r="I188"/>
  <c r="D188"/>
  <c r="C188"/>
  <c r="Q187"/>
  <c r="I187"/>
  <c r="D187"/>
  <c r="C187"/>
  <c r="Q186"/>
  <c r="C186"/>
  <c r="Q185"/>
  <c r="C185"/>
  <c r="Q184"/>
  <c r="C184"/>
  <c r="Q183"/>
  <c r="C183"/>
  <c r="Q182"/>
  <c r="I182"/>
  <c r="D182"/>
  <c r="C182"/>
  <c r="Q181"/>
  <c r="I181"/>
  <c r="D181"/>
  <c r="C181"/>
  <c r="Q180"/>
  <c r="I180"/>
  <c r="D180"/>
  <c r="C180"/>
  <c r="Q179"/>
  <c r="I179"/>
  <c r="D179"/>
  <c r="C179"/>
  <c r="Q178"/>
  <c r="I178"/>
  <c r="D178"/>
  <c r="C178"/>
  <c r="Q177"/>
  <c r="I177"/>
  <c r="D177"/>
  <c r="C177"/>
  <c r="Q176"/>
  <c r="I176"/>
  <c r="D176"/>
  <c r="C176"/>
  <c r="Q175"/>
  <c r="I175"/>
  <c r="D175"/>
  <c r="C175"/>
  <c r="Q174"/>
  <c r="C174"/>
  <c r="Q173"/>
  <c r="C173"/>
  <c r="Q172"/>
  <c r="C172"/>
  <c r="Q171"/>
  <c r="C171"/>
  <c r="Q170"/>
  <c r="I170"/>
  <c r="D170"/>
  <c r="C170"/>
  <c r="Q169"/>
  <c r="I169"/>
  <c r="D169"/>
  <c r="C169"/>
  <c r="Q168"/>
  <c r="I168"/>
  <c r="D168"/>
  <c r="C168"/>
  <c r="Q167"/>
  <c r="I167"/>
  <c r="D167"/>
  <c r="C167"/>
  <c r="Q166"/>
  <c r="I166"/>
  <c r="D166"/>
  <c r="C166"/>
  <c r="Q165"/>
  <c r="I165"/>
  <c r="D165"/>
  <c r="C165"/>
  <c r="Q164"/>
  <c r="I164"/>
  <c r="D164"/>
  <c r="C164"/>
  <c r="Q163"/>
  <c r="I163"/>
  <c r="D163"/>
  <c r="C163"/>
  <c r="Q162"/>
  <c r="C162"/>
  <c r="Q161"/>
  <c r="C161"/>
  <c r="Q160"/>
  <c r="C160"/>
  <c r="Q159"/>
  <c r="C159"/>
  <c r="Q158"/>
  <c r="I158"/>
  <c r="D158"/>
  <c r="C158"/>
  <c r="Q157"/>
  <c r="I157"/>
  <c r="D157"/>
  <c r="C157"/>
  <c r="Q156"/>
  <c r="I156"/>
  <c r="D156"/>
  <c r="C156"/>
  <c r="Q155"/>
  <c r="I155"/>
  <c r="D155"/>
  <c r="C155"/>
  <c r="Q154"/>
  <c r="I154"/>
  <c r="D154"/>
  <c r="C154"/>
  <c r="Q153"/>
  <c r="I153"/>
  <c r="D153"/>
  <c r="C153"/>
  <c r="Q152"/>
  <c r="I152"/>
  <c r="D152"/>
  <c r="C152"/>
  <c r="Q151"/>
  <c r="I151"/>
  <c r="D151"/>
  <c r="C151"/>
  <c r="Q150"/>
  <c r="C150"/>
  <c r="Q149"/>
  <c r="C149"/>
  <c r="Q148"/>
  <c r="C148"/>
  <c r="Q147"/>
  <c r="C147"/>
  <c r="Q146"/>
  <c r="I146"/>
  <c r="D146"/>
  <c r="C146"/>
  <c r="Q145"/>
  <c r="I145"/>
  <c r="D145"/>
  <c r="C145"/>
  <c r="Q144"/>
  <c r="I144"/>
  <c r="D144"/>
  <c r="C144"/>
  <c r="Q143"/>
  <c r="I143"/>
  <c r="D143"/>
  <c r="C143"/>
  <c r="Q142"/>
  <c r="I142"/>
  <c r="D142"/>
  <c r="C142"/>
  <c r="Q141"/>
  <c r="I141"/>
  <c r="D141"/>
  <c r="C141"/>
  <c r="Q140"/>
  <c r="I140"/>
  <c r="D140"/>
  <c r="C140"/>
  <c r="Q139"/>
  <c r="I139"/>
  <c r="D139"/>
  <c r="C139"/>
  <c r="Q138"/>
  <c r="C138"/>
  <c r="Q137"/>
  <c r="C137"/>
  <c r="Q136"/>
  <c r="C136"/>
  <c r="Q135"/>
  <c r="C135"/>
  <c r="Q134"/>
  <c r="I134"/>
  <c r="D134"/>
  <c r="C134"/>
  <c r="Q133"/>
  <c r="I133"/>
  <c r="D133"/>
  <c r="C133"/>
  <c r="Q132"/>
  <c r="I132"/>
  <c r="D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C126"/>
  <c r="Q125"/>
  <c r="C125"/>
  <c r="Q124"/>
  <c r="C124"/>
  <c r="Q123"/>
  <c r="C123"/>
  <c r="Q122"/>
  <c r="I122"/>
  <c r="D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I115"/>
  <c r="D115"/>
  <c r="C115"/>
  <c r="Q114"/>
  <c r="C114"/>
  <c r="Q113"/>
  <c r="C113"/>
  <c r="Q112"/>
  <c r="C112"/>
  <c r="Q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I105"/>
  <c r="D105"/>
  <c r="C105"/>
  <c r="Q104"/>
  <c r="I104"/>
  <c r="D104"/>
  <c r="C104"/>
  <c r="Q103"/>
  <c r="I103"/>
  <c r="D103"/>
  <c r="C103"/>
  <c r="Q102"/>
  <c r="C102"/>
  <c r="Q101"/>
  <c r="C101"/>
  <c r="Q100"/>
  <c r="C100"/>
  <c r="Q99"/>
  <c r="C99"/>
  <c r="Q98"/>
  <c r="I98"/>
  <c r="D98"/>
  <c r="C98"/>
  <c r="Q97"/>
  <c r="I97"/>
  <c r="D97"/>
  <c r="C97"/>
  <c r="Q96"/>
  <c r="I96"/>
  <c r="D96"/>
  <c r="C96"/>
  <c r="Q95"/>
  <c r="I95"/>
  <c r="D95"/>
  <c r="C95"/>
  <c r="Q94"/>
  <c r="I94"/>
  <c r="D94"/>
  <c r="C94"/>
  <c r="Q93"/>
  <c r="I93"/>
  <c r="D93"/>
  <c r="C93"/>
  <c r="Q92"/>
  <c r="I92"/>
  <c r="D92"/>
  <c r="C92"/>
  <c r="Q91"/>
  <c r="I91"/>
  <c r="D91"/>
  <c r="C91"/>
  <c r="Q90"/>
  <c r="C90"/>
  <c r="Q89"/>
  <c r="C89"/>
  <c r="Q88"/>
  <c r="C88"/>
  <c r="Q87"/>
  <c r="C87"/>
  <c r="Q86"/>
  <c r="I86"/>
  <c r="D86"/>
  <c r="C86"/>
  <c r="Q85"/>
  <c r="I85"/>
  <c r="D85"/>
  <c r="C85"/>
  <c r="Q84"/>
  <c r="I84"/>
  <c r="D84"/>
  <c r="C84"/>
  <c r="Q83"/>
  <c r="I83"/>
  <c r="D83"/>
  <c r="C83"/>
  <c r="Q82"/>
  <c r="I82"/>
  <c r="D82"/>
  <c r="C82"/>
  <c r="Q81"/>
  <c r="I81"/>
  <c r="D81"/>
  <c r="C81"/>
  <c r="Q80"/>
  <c r="I80"/>
  <c r="D80"/>
  <c r="C80"/>
  <c r="Q79"/>
  <c r="I79"/>
  <c r="D79"/>
  <c r="C79"/>
  <c r="Q78"/>
  <c r="C78"/>
  <c r="Q77"/>
  <c r="C77"/>
  <c r="Q76"/>
  <c r="C76"/>
  <c r="Q75"/>
  <c r="C75"/>
  <c r="Q74"/>
  <c r="I74"/>
  <c r="D74"/>
  <c r="C74"/>
  <c r="Q73"/>
  <c r="I73"/>
  <c r="D73"/>
  <c r="C73"/>
  <c r="Q72"/>
  <c r="I72"/>
  <c r="D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C66"/>
  <c r="Q65"/>
  <c r="C65"/>
  <c r="Q64"/>
  <c r="C64"/>
  <c r="Q63"/>
  <c r="C63"/>
  <c r="Q62"/>
  <c r="I62"/>
  <c r="D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I55"/>
  <c r="D55"/>
  <c r="C55"/>
  <c r="Q54"/>
  <c r="C54"/>
  <c r="Q53"/>
  <c r="C53"/>
  <c r="Q52"/>
  <c r="C52"/>
  <c r="Q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I45"/>
  <c r="D45"/>
  <c r="C45"/>
  <c r="Q44"/>
  <c r="I44"/>
  <c r="D44"/>
  <c r="C44"/>
  <c r="Q43"/>
  <c r="I43"/>
  <c r="D43"/>
  <c r="C43"/>
  <c r="Q42"/>
  <c r="C42"/>
  <c r="Q41"/>
  <c r="C41"/>
  <c r="Q40"/>
  <c r="C40"/>
  <c r="Q39"/>
  <c r="C39"/>
  <c r="Q38"/>
  <c r="I38"/>
  <c r="D38"/>
  <c r="C38"/>
  <c r="Q37"/>
  <c r="I37"/>
  <c r="D37"/>
  <c r="C37"/>
  <c r="Q36"/>
  <c r="I36"/>
  <c r="D36"/>
  <c r="C36"/>
  <c r="Q35"/>
  <c r="I35"/>
  <c r="D35"/>
  <c r="C35"/>
  <c r="Q34"/>
  <c r="I34"/>
  <c r="D34"/>
  <c r="C34"/>
  <c r="Q33"/>
  <c r="I33"/>
  <c r="D33"/>
  <c r="C33"/>
  <c r="Q32"/>
  <c r="I32"/>
  <c r="D32"/>
  <c r="C32"/>
  <c r="Q31"/>
  <c r="I31"/>
  <c r="D31"/>
  <c r="AD26"/>
  <c r="AC26"/>
  <c r="X26"/>
  <c r="AD25"/>
  <c r="AC25"/>
  <c r="X25"/>
  <c r="AD24"/>
  <c r="AC24"/>
  <c r="AE24" s="1"/>
  <c r="X24"/>
  <c r="AD23"/>
  <c r="AC23"/>
  <c r="AE23" s="1"/>
  <c r="X23"/>
  <c r="AD22"/>
  <c r="AC22"/>
  <c r="AE22" s="1"/>
  <c r="X22"/>
  <c r="AD21"/>
  <c r="AC21"/>
  <c r="AE21" s="1"/>
  <c r="X21"/>
  <c r="AD20"/>
  <c r="AC20"/>
  <c r="AE20" s="1"/>
  <c r="X20"/>
  <c r="AD19"/>
  <c r="AC19"/>
  <c r="AE19" s="1"/>
  <c r="X19"/>
  <c r="AD18"/>
  <c r="AC18"/>
  <c r="AE18" s="1"/>
  <c r="X18"/>
  <c r="AD17"/>
  <c r="AC17"/>
  <c r="AE17" s="1"/>
  <c r="X17"/>
  <c r="AD16"/>
  <c r="AC16"/>
  <c r="AE16" s="1"/>
  <c r="X16"/>
  <c r="AD15"/>
  <c r="AC15"/>
  <c r="AE15" s="1"/>
  <c r="X15"/>
  <c r="AD14"/>
  <c r="AC14"/>
  <c r="AE14" s="1"/>
  <c r="X14"/>
  <c r="AD13"/>
  <c r="AC13"/>
  <c r="AE13" s="1"/>
  <c r="X13"/>
  <c r="AD12"/>
  <c r="AC12"/>
  <c r="AE12" s="1"/>
  <c r="X12"/>
  <c r="AD11"/>
  <c r="AC11"/>
  <c r="AE11" s="1"/>
  <c r="X11"/>
  <c r="Z11" l="1"/>
  <c r="AA11"/>
  <c r="AB11"/>
  <c r="AB26"/>
  <c r="AA26"/>
  <c r="Z26"/>
  <c r="Y26"/>
  <c r="AB25"/>
  <c r="AA25"/>
  <c r="Z25"/>
  <c r="Y25"/>
  <c r="AB24"/>
  <c r="AA24"/>
  <c r="Z24"/>
  <c r="Y24"/>
  <c r="AB23"/>
  <c r="AA23"/>
  <c r="Z23"/>
  <c r="Y23"/>
  <c r="AB22"/>
  <c r="AA22"/>
  <c r="Z22"/>
  <c r="Y22"/>
  <c r="AB21"/>
  <c r="AA21"/>
  <c r="Z21"/>
  <c r="Y21"/>
  <c r="AB20"/>
  <c r="AA20"/>
  <c r="Z20"/>
  <c r="Y20"/>
  <c r="AB19"/>
  <c r="AA19"/>
  <c r="Z19"/>
  <c r="Y19"/>
  <c r="AB18"/>
  <c r="AA18"/>
  <c r="Z18"/>
  <c r="Y18"/>
  <c r="AB17"/>
  <c r="AA17"/>
  <c r="Z17"/>
  <c r="Y17"/>
  <c r="AB16"/>
  <c r="AA16"/>
  <c r="Z16"/>
  <c r="Y16"/>
  <c r="AB15"/>
  <c r="AA15"/>
  <c r="Z15"/>
  <c r="Y15"/>
  <c r="AB14"/>
  <c r="AA14"/>
  <c r="Z14"/>
  <c r="Y14"/>
  <c r="AB13"/>
  <c r="AA13"/>
  <c r="Z13"/>
  <c r="Y13"/>
  <c r="AB12"/>
  <c r="AA12"/>
  <c r="Z12"/>
  <c r="Y12"/>
  <c r="AE25"/>
  <c r="AE26"/>
  <c r="AH26" l="1"/>
  <c r="AI26" s="1"/>
  <c r="AH25"/>
  <c r="AI25" s="1"/>
  <c r="AH24"/>
  <c r="AI24" s="1"/>
  <c r="AH23"/>
  <c r="AI23" s="1"/>
  <c r="AH22"/>
  <c r="AI22" s="1"/>
  <c r="AH21"/>
  <c r="AI21" s="1"/>
  <c r="AH20"/>
  <c r="AI20" s="1"/>
  <c r="AH19"/>
  <c r="AI19" s="1"/>
  <c r="AH18"/>
  <c r="AI18" s="1"/>
  <c r="AH17"/>
  <c r="AI17" s="1"/>
  <c r="AH16"/>
  <c r="AI16" s="1"/>
  <c r="AH15"/>
  <c r="AI15" s="1"/>
  <c r="AH14"/>
  <c r="AI14" s="1"/>
  <c r="AH13"/>
  <c r="AI13" s="1"/>
  <c r="AH12"/>
  <c r="AI12" s="1"/>
  <c r="AH11"/>
  <c r="AI11" s="1"/>
  <c r="O11" l="1"/>
  <c r="N11"/>
  <c r="M11"/>
  <c r="L11"/>
  <c r="K11"/>
  <c r="J11"/>
  <c r="I11"/>
  <c r="H11"/>
  <c r="G11"/>
  <c r="F11"/>
  <c r="F12"/>
  <c r="G12"/>
  <c r="H12"/>
  <c r="I12"/>
  <c r="J12"/>
  <c r="K12"/>
  <c r="L12"/>
  <c r="M12"/>
  <c r="N12"/>
  <c r="O12"/>
  <c r="F13"/>
  <c r="G13"/>
  <c r="H13"/>
  <c r="I13"/>
  <c r="J13"/>
  <c r="K13"/>
  <c r="L13"/>
  <c r="M13"/>
  <c r="N13"/>
  <c r="O13"/>
  <c r="F14"/>
  <c r="G14"/>
  <c r="H14"/>
  <c r="I14"/>
  <c r="J14"/>
  <c r="K14"/>
  <c r="L14"/>
  <c r="M14"/>
  <c r="N14"/>
  <c r="O14"/>
  <c r="F15"/>
  <c r="G15"/>
  <c r="H15"/>
  <c r="I15"/>
  <c r="J15"/>
  <c r="K15"/>
  <c r="L15"/>
  <c r="M15"/>
  <c r="N15"/>
  <c r="O15"/>
  <c r="F16"/>
  <c r="G16"/>
  <c r="H16"/>
  <c r="I16"/>
  <c r="J16"/>
  <c r="K16"/>
  <c r="L16"/>
  <c r="M16"/>
  <c r="N16"/>
  <c r="O16"/>
  <c r="F17"/>
  <c r="G17"/>
  <c r="H17"/>
  <c r="I17"/>
  <c r="J17"/>
  <c r="K17"/>
  <c r="L17"/>
  <c r="M17"/>
  <c r="N17"/>
  <c r="O17"/>
  <c r="F18"/>
  <c r="G18"/>
  <c r="H18"/>
  <c r="I18"/>
  <c r="J18"/>
  <c r="K18"/>
  <c r="L18"/>
  <c r="M18"/>
  <c r="N18"/>
  <c r="O18"/>
  <c r="F19"/>
  <c r="G19"/>
  <c r="H19"/>
  <c r="I19"/>
  <c r="J19"/>
  <c r="K19"/>
  <c r="L19"/>
  <c r="M19"/>
  <c r="N19"/>
  <c r="O19"/>
  <c r="F20"/>
  <c r="G20"/>
  <c r="H20"/>
  <c r="I20"/>
  <c r="J20"/>
  <c r="K20"/>
  <c r="L20"/>
  <c r="M20"/>
  <c r="N20"/>
  <c r="O20"/>
  <c r="F21"/>
  <c r="G21"/>
  <c r="H21"/>
  <c r="I21"/>
  <c r="J21"/>
  <c r="K21"/>
  <c r="L21"/>
  <c r="M21"/>
  <c r="N21"/>
  <c r="O21"/>
  <c r="F22"/>
  <c r="G22"/>
  <c r="H22"/>
  <c r="I22"/>
  <c r="J22"/>
  <c r="K22"/>
  <c r="L22"/>
  <c r="M22"/>
  <c r="N22"/>
  <c r="O22"/>
  <c r="F23"/>
  <c r="G23"/>
  <c r="H23"/>
  <c r="I23"/>
  <c r="J23"/>
  <c r="K23"/>
  <c r="L23"/>
  <c r="M23"/>
  <c r="N23"/>
  <c r="O23"/>
  <c r="F24"/>
  <c r="G24"/>
  <c r="H24"/>
  <c r="I24"/>
  <c r="J24"/>
  <c r="K24"/>
  <c r="L24"/>
  <c r="M24"/>
  <c r="N24"/>
  <c r="O24"/>
  <c r="F25"/>
  <c r="G25"/>
  <c r="H25"/>
  <c r="I25"/>
  <c r="J25"/>
  <c r="K25"/>
  <c r="L25"/>
  <c r="M25"/>
  <c r="N25"/>
  <c r="O25"/>
  <c r="F26"/>
  <c r="G26"/>
  <c r="H26"/>
  <c r="I26"/>
  <c r="J26"/>
  <c r="K26"/>
  <c r="L26"/>
  <c r="M26"/>
  <c r="N26"/>
  <c r="O26"/>
  <c r="E20"/>
  <c r="E14"/>
  <c r="E11"/>
  <c r="E15"/>
  <c r="E19"/>
  <c r="E23"/>
  <c r="E16"/>
  <c r="E13"/>
  <c r="E17"/>
  <c r="E21"/>
  <c r="E25"/>
  <c r="E12"/>
  <c r="E24"/>
  <c r="E18"/>
  <c r="E22"/>
  <c r="E26"/>
</calcChain>
</file>

<file path=xl/sharedStrings.xml><?xml version="1.0" encoding="utf-8"?>
<sst xmlns="http://schemas.openxmlformats.org/spreadsheetml/2006/main" count="211" uniqueCount="84">
  <si>
    <t>BRASILEIRÃO - SERIE A - 2015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</si>
  <si>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</si>
  <si>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</si>
  <si>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</si>
  <si>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</si>
  <si>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</si>
  <si>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</si>
  <si>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</si>
  <si>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</si>
  <si>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</si>
  <si>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</si>
  <si>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</si>
  <si>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</si>
  <si>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</si>
  <si>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</si>
  <si>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</si>
  <si>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</si>
  <si>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</si>
  <si>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5º</t>
  </si>
  <si>
    <t>SP - saldo de pontos</t>
  </si>
  <si>
    <t>6º</t>
  </si>
  <si>
    <t>7º</t>
  </si>
  <si>
    <t>8º</t>
  </si>
  <si>
    <t>Sulamericana</t>
  </si>
  <si>
    <t>9º</t>
  </si>
  <si>
    <t>Zona neutra</t>
  </si>
  <si>
    <t>10º</t>
  </si>
  <si>
    <t>11º</t>
  </si>
  <si>
    <t>12º</t>
  </si>
  <si>
    <t>13º</t>
  </si>
  <si>
    <t>14º</t>
  </si>
  <si>
    <t>15º</t>
  </si>
  <si>
    <t>16º</t>
  </si>
  <si>
    <t>1ª RODADA - #1</t>
  </si>
  <si>
    <t>x</t>
  </si>
  <si>
    <t>2ª RODADA - #2</t>
  </si>
  <si>
    <t>3ª RODADA - #3</t>
  </si>
  <si>
    <t>4ª RODADA - #4</t>
  </si>
  <si>
    <t>5ª RODADA - #5</t>
  </si>
  <si>
    <t>6ª RODADA - #6</t>
  </si>
  <si>
    <t>7ª RODADA - #7</t>
  </si>
  <si>
    <t>8ª RODADA - #8</t>
  </si>
  <si>
    <t>9ª RODADA - #9</t>
  </si>
  <si>
    <t>10ª RODADA - #10</t>
  </si>
  <si>
    <t>11ª RODADA - #11</t>
  </si>
  <si>
    <t>12ª RODADA - #12</t>
  </si>
  <si>
    <t>13ª RODADA - #13</t>
  </si>
  <si>
    <t>14ª RODADA - #14</t>
  </si>
  <si>
    <t>15ª RODADA - #15</t>
  </si>
  <si>
    <t>BRASILEIRO SERIE A</t>
  </si>
  <si>
    <t>V3P - Vitória por 3 pontos</t>
  </si>
  <si>
    <t>V2P - Vitória por 2 pontos</t>
  </si>
  <si>
    <t>E - Empate</t>
  </si>
  <si>
    <t>D - Derrota</t>
  </si>
  <si>
    <t xml:space="preserve">PCC - pontos contra Cartola </t>
  </si>
  <si>
    <t xml:space="preserve">% APR. - Aproveitamento </t>
  </si>
  <si>
    <t>J</t>
  </si>
  <si>
    <t>V3P</t>
  </si>
  <si>
    <t>V2P</t>
  </si>
  <si>
    <t>E</t>
  </si>
  <si>
    <t>D</t>
  </si>
  <si>
    <t>PPC</t>
  </si>
  <si>
    <t>PCC</t>
  </si>
  <si>
    <t>% APR.</t>
  </si>
  <si>
    <t xml:space="preserve">PPC - Pontos pró Cartola </t>
  </si>
  <si>
    <t>Bahia aju</t>
  </si>
  <si>
    <t>BFR Igor Costa</t>
  </si>
  <si>
    <t>Casinha da Grazi</t>
  </si>
  <si>
    <t>Rosinha da Gabi</t>
  </si>
  <si>
    <t>Us Karas</t>
  </si>
  <si>
    <t>hugofluzao</t>
  </si>
  <si>
    <t>TriangagemFC</t>
  </si>
  <si>
    <t>La Bestia Negra_Z</t>
  </si>
  <si>
    <t>VivaCR.FC</t>
  </si>
  <si>
    <t>Lucca Mengão</t>
  </si>
  <si>
    <t>Driblador F.C</t>
  </si>
  <si>
    <t>Soccer Italy</t>
  </si>
  <si>
    <t>ousadia e alegriaa1</t>
  </si>
  <si>
    <t>Barbosinhaas</t>
  </si>
  <si>
    <t>Grajaú F.C.</t>
  </si>
  <si>
    <t>Botafogo do HG</t>
  </si>
  <si>
    <t>Zona Rebaixamento e Bola Murcha</t>
  </si>
  <si>
    <t>Libertadores e Mundial</t>
  </si>
  <si>
    <t xml:space="preserve">Libertadores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</si>
</sst>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94">
    <xf numFmtId="0" fontId="0" fillId="0" borderId="0" xfId="0"/>
    <xf numFmtId="0" fontId="2" fillId="0" borderId="0" xfId="0" applyFont="1" applyAlignment="1" applyProtection="1">
      <alignment horizontal="center" vertical="center"/>
      <protection hidden="1"/>
    </xf>
    <xf numFmtId="0" fontId="1" fillId="3" borderId="12" xfId="0" applyFont="1" applyFill="1" applyBorder="1" applyAlignment="1" applyProtection="1">
      <alignment horizontal="center"/>
      <protection hidden="1"/>
    </xf>
    <xf numFmtId="0" fontId="5" fillId="4" borderId="12" xfId="0" applyFont="1" applyFill="1" applyBorder="1" applyAlignment="1" applyProtection="1">
      <alignment horizontal="center"/>
      <protection hidden="1"/>
    </xf>
    <xf numFmtId="0" fontId="5" fillId="6" borderId="12" xfId="0" applyFont="1" applyFill="1" applyBorder="1" applyAlignment="1" applyProtection="1">
      <alignment horizontal="center"/>
      <protection hidden="1"/>
    </xf>
    <xf numFmtId="0" fontId="1" fillId="5" borderId="12" xfId="0" applyFont="1" applyFill="1" applyBorder="1" applyAlignment="1" applyProtection="1">
      <alignment horizontal="center"/>
      <protection hidden="1"/>
    </xf>
    <xf numFmtId="0" fontId="1" fillId="5" borderId="16" xfId="0" applyFont="1" applyFill="1" applyBorder="1" applyAlignment="1" applyProtection="1">
      <alignment horizontal="center"/>
      <protection hidden="1"/>
    </xf>
    <xf numFmtId="0" fontId="6" fillId="0" borderId="0" xfId="0" applyFont="1" applyProtection="1">
      <protection hidden="1"/>
    </xf>
    <xf numFmtId="1" fontId="5" fillId="0" borderId="13" xfId="0" applyNumberFormat="1" applyFont="1" applyBorder="1" applyAlignment="1" applyProtection="1">
      <alignment horizontal="center"/>
      <protection hidden="1"/>
    </xf>
    <xf numFmtId="0" fontId="1" fillId="5" borderId="13" xfId="0" applyFont="1" applyFill="1" applyBorder="1" applyAlignment="1" applyProtection="1">
      <alignment horizontal="center"/>
      <protection hidden="1"/>
    </xf>
    <xf numFmtId="1" fontId="1" fillId="5" borderId="13" xfId="0" applyNumberFormat="1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1" fontId="1" fillId="5" borderId="17" xfId="0" applyNumberFormat="1" applyFont="1" applyFill="1" applyBorder="1" applyAlignment="1" applyProtection="1">
      <alignment horizontal="center"/>
      <protection hidden="1"/>
    </xf>
    <xf numFmtId="0" fontId="5" fillId="6" borderId="13" xfId="0" applyFont="1" applyFill="1" applyBorder="1" applyAlignment="1" applyProtection="1">
      <alignment horizontal="center"/>
      <protection hidden="1"/>
    </xf>
    <xf numFmtId="1" fontId="5" fillId="6" borderId="13" xfId="0" applyNumberFormat="1" applyFont="1" applyFill="1" applyBorder="1" applyAlignment="1" applyProtection="1">
      <alignment horizontal="center"/>
      <protection hidden="1"/>
    </xf>
    <xf numFmtId="0" fontId="5" fillId="4" borderId="13" xfId="0" applyFont="1" applyFill="1" applyBorder="1" applyAlignment="1" applyProtection="1">
      <alignment horizontal="center"/>
      <protection hidden="1"/>
    </xf>
    <xf numFmtId="1" fontId="5" fillId="4" borderId="13" xfId="0" applyNumberFormat="1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1" fontId="1" fillId="3" borderId="13" xfId="0" applyNumberFormat="1" applyFont="1" applyFill="1" applyBorder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5" borderId="15" xfId="0" applyFont="1" applyFill="1" applyBorder="1" applyProtection="1">
      <protection hidden="1"/>
    </xf>
    <xf numFmtId="0" fontId="5" fillId="0" borderId="0" xfId="0" applyFont="1" applyProtection="1">
      <protection hidden="1"/>
    </xf>
    <xf numFmtId="2" fontId="5" fillId="0" borderId="13" xfId="0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3" xfId="0" applyFont="1" applyFill="1" applyBorder="1" applyAlignment="1" applyProtection="1">
      <alignment horizontal="center"/>
      <protection hidden="1"/>
    </xf>
    <xf numFmtId="0" fontId="1" fillId="2" borderId="26" xfId="0" applyFont="1" applyFill="1" applyBorder="1" applyProtection="1">
      <protection hidden="1"/>
    </xf>
    <xf numFmtId="9" fontId="1" fillId="3" borderId="14" xfId="1" applyFont="1" applyFill="1" applyBorder="1" applyAlignment="1" applyProtection="1">
      <alignment horizontal="center"/>
      <protection hidden="1"/>
    </xf>
    <xf numFmtId="9" fontId="5" fillId="4" borderId="14" xfId="1" applyFont="1" applyFill="1" applyBorder="1" applyAlignment="1" applyProtection="1">
      <alignment horizontal="center"/>
      <protection hidden="1"/>
    </xf>
    <xf numFmtId="9" fontId="5" fillId="6" borderId="14" xfId="1" applyFont="1" applyFill="1" applyBorder="1" applyAlignment="1" applyProtection="1">
      <alignment horizontal="center"/>
      <protection hidden="1"/>
    </xf>
    <xf numFmtId="9" fontId="1" fillId="5" borderId="14" xfId="1" applyFont="1" applyFill="1" applyBorder="1" applyAlignment="1" applyProtection="1">
      <alignment horizontal="center"/>
      <protection hidden="1"/>
    </xf>
    <xf numFmtId="9" fontId="1" fillId="5" borderId="18" xfId="1" applyFont="1" applyFill="1" applyBorder="1" applyAlignment="1" applyProtection="1">
      <alignment horizontal="center"/>
      <protection hidden="1"/>
    </xf>
    <xf numFmtId="0" fontId="2" fillId="0" borderId="0" xfId="0" applyFont="1" applyFill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1" fontId="2" fillId="0" borderId="0" xfId="0" applyNumberFormat="1" applyFont="1" applyAlignment="1" applyProtection="1">
      <alignment horizontal="center" vertical="center"/>
      <protection hidden="1"/>
    </xf>
    <xf numFmtId="0" fontId="9" fillId="0" borderId="0" xfId="0" applyFont="1" applyFill="1" applyAlignment="1" applyProtection="1">
      <alignment horizontal="center" vertical="center"/>
      <protection hidden="1"/>
    </xf>
    <xf numFmtId="0" fontId="1" fillId="3" borderId="16" xfId="0" applyFont="1" applyFill="1" applyBorder="1" applyAlignment="1" applyProtection="1">
      <alignment horizontal="center"/>
      <protection hidden="1"/>
    </xf>
    <xf numFmtId="0" fontId="1" fillId="3" borderId="17" xfId="0" applyFont="1" applyFill="1" applyBorder="1" applyAlignment="1" applyProtection="1">
      <alignment horizontal="center"/>
      <protection hidden="1"/>
    </xf>
    <xf numFmtId="1" fontId="1" fillId="3" borderId="17" xfId="0" applyNumberFormat="1" applyFont="1" applyFill="1" applyBorder="1" applyAlignment="1" applyProtection="1">
      <alignment horizontal="center"/>
      <protection hidden="1"/>
    </xf>
    <xf numFmtId="9" fontId="1" fillId="3" borderId="18" xfId="1" applyFont="1" applyFill="1" applyBorder="1" applyAlignment="1" applyProtection="1">
      <alignment horizontal="center"/>
      <protection hidden="1"/>
    </xf>
    <xf numFmtId="0" fontId="5" fillId="4" borderId="9" xfId="0" applyFont="1" applyFill="1" applyBorder="1" applyAlignment="1" applyProtection="1">
      <alignment horizontal="center"/>
      <protection hidden="1"/>
    </xf>
    <xf numFmtId="0" fontId="5" fillId="4" borderId="10" xfId="0" applyFont="1" applyFill="1" applyBorder="1" applyAlignment="1" applyProtection="1">
      <alignment horizontal="center"/>
      <protection hidden="1"/>
    </xf>
    <xf numFmtId="1" fontId="5" fillId="4" borderId="10" xfId="0" applyNumberFormat="1" applyFont="1" applyFill="1" applyBorder="1" applyAlignment="1" applyProtection="1">
      <alignment horizontal="center"/>
      <protection hidden="1"/>
    </xf>
    <xf numFmtId="9" fontId="5" fillId="4" borderId="11" xfId="1" applyFont="1" applyFill="1" applyBorder="1" applyAlignment="1" applyProtection="1">
      <alignment horizontal="center"/>
      <protection hidden="1"/>
    </xf>
    <xf numFmtId="0" fontId="5" fillId="4" borderId="16" xfId="0" applyFont="1" applyFill="1" applyBorder="1" applyAlignment="1" applyProtection="1">
      <alignment horizontal="center"/>
      <protection hidden="1"/>
    </xf>
    <xf numFmtId="0" fontId="5" fillId="4" borderId="17" xfId="0" applyFont="1" applyFill="1" applyBorder="1" applyAlignment="1" applyProtection="1">
      <alignment horizontal="center"/>
      <protection hidden="1"/>
    </xf>
    <xf numFmtId="1" fontId="5" fillId="4" borderId="17" xfId="0" applyNumberFormat="1" applyFont="1" applyFill="1" applyBorder="1" applyAlignment="1" applyProtection="1">
      <alignment horizontal="center"/>
      <protection hidden="1"/>
    </xf>
    <xf numFmtId="9" fontId="5" fillId="4" borderId="18" xfId="1" applyFont="1" applyFill="1" applyBorder="1" applyAlignment="1" applyProtection="1">
      <alignment horizontal="center"/>
      <protection hidden="1"/>
    </xf>
    <xf numFmtId="0" fontId="1" fillId="5" borderId="24" xfId="0" applyFont="1" applyFill="1" applyBorder="1" applyAlignment="1" applyProtection="1">
      <alignment horizontal="center"/>
      <protection hidden="1"/>
    </xf>
    <xf numFmtId="0" fontId="1" fillId="5" borderId="25" xfId="0" applyFont="1" applyFill="1" applyBorder="1" applyAlignment="1" applyProtection="1">
      <alignment horizontal="center"/>
      <protection hidden="1"/>
    </xf>
    <xf numFmtId="1" fontId="1" fillId="5" borderId="25" xfId="0" applyNumberFormat="1" applyFont="1" applyFill="1" applyBorder="1" applyAlignment="1" applyProtection="1">
      <alignment horizontal="center"/>
      <protection hidden="1"/>
    </xf>
    <xf numFmtId="9" fontId="1" fillId="5" borderId="27" xfId="1" applyFont="1" applyFill="1" applyBorder="1" applyAlignment="1" applyProtection="1">
      <alignment horizontal="center"/>
      <protection hidden="1"/>
    </xf>
    <xf numFmtId="0" fontId="5" fillId="6" borderId="9" xfId="0" applyFont="1" applyFill="1" applyBorder="1" applyAlignment="1" applyProtection="1">
      <alignment horizontal="center"/>
      <protection hidden="1"/>
    </xf>
    <xf numFmtId="0" fontId="5" fillId="6" borderId="10" xfId="0" applyFont="1" applyFill="1" applyBorder="1" applyAlignment="1" applyProtection="1">
      <alignment horizontal="center"/>
      <protection hidden="1"/>
    </xf>
    <xf numFmtId="1" fontId="5" fillId="6" borderId="10" xfId="0" applyNumberFormat="1" applyFont="1" applyFill="1" applyBorder="1" applyAlignment="1" applyProtection="1">
      <alignment horizontal="center"/>
      <protection hidden="1"/>
    </xf>
    <xf numFmtId="9" fontId="5" fillId="6" borderId="11" xfId="1" applyFont="1" applyFill="1" applyBorder="1" applyAlignment="1" applyProtection="1">
      <alignment horizontal="center"/>
      <protection hidden="1"/>
    </xf>
    <xf numFmtId="0" fontId="5" fillId="6" borderId="16" xfId="0" applyFont="1" applyFill="1" applyBorder="1" applyAlignment="1" applyProtection="1">
      <alignment horizontal="center"/>
      <protection hidden="1"/>
    </xf>
    <xf numFmtId="0" fontId="5" fillId="6" borderId="17" xfId="0" applyFont="1" applyFill="1" applyBorder="1" applyAlignment="1" applyProtection="1">
      <alignment horizontal="center"/>
      <protection hidden="1"/>
    </xf>
    <xf numFmtId="1" fontId="5" fillId="6" borderId="17" xfId="0" applyNumberFormat="1" applyFont="1" applyFill="1" applyBorder="1" applyAlignment="1" applyProtection="1">
      <alignment horizontal="center"/>
      <protection hidden="1"/>
    </xf>
    <xf numFmtId="9" fontId="5" fillId="6" borderId="18" xfId="1" applyFont="1" applyFill="1" applyBorder="1" applyAlignment="1" applyProtection="1">
      <alignment horizont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/>
      <protection hidden="1"/>
    </xf>
    <xf numFmtId="0" fontId="4" fillId="2" borderId="9" xfId="0" applyFont="1" applyFill="1" applyBorder="1" applyAlignment="1" applyProtection="1">
      <alignment horizontal="center" vertical="center"/>
      <protection hidden="1"/>
    </xf>
    <xf numFmtId="0" fontId="4" fillId="2" borderId="10" xfId="0" applyFont="1" applyFill="1" applyBorder="1" applyAlignment="1" applyProtection="1">
      <alignment horizontal="center" vertical="center"/>
      <protection hidden="1"/>
    </xf>
    <xf numFmtId="0" fontId="4" fillId="2" borderId="11" xfId="0" applyFont="1" applyFill="1" applyBorder="1" applyAlignment="1" applyProtection="1">
      <alignment horizontal="center" vertical="center"/>
      <protection hidden="1"/>
    </xf>
    <xf numFmtId="0" fontId="4" fillId="2" borderId="16" xfId="0" applyFont="1" applyFill="1" applyBorder="1" applyAlignment="1" applyProtection="1">
      <alignment horizontal="center" vertical="center"/>
      <protection hidden="1"/>
    </xf>
    <xf numFmtId="0" fontId="4" fillId="2" borderId="17" xfId="0" applyFont="1" applyFill="1" applyBorder="1" applyAlignment="1" applyProtection="1">
      <alignment horizontal="center" vertical="center"/>
      <protection hidden="1"/>
    </xf>
    <xf numFmtId="0" fontId="4" fillId="2" borderId="18" xfId="0" applyFont="1" applyFill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/>
      <protection hidden="1"/>
    </xf>
    <xf numFmtId="0" fontId="5" fillId="0" borderId="20" xfId="0" applyFont="1" applyBorder="1" applyAlignment="1" applyProtection="1">
      <alignment horizontal="center"/>
      <protection hidden="1"/>
    </xf>
    <xf numFmtId="0" fontId="5" fillId="0" borderId="21" xfId="0" applyFont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1" fillId="7" borderId="9" xfId="0" applyFont="1" applyFill="1" applyBorder="1" applyAlignment="1" applyProtection="1">
      <alignment horizontal="center"/>
      <protection hidden="1"/>
    </xf>
    <xf numFmtId="0" fontId="1" fillId="7" borderId="10" xfId="0" applyFont="1" applyFill="1" applyBorder="1" applyAlignment="1" applyProtection="1">
      <alignment horizontal="center"/>
      <protection hidden="1"/>
    </xf>
    <xf numFmtId="1" fontId="1" fillId="7" borderId="10" xfId="0" applyNumberFormat="1" applyFont="1" applyFill="1" applyBorder="1" applyAlignment="1" applyProtection="1">
      <alignment horizontal="center"/>
      <protection hidden="1"/>
    </xf>
    <xf numFmtId="9" fontId="1" fillId="7" borderId="11" xfId="1" applyFont="1" applyFill="1" applyBorder="1" applyAlignment="1" applyProtection="1">
      <alignment horizontal="center"/>
      <protection hidden="1"/>
    </xf>
    <xf numFmtId="0" fontId="6" fillId="7" borderId="28" xfId="0" applyFont="1" applyFill="1" applyBorder="1" applyProtection="1">
      <protection hidden="1"/>
    </xf>
    <xf numFmtId="0" fontId="6" fillId="3" borderId="28" xfId="0" applyFont="1" applyFill="1" applyBorder="1" applyProtection="1">
      <protection hidden="1"/>
    </xf>
    <xf numFmtId="0" fontId="6" fillId="0" borderId="29" xfId="0" applyFont="1" applyBorder="1" applyProtection="1">
      <protection hidden="1"/>
    </xf>
    <xf numFmtId="0" fontId="6" fillId="4" borderId="28" xfId="0" applyFont="1" applyFill="1" applyBorder="1" applyProtection="1"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I206"/>
  <sheetViews>
    <sheetView showGridLines="0" showRowColHeaders="0" tabSelected="1" topLeftCell="A2" zoomScale="70" zoomScaleNormal="70" workbookViewId="0">
      <selection activeCell="S27" sqref="S27"/>
    </sheetView>
  </sheetViews>
  <sheetFormatPr defaultRowHeight="15"/>
  <cols>
    <col min="1" max="1" width="9.140625" style="7"/>
    <col min="2" max="4" width="4.28515625" style="7" customWidth="1"/>
    <col min="5" max="5" width="34" style="7" customWidth="1"/>
    <col min="6" max="6" width="5.85546875" style="7" customWidth="1"/>
    <col min="7" max="7" width="4.28515625" style="7" customWidth="1"/>
    <col min="8" max="9" width="6.42578125" style="7" bestFit="1" customWidth="1"/>
    <col min="10" max="10" width="3.140625" style="7" customWidth="1"/>
    <col min="11" max="11" width="4.28515625" style="7" customWidth="1"/>
    <col min="12" max="12" width="6.140625" style="7" customWidth="1"/>
    <col min="13" max="13" width="5.140625" style="7" customWidth="1"/>
    <col min="14" max="14" width="5" style="7" customWidth="1"/>
    <col min="15" max="15" width="10.140625" style="7" bestFit="1" customWidth="1"/>
    <col min="16" max="17" width="4.28515625" style="7" customWidth="1"/>
    <col min="18" max="18" width="6.140625" style="7" customWidth="1"/>
    <col min="19" max="19" width="11.140625" style="7" customWidth="1"/>
    <col min="20" max="20" width="27" style="7" customWidth="1"/>
    <col min="21" max="21" width="5.85546875" style="7" customWidth="1"/>
    <col min="22" max="22" width="34.28515625" style="7" customWidth="1"/>
    <col min="23" max="23" width="7.140625" style="7" customWidth="1"/>
    <col min="24" max="28" width="6.140625" style="7" customWidth="1"/>
    <col min="29" max="29" width="5.85546875" style="7" customWidth="1"/>
    <col min="30" max="30" width="6.140625" style="7" customWidth="1"/>
    <col min="31" max="31" width="6.42578125" style="7" customWidth="1"/>
    <col min="32" max="32" width="8.7109375" style="7" customWidth="1"/>
    <col min="33" max="34" width="12.140625" style="7" bestFit="1" customWidth="1"/>
    <col min="35" max="16384" width="9.140625" style="7"/>
  </cols>
  <sheetData>
    <row r="2" spans="2:35" ht="15.75" thickBot="1"/>
    <row r="3" spans="2:35">
      <c r="B3" s="61" t="s">
        <v>0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3"/>
    </row>
    <row r="4" spans="2:35">
      <c r="B4" s="64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6"/>
    </row>
    <row r="5" spans="2:35" ht="15.75" thickBot="1">
      <c r="B5" s="67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9"/>
    </row>
    <row r="7" spans="2:35" ht="17.25" customHeight="1" thickBot="1"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2:35" ht="15" customHeight="1">
      <c r="D8" s="80" t="s">
        <v>49</v>
      </c>
      <c r="E8" s="81"/>
      <c r="F8" s="81"/>
      <c r="G8" s="81"/>
      <c r="H8" s="81"/>
      <c r="I8" s="81"/>
      <c r="J8" s="81"/>
      <c r="K8" s="81"/>
      <c r="L8" s="81"/>
      <c r="M8" s="81"/>
      <c r="N8" s="81"/>
      <c r="O8" s="82"/>
      <c r="R8" s="24" t="s">
        <v>5</v>
      </c>
    </row>
    <row r="9" spans="2:35" ht="15.75" customHeight="1" thickBot="1">
      <c r="D9" s="83"/>
      <c r="E9" s="84"/>
      <c r="F9" s="84"/>
      <c r="G9" s="84"/>
      <c r="H9" s="84"/>
      <c r="I9" s="84"/>
      <c r="J9" s="84"/>
      <c r="K9" s="84"/>
      <c r="L9" s="84"/>
      <c r="M9" s="84"/>
      <c r="N9" s="84"/>
      <c r="O9" s="85"/>
      <c r="R9" s="24" t="s">
        <v>14</v>
      </c>
    </row>
    <row r="10" spans="2:35" ht="15.75" thickBot="1">
      <c r="D10" s="27" t="s">
        <v>1</v>
      </c>
      <c r="E10" s="25" t="s">
        <v>2</v>
      </c>
      <c r="F10" s="25" t="s">
        <v>56</v>
      </c>
      <c r="G10" s="25" t="s">
        <v>3</v>
      </c>
      <c r="H10" s="25" t="s">
        <v>57</v>
      </c>
      <c r="I10" s="25" t="s">
        <v>58</v>
      </c>
      <c r="J10" s="25" t="s">
        <v>59</v>
      </c>
      <c r="K10" s="25" t="s">
        <v>60</v>
      </c>
      <c r="L10" s="25" t="s">
        <v>61</v>
      </c>
      <c r="M10" s="25" t="s">
        <v>62</v>
      </c>
      <c r="N10" s="25" t="s">
        <v>4</v>
      </c>
      <c r="O10" s="26" t="s">
        <v>63</v>
      </c>
      <c r="R10" s="24" t="s">
        <v>50</v>
      </c>
      <c r="U10" s="1" t="s">
        <v>1</v>
      </c>
      <c r="V10" s="33" t="s">
        <v>6</v>
      </c>
      <c r="W10" s="33" t="s">
        <v>56</v>
      </c>
      <c r="X10" s="1" t="s">
        <v>3</v>
      </c>
      <c r="Y10" s="1" t="s">
        <v>57</v>
      </c>
      <c r="Z10" s="1" t="s">
        <v>58</v>
      </c>
      <c r="AA10" s="1" t="s">
        <v>59</v>
      </c>
      <c r="AB10" s="1" t="s">
        <v>60</v>
      </c>
      <c r="AC10" s="1" t="s">
        <v>7</v>
      </c>
      <c r="AD10" s="1" t="s">
        <v>8</v>
      </c>
      <c r="AE10" s="1" t="s">
        <v>9</v>
      </c>
      <c r="AF10" s="1" t="s">
        <v>63</v>
      </c>
      <c r="AG10" s="1" t="s">
        <v>10</v>
      </c>
      <c r="AH10" s="1" t="s">
        <v>11</v>
      </c>
      <c r="AI10" s="1" t="s">
        <v>12</v>
      </c>
    </row>
    <row r="11" spans="2:35">
      <c r="D11" s="86" t="s">
        <v>13</v>
      </c>
      <c r="E11" s="87" t="str">
        <f>VLOOKUP(AI11,$U$11:$AH$26,2)</f>
        <v>Bahia aju</v>
      </c>
      <c r="F11" s="87">
        <f>VLOOKUP(AI11,$U$11:$AH$26,3)</f>
        <v>0</v>
      </c>
      <c r="G11" s="87">
        <f>VLOOKUP(AI11,$U$11:$AH$26,4)</f>
        <v>0</v>
      </c>
      <c r="H11" s="88">
        <f>VLOOKUP(AI11,$U$11:$AH$26,5)</f>
        <v>0</v>
      </c>
      <c r="I11" s="88">
        <f>VLOOKUP(AI11,$U$11:$AH$26,6)</f>
        <v>0</v>
      </c>
      <c r="J11" s="88">
        <f>VLOOKUP(AI11,$U$11:$AH$26,7)</f>
        <v>0</v>
      </c>
      <c r="K11" s="88">
        <f>VLOOKUP(AI11,$U$11:$AH$26,8)</f>
        <v>0</v>
      </c>
      <c r="L11" s="88">
        <f>VLOOKUP(AI11,$U$11:$AH$26,9)</f>
        <v>0</v>
      </c>
      <c r="M11" s="88">
        <f>VLOOKUP(AI11,$U$11:$AH$26,10)</f>
        <v>0</v>
      </c>
      <c r="N11" s="87">
        <f>VLOOKUP(AI11,$U$11:$AH$26,11)</f>
        <v>0</v>
      </c>
      <c r="O11" s="89">
        <f>VLOOKUP(AI11,$U$11:$AH$26,12)</f>
        <v>0</v>
      </c>
      <c r="R11" s="24" t="s">
        <v>51</v>
      </c>
      <c r="U11" s="1">
        <v>1</v>
      </c>
      <c r="V11" s="33" t="s">
        <v>80</v>
      </c>
      <c r="W11" s="33">
        <f>COUNT(H31,H43,H55,H67,H79,H91,H103,H115,H127,H139,H151,H163,H175,H187,H199)</f>
        <v>0</v>
      </c>
      <c r="X11" s="1">
        <f>SUM(Q34,C45,Q55,Q74,C83,C94,C109,Q118,C133,Q139,C157,Q170,C177,Q189,Q201)</f>
        <v>0</v>
      </c>
      <c r="Y11" s="1">
        <f>SUM(COUNTIFS($C$31:$C$206,3,$D$31:$D$206,V11),COUNTIFS($I$31:$I$206,V11,$Q$31:$Q$206,3))</f>
        <v>0</v>
      </c>
      <c r="Z11" s="1">
        <f>SUM(COUNTIFS($C$31:$C$206,2,$D$31:$D$206,V11),COUNTIFS($I$31:$I$206,V11,$Q$31:$Q$206,2))</f>
        <v>0</v>
      </c>
      <c r="AA11" s="1">
        <f>SUM(COUNTIFS($C$31:$C$206,1,$D$31:$D$206,V11),COUNTIFS($I$31:$I$206,V11,$Q$31:$Q$206,1))</f>
        <v>0</v>
      </c>
      <c r="AB11" s="1">
        <f>SUM(COUNTIFS($C$31:$C$206,0,$D$31:$D$206,V11),COUNTIFS($I$31:$I$206,V11,$Q$31:$Q$206,0))</f>
        <v>0</v>
      </c>
      <c r="AC11" s="35">
        <f>SUM(H34,F45,H55,H74,F83,F94,F109,H118,F133,H139,F157,H170,F177,H189,H201)</f>
        <v>0</v>
      </c>
      <c r="AD11" s="35">
        <f>SUM(H177,F170,H157,F139,H133,F118,H109,H94,F189,H83,F74,F55,H45,F34,F201)</f>
        <v>0</v>
      </c>
      <c r="AE11" s="35">
        <f>AC11-AD11</f>
        <v>0</v>
      </c>
      <c r="AF11" s="35">
        <f>IF(OR($F$31="",$H$31=""),0,(X11/(W11*3)))</f>
        <v>0</v>
      </c>
      <c r="AG11" s="1">
        <f>(X11*10^10)+((AC11+5000)*10^6)+(AE11*10)+U11</f>
        <v>5000000001</v>
      </c>
      <c r="AH11" s="1">
        <f>LARGE($AG$11:$AG$26,U11)</f>
        <v>5000000016</v>
      </c>
      <c r="AI11" s="1">
        <f>MATCH(AH11,$AG$11:$AG$26,0)</f>
        <v>16</v>
      </c>
    </row>
    <row r="12" spans="2:35">
      <c r="D12" s="2" t="s">
        <v>15</v>
      </c>
      <c r="E12" s="17" t="str">
        <f t="shared" ref="E12:E26" si="0">VLOOKUP(AI12,$U$11:$AH$26,2)</f>
        <v>BFR Igor Costa</v>
      </c>
      <c r="F12" s="17">
        <f t="shared" ref="F12:F26" si="1">VLOOKUP(AI12,$U$11:$AH$26,3)</f>
        <v>0</v>
      </c>
      <c r="G12" s="17">
        <f t="shared" ref="G12:G26" si="2">VLOOKUP(AI12,$U$11:$AH$26,4)</f>
        <v>0</v>
      </c>
      <c r="H12" s="18">
        <f t="shared" ref="H12:H26" si="3">VLOOKUP(AI12,$U$11:$AH$26,5)</f>
        <v>0</v>
      </c>
      <c r="I12" s="18">
        <f t="shared" ref="I12:I26" si="4">VLOOKUP(AI12,$U$11:$AH$26,6)</f>
        <v>0</v>
      </c>
      <c r="J12" s="18">
        <f t="shared" ref="J12:J26" si="5">VLOOKUP(AI12,$U$11:$AH$26,7)</f>
        <v>0</v>
      </c>
      <c r="K12" s="18">
        <f t="shared" ref="K12:K26" si="6">VLOOKUP(AI12,$U$11:$AH$26,8)</f>
        <v>0</v>
      </c>
      <c r="L12" s="18">
        <f t="shared" ref="L12:L26" si="7">VLOOKUP(AI12,$U$11:$AH$26,9)</f>
        <v>0</v>
      </c>
      <c r="M12" s="18">
        <f t="shared" ref="M12:M26" si="8">VLOOKUP(AI12,$U$11:$AH$26,10)</f>
        <v>0</v>
      </c>
      <c r="N12" s="17">
        <f t="shared" ref="N12:N26" si="9">VLOOKUP(AI12,$U$11:$AH$26,11)</f>
        <v>0</v>
      </c>
      <c r="O12" s="28">
        <f t="shared" ref="O12:O26" si="10">VLOOKUP(AI12,$U$11:$AH$26,12)</f>
        <v>0</v>
      </c>
      <c r="R12" s="24" t="s">
        <v>52</v>
      </c>
      <c r="U12" s="1">
        <v>2</v>
      </c>
      <c r="V12" s="33" t="s">
        <v>79</v>
      </c>
      <c r="W12" s="33">
        <f>COUNT(H31,H43,H55,H67,H79,H91,H103,H115,H127,H139,H151,H163,H175,H187,H199)</f>
        <v>0</v>
      </c>
      <c r="X12" s="1">
        <f>SUM(C36,C48,Q58,Q67,C84,Q98,C105,Q115,C127,Q142,C153,Q169,Q178,Q190,C201)</f>
        <v>0</v>
      </c>
      <c r="Y12" s="1">
        <f t="shared" ref="Y12:Y26" si="11">SUM(COUNTIFS($C$31:$C$206,3,$D$31:$D$206,V12),COUNTIFS($I$31:$I$206,V12,$Q$31:$Q$206,3))</f>
        <v>0</v>
      </c>
      <c r="Z12" s="1">
        <f t="shared" ref="Z12:Z26" si="12">SUM(COUNTIFS($C$31:$C$206,2,$D$31:$D$206,V12),COUNTIFS($I$31:$I$206,V12,$Q$31:$Q$206,2))</f>
        <v>0</v>
      </c>
      <c r="AA12" s="1">
        <f t="shared" ref="AA12:AA26" si="13">SUM(COUNTIFS($C$31:$C$206,1,$D$31:$D$206,V12),COUNTIFS($I$31:$I$206,V12,$Q$31:$Q$206,1))</f>
        <v>0</v>
      </c>
      <c r="AB12" s="1">
        <f t="shared" ref="AB12:AB26" si="14">SUM(COUNTIFS($C$31:$C$206,0,$D$31:$D$206,V12),COUNTIFS($I$31:$I$206,V12,$Q$31:$Q$206,0))</f>
        <v>0</v>
      </c>
      <c r="AC12" s="35">
        <f>SUM(F36,F48,H58,H67,F84,H98,F105,H115,F127,H142,F153,H169,H178,H190,F201)</f>
        <v>0</v>
      </c>
      <c r="AD12" s="35">
        <f>SUM(H36,H48,F58,F67,H84,F98,H105,F115,H127,F142,H153,F169,F178,F190,H201)</f>
        <v>0</v>
      </c>
      <c r="AE12" s="35">
        <f t="shared" ref="AE12:AE26" si="15">AC12-AD12</f>
        <v>0</v>
      </c>
      <c r="AF12" s="35">
        <f t="shared" ref="AF12:AF26" si="16">IF(OR($F$31="",$H$31=""),0,(X12/(W12*3)))</f>
        <v>0</v>
      </c>
      <c r="AG12" s="1">
        <f t="shared" ref="AG12:AG26" si="17">(X12*10^10)+((AC12+5000)*10^6)+(AE12*10)+U12</f>
        <v>5000000002</v>
      </c>
      <c r="AH12" s="1">
        <f t="shared" ref="AH12:AH26" si="18">LARGE($AG$11:$AG$26,U12)</f>
        <v>5000000015</v>
      </c>
      <c r="AI12" s="1">
        <f t="shared" ref="AI12:AI26" si="19">MATCH(AH12,$AG$11:$AG$26,0)</f>
        <v>15</v>
      </c>
    </row>
    <row r="13" spans="2:35">
      <c r="D13" s="2" t="s">
        <v>16</v>
      </c>
      <c r="E13" s="17" t="str">
        <f t="shared" si="0"/>
        <v>Casinha da Grazi</v>
      </c>
      <c r="F13" s="17">
        <f t="shared" si="1"/>
        <v>0</v>
      </c>
      <c r="G13" s="17">
        <f t="shared" si="2"/>
        <v>0</v>
      </c>
      <c r="H13" s="18">
        <f t="shared" si="3"/>
        <v>0</v>
      </c>
      <c r="I13" s="18">
        <f t="shared" si="4"/>
        <v>0</v>
      </c>
      <c r="J13" s="18">
        <f t="shared" si="5"/>
        <v>0</v>
      </c>
      <c r="K13" s="18">
        <f t="shared" si="6"/>
        <v>0</v>
      </c>
      <c r="L13" s="18">
        <f t="shared" si="7"/>
        <v>0</v>
      </c>
      <c r="M13" s="18">
        <f t="shared" si="8"/>
        <v>0</v>
      </c>
      <c r="N13" s="17">
        <f t="shared" si="9"/>
        <v>0</v>
      </c>
      <c r="O13" s="28">
        <f t="shared" si="10"/>
        <v>0</v>
      </c>
      <c r="R13" s="24" t="s">
        <v>53</v>
      </c>
      <c r="U13" s="1">
        <v>3</v>
      </c>
      <c r="V13" s="33" t="s">
        <v>78</v>
      </c>
      <c r="W13" s="33">
        <f>COUNT(H31,H43,H55,H67,H79,H91,H103,H115,H127,H139,H151,H163,H175,H187,H199)</f>
        <v>0</v>
      </c>
      <c r="X13" s="1">
        <f>SUM(Q36,C43,Q61,C71,Q80,C96,Q107,C121,Q130,C143,Q155,C170,Q175,Q192,C202)</f>
        <v>0</v>
      </c>
      <c r="Y13" s="1">
        <f t="shared" si="11"/>
        <v>0</v>
      </c>
      <c r="Z13" s="1">
        <f t="shared" si="12"/>
        <v>0</v>
      </c>
      <c r="AA13" s="1">
        <f t="shared" si="13"/>
        <v>0</v>
      </c>
      <c r="AB13" s="1">
        <f t="shared" si="14"/>
        <v>0</v>
      </c>
      <c r="AC13" s="35">
        <f>SUM(H36,F43,H61,F71,H80,F96,H107,F121,H130,F143,H155,F170,H175,H192,F202)</f>
        <v>0</v>
      </c>
      <c r="AD13" s="35">
        <f>SUM(H202,F192,F175,H170,F155,H143,F130,H121,F107,H96,F80,H71,F61,H43,F36)</f>
        <v>0</v>
      </c>
      <c r="AE13" s="35">
        <f t="shared" si="15"/>
        <v>0</v>
      </c>
      <c r="AF13" s="35">
        <f t="shared" si="16"/>
        <v>0</v>
      </c>
      <c r="AG13" s="1">
        <f t="shared" si="17"/>
        <v>5000000003</v>
      </c>
      <c r="AH13" s="1">
        <f t="shared" si="18"/>
        <v>5000000014</v>
      </c>
      <c r="AI13" s="1">
        <f t="shared" si="19"/>
        <v>14</v>
      </c>
    </row>
    <row r="14" spans="2:35" ht="15.75" thickBot="1">
      <c r="D14" s="37" t="s">
        <v>17</v>
      </c>
      <c r="E14" s="38" t="str">
        <f t="shared" si="0"/>
        <v>Rosinha da Gabi</v>
      </c>
      <c r="F14" s="38">
        <f t="shared" si="1"/>
        <v>0</v>
      </c>
      <c r="G14" s="38">
        <f t="shared" si="2"/>
        <v>0</v>
      </c>
      <c r="H14" s="39">
        <f t="shared" si="3"/>
        <v>0</v>
      </c>
      <c r="I14" s="39">
        <f t="shared" si="4"/>
        <v>0</v>
      </c>
      <c r="J14" s="39">
        <f t="shared" si="5"/>
        <v>0</v>
      </c>
      <c r="K14" s="39">
        <f t="shared" si="6"/>
        <v>0</v>
      </c>
      <c r="L14" s="39">
        <f t="shared" si="7"/>
        <v>0</v>
      </c>
      <c r="M14" s="39">
        <f t="shared" si="8"/>
        <v>0</v>
      </c>
      <c r="N14" s="38">
        <f t="shared" si="9"/>
        <v>0</v>
      </c>
      <c r="O14" s="40">
        <f t="shared" si="10"/>
        <v>0</v>
      </c>
      <c r="R14" s="24" t="s">
        <v>64</v>
      </c>
      <c r="U14" s="1">
        <v>4</v>
      </c>
      <c r="V14" s="33" t="s">
        <v>77</v>
      </c>
      <c r="W14" s="33">
        <f>COUNT(H31,H43,H55,H67,H79,H91,H103,H115,H127,H139,H151,H163,H175,H187,H199)</f>
        <v>0</v>
      </c>
      <c r="X14" s="1">
        <f>SUM(C35,Q49,C62,Q69,C81,Q97,Q105,C119,C130,Q144,C158,C164,C189,Q204)</f>
        <v>0</v>
      </c>
      <c r="Y14" s="1">
        <f t="shared" si="11"/>
        <v>0</v>
      </c>
      <c r="Z14" s="1">
        <f t="shared" si="12"/>
        <v>0</v>
      </c>
      <c r="AA14" s="1">
        <f t="shared" si="13"/>
        <v>0</v>
      </c>
      <c r="AB14" s="1">
        <f t="shared" si="14"/>
        <v>0</v>
      </c>
      <c r="AC14" s="35">
        <f>SUM(F35,H49,F62,H69,F81,H97,H105,F119,F130,H144,F158,F164,H181,F189,H204)</f>
        <v>0</v>
      </c>
      <c r="AD14" s="35">
        <f>SUM(H35,F49,H62,F69,H81,F97,F105,H119,H130,F144,H158,H164,F181,H189,F204)</f>
        <v>0</v>
      </c>
      <c r="AE14" s="35">
        <f t="shared" si="15"/>
        <v>0</v>
      </c>
      <c r="AF14" s="35">
        <f t="shared" si="16"/>
        <v>0</v>
      </c>
      <c r="AG14" s="1">
        <f t="shared" si="17"/>
        <v>5000000004</v>
      </c>
      <c r="AH14" s="1">
        <f t="shared" si="18"/>
        <v>5000000013</v>
      </c>
      <c r="AI14" s="1">
        <f t="shared" si="19"/>
        <v>13</v>
      </c>
    </row>
    <row r="15" spans="2:35">
      <c r="D15" s="41" t="s">
        <v>18</v>
      </c>
      <c r="E15" s="42" t="str">
        <f t="shared" si="0"/>
        <v>Us Karas</v>
      </c>
      <c r="F15" s="42">
        <f t="shared" si="1"/>
        <v>0</v>
      </c>
      <c r="G15" s="42">
        <f t="shared" si="2"/>
        <v>0</v>
      </c>
      <c r="H15" s="43">
        <f t="shared" si="3"/>
        <v>0</v>
      </c>
      <c r="I15" s="43">
        <f t="shared" si="4"/>
        <v>0</v>
      </c>
      <c r="J15" s="43">
        <f t="shared" si="5"/>
        <v>0</v>
      </c>
      <c r="K15" s="43">
        <f t="shared" si="6"/>
        <v>0</v>
      </c>
      <c r="L15" s="43">
        <f t="shared" si="7"/>
        <v>0</v>
      </c>
      <c r="M15" s="43">
        <f t="shared" si="8"/>
        <v>0</v>
      </c>
      <c r="N15" s="42">
        <f t="shared" si="9"/>
        <v>0</v>
      </c>
      <c r="O15" s="44">
        <f t="shared" si="10"/>
        <v>0</v>
      </c>
      <c r="R15" s="24" t="s">
        <v>54</v>
      </c>
      <c r="U15" s="1">
        <v>5</v>
      </c>
      <c r="V15" s="33" t="s">
        <v>76</v>
      </c>
      <c r="W15" s="33">
        <f>COUNT(H31,H43,H55,H67,H79,H91,H103,H115,H127,H139,H151,H163,H175,H187,H199)</f>
        <v>0</v>
      </c>
      <c r="X15" s="1">
        <f>SUM(C34,C49,Q57,C67,Q86,Q96,Q104,C122,C132,Q141,C152,Q167,Q182,C187,Q203)</f>
        <v>0</v>
      </c>
      <c r="Y15" s="1">
        <f t="shared" si="11"/>
        <v>0</v>
      </c>
      <c r="Z15" s="1">
        <f t="shared" si="12"/>
        <v>0</v>
      </c>
      <c r="AA15" s="1">
        <f t="shared" si="13"/>
        <v>0</v>
      </c>
      <c r="AB15" s="1">
        <f t="shared" si="14"/>
        <v>0</v>
      </c>
      <c r="AC15" s="35">
        <f>SUM(F34,F49,H57,F67,H86,H96,H104,F122,F132,H141,F152,H167,H182,F187,H203)</f>
        <v>0</v>
      </c>
      <c r="AD15" s="35">
        <f>SUM(F203,F182,F167,H152,F141,H132,H122,F104,F96,F86,H67,F57,H49,H34)</f>
        <v>0</v>
      </c>
      <c r="AE15" s="35">
        <f t="shared" si="15"/>
        <v>0</v>
      </c>
      <c r="AF15" s="35">
        <f t="shared" si="16"/>
        <v>0</v>
      </c>
      <c r="AG15" s="1">
        <f t="shared" si="17"/>
        <v>5000000005</v>
      </c>
      <c r="AH15" s="1">
        <f t="shared" si="18"/>
        <v>5000000012</v>
      </c>
      <c r="AI15" s="1">
        <f t="shared" si="19"/>
        <v>12</v>
      </c>
    </row>
    <row r="16" spans="2:35">
      <c r="D16" s="3" t="s">
        <v>20</v>
      </c>
      <c r="E16" s="15" t="str">
        <f t="shared" si="0"/>
        <v>hugofluzao</v>
      </c>
      <c r="F16" s="15">
        <f t="shared" si="1"/>
        <v>0</v>
      </c>
      <c r="G16" s="15">
        <f t="shared" si="2"/>
        <v>0</v>
      </c>
      <c r="H16" s="16">
        <f t="shared" si="3"/>
        <v>0</v>
      </c>
      <c r="I16" s="16">
        <f t="shared" si="4"/>
        <v>0</v>
      </c>
      <c r="J16" s="16">
        <f t="shared" si="5"/>
        <v>0</v>
      </c>
      <c r="K16" s="16">
        <f t="shared" si="6"/>
        <v>0</v>
      </c>
      <c r="L16" s="16">
        <f t="shared" si="7"/>
        <v>0</v>
      </c>
      <c r="M16" s="16">
        <f t="shared" si="8"/>
        <v>0</v>
      </c>
      <c r="N16" s="15">
        <f t="shared" si="9"/>
        <v>0</v>
      </c>
      <c r="O16" s="29">
        <f t="shared" si="10"/>
        <v>0</v>
      </c>
      <c r="R16" s="24" t="s">
        <v>19</v>
      </c>
      <c r="U16" s="1">
        <v>6</v>
      </c>
      <c r="V16" s="33" t="s">
        <v>75</v>
      </c>
      <c r="W16" s="33">
        <f>COUNT(H31,H43,H55,H67,H79,H91,H103,H115,H127,H139,H151,H163,H175,H187,H199)</f>
        <v>0</v>
      </c>
      <c r="X16" s="1">
        <f>SUM(C33,Q45,C59,Q70,C80,C91,Q106,C117,Q127,Q145,C156,Q163,C182,Q188,C204)</f>
        <v>0</v>
      </c>
      <c r="Y16" s="1">
        <f t="shared" si="11"/>
        <v>0</v>
      </c>
      <c r="Z16" s="1">
        <f t="shared" si="12"/>
        <v>0</v>
      </c>
      <c r="AA16" s="1">
        <f t="shared" si="13"/>
        <v>0</v>
      </c>
      <c r="AB16" s="1">
        <f t="shared" si="14"/>
        <v>0</v>
      </c>
      <c r="AC16" s="35">
        <f>SUM(F204,H188,F182,H163,F156,H145,H127,F117,H106,F91,F80,H70,F59,H45,F33)</f>
        <v>0</v>
      </c>
      <c r="AD16" s="35">
        <f>SUM(H33,F45,H59,F70,H80,H91,F106,H117,F127,F145,H156,F163,H182,F188,H204)</f>
        <v>0</v>
      </c>
      <c r="AE16" s="35">
        <f t="shared" si="15"/>
        <v>0</v>
      </c>
      <c r="AF16" s="35">
        <f t="shared" si="16"/>
        <v>0</v>
      </c>
      <c r="AG16" s="1">
        <f t="shared" si="17"/>
        <v>5000000006</v>
      </c>
      <c r="AH16" s="1">
        <f t="shared" si="18"/>
        <v>5000000011</v>
      </c>
      <c r="AI16" s="1">
        <f t="shared" si="19"/>
        <v>11</v>
      </c>
    </row>
    <row r="17" spans="3:35">
      <c r="D17" s="3" t="s">
        <v>21</v>
      </c>
      <c r="E17" s="15" t="str">
        <f t="shared" si="0"/>
        <v>TriangagemFC</v>
      </c>
      <c r="F17" s="15">
        <f t="shared" si="1"/>
        <v>0</v>
      </c>
      <c r="G17" s="15">
        <f t="shared" si="2"/>
        <v>0</v>
      </c>
      <c r="H17" s="16">
        <f t="shared" si="3"/>
        <v>0</v>
      </c>
      <c r="I17" s="16">
        <f t="shared" si="4"/>
        <v>0</v>
      </c>
      <c r="J17" s="16">
        <f t="shared" si="5"/>
        <v>0</v>
      </c>
      <c r="K17" s="16">
        <f t="shared" si="6"/>
        <v>0</v>
      </c>
      <c r="L17" s="16">
        <f t="shared" si="7"/>
        <v>0</v>
      </c>
      <c r="M17" s="16">
        <f t="shared" si="8"/>
        <v>0</v>
      </c>
      <c r="N17" s="15">
        <f t="shared" si="9"/>
        <v>0</v>
      </c>
      <c r="O17" s="29">
        <f t="shared" si="10"/>
        <v>0</v>
      </c>
      <c r="R17" s="24" t="s">
        <v>55</v>
      </c>
      <c r="U17" s="1">
        <v>7</v>
      </c>
      <c r="V17" s="33" t="s">
        <v>74</v>
      </c>
      <c r="W17" s="33">
        <f>COUNT(H31,H43,H55,H67,H79,H91,H103,H115,H127,H139,H151,H163,H175,H187,H199)</f>
        <v>0</v>
      </c>
      <c r="X17" s="1">
        <f>SUM(Q31,Q44,Q56,C74,C82,Q91,C104,Q119,C134,Q146,C155,Q165,Q176,C190,C206)</f>
        <v>0</v>
      </c>
      <c r="Y17" s="1">
        <f t="shared" si="11"/>
        <v>0</v>
      </c>
      <c r="Z17" s="1">
        <f t="shared" si="12"/>
        <v>0</v>
      </c>
      <c r="AA17" s="1">
        <f t="shared" si="13"/>
        <v>0</v>
      </c>
      <c r="AB17" s="1">
        <f t="shared" si="14"/>
        <v>0</v>
      </c>
      <c r="AC17" s="35">
        <f>SUM(H31,H44,H56,F74,F82,H91,F104,H119,F134,H146,F155,H165,H176,F190,F206)</f>
        <v>0</v>
      </c>
      <c r="AD17" s="35">
        <f>SUM(H206,H190,F176,F165,H155,F146,H134,F119,H104,F91,H82,H74,F56,F44,F31)</f>
        <v>0</v>
      </c>
      <c r="AE17" s="35">
        <f t="shared" si="15"/>
        <v>0</v>
      </c>
      <c r="AF17" s="35">
        <f t="shared" si="16"/>
        <v>0</v>
      </c>
      <c r="AG17" s="1">
        <f t="shared" si="17"/>
        <v>5000000007</v>
      </c>
      <c r="AH17" s="1">
        <f t="shared" si="18"/>
        <v>5000000010</v>
      </c>
      <c r="AI17" s="1">
        <f t="shared" si="19"/>
        <v>10</v>
      </c>
    </row>
    <row r="18" spans="3:35" ht="15.75" thickBot="1">
      <c r="D18" s="45" t="s">
        <v>22</v>
      </c>
      <c r="E18" s="46" t="str">
        <f t="shared" si="0"/>
        <v>La Bestia Negra_Z</v>
      </c>
      <c r="F18" s="46">
        <f t="shared" si="1"/>
        <v>0</v>
      </c>
      <c r="G18" s="46">
        <f t="shared" si="2"/>
        <v>0</v>
      </c>
      <c r="H18" s="47">
        <f t="shared" si="3"/>
        <v>0</v>
      </c>
      <c r="I18" s="47">
        <f t="shared" si="4"/>
        <v>0</v>
      </c>
      <c r="J18" s="47">
        <f t="shared" si="5"/>
        <v>0</v>
      </c>
      <c r="K18" s="47">
        <f t="shared" si="6"/>
        <v>0</v>
      </c>
      <c r="L18" s="47">
        <f t="shared" si="7"/>
        <v>0</v>
      </c>
      <c r="M18" s="47">
        <f t="shared" si="8"/>
        <v>0</v>
      </c>
      <c r="N18" s="46">
        <f t="shared" si="9"/>
        <v>0</v>
      </c>
      <c r="O18" s="48">
        <f t="shared" si="10"/>
        <v>0</v>
      </c>
      <c r="U18" s="1">
        <v>8</v>
      </c>
      <c r="V18" s="33" t="s">
        <v>73</v>
      </c>
      <c r="W18" s="33">
        <f>COUNT(H31,H43,H55,H67,H79,H91,H103,H115,H127,H139,H151,H163,H175,H187,H199)</f>
        <v>0</v>
      </c>
      <c r="X18" s="1">
        <f>SUM(Q32,Q46,C56,C72,Q83,Q93,C108,Q117,C131,C142,Q158,C168,C175,Q194,C203)</f>
        <v>0</v>
      </c>
      <c r="Y18" s="1">
        <f t="shared" si="11"/>
        <v>0</v>
      </c>
      <c r="Z18" s="1">
        <f t="shared" si="12"/>
        <v>0</v>
      </c>
      <c r="AA18" s="1">
        <f t="shared" si="13"/>
        <v>0</v>
      </c>
      <c r="AB18" s="1">
        <f t="shared" si="14"/>
        <v>0</v>
      </c>
      <c r="AC18" s="35">
        <f>SUM(F203,H194,F175,F168,H158,F142,F131,H117,F108,H93,H83,F72,F56,H46,H32)</f>
        <v>0</v>
      </c>
      <c r="AD18" s="35">
        <f>SUM(F32,F46,H56,H72,F83,F93,H108,F117,H131,H142,F158,H168,H175,F194,H203)</f>
        <v>0</v>
      </c>
      <c r="AE18" s="35">
        <f t="shared" si="15"/>
        <v>0</v>
      </c>
      <c r="AF18" s="35">
        <f t="shared" si="16"/>
        <v>0</v>
      </c>
      <c r="AG18" s="1">
        <f t="shared" si="17"/>
        <v>5000000008</v>
      </c>
      <c r="AH18" s="1">
        <f t="shared" si="18"/>
        <v>5000000009</v>
      </c>
      <c r="AI18" s="1">
        <f t="shared" si="19"/>
        <v>9</v>
      </c>
    </row>
    <row r="19" spans="3:35" ht="15.75" thickBot="1">
      <c r="D19" s="53" t="s">
        <v>24</v>
      </c>
      <c r="E19" s="54" t="str">
        <f t="shared" si="0"/>
        <v>VivaCR.FC</v>
      </c>
      <c r="F19" s="54">
        <f t="shared" si="1"/>
        <v>0</v>
      </c>
      <c r="G19" s="54">
        <f t="shared" si="2"/>
        <v>0</v>
      </c>
      <c r="H19" s="55">
        <f t="shared" si="3"/>
        <v>0</v>
      </c>
      <c r="I19" s="55">
        <f t="shared" si="4"/>
        <v>0</v>
      </c>
      <c r="J19" s="55">
        <f t="shared" si="5"/>
        <v>0</v>
      </c>
      <c r="K19" s="55">
        <f t="shared" si="6"/>
        <v>0</v>
      </c>
      <c r="L19" s="55">
        <f t="shared" si="7"/>
        <v>0</v>
      </c>
      <c r="M19" s="55">
        <f t="shared" si="8"/>
        <v>0</v>
      </c>
      <c r="N19" s="54">
        <f t="shared" si="9"/>
        <v>0</v>
      </c>
      <c r="O19" s="56">
        <f t="shared" si="10"/>
        <v>0</v>
      </c>
      <c r="R19" s="90"/>
      <c r="S19" s="7" t="s">
        <v>82</v>
      </c>
      <c r="U19" s="1">
        <v>9</v>
      </c>
      <c r="V19" s="33" t="s">
        <v>72</v>
      </c>
      <c r="W19" s="33">
        <f>COUNT(H31,H43,H55,H67,H79,H91,H103,H115,H127,H139,H151,H163,H175,H187,H199)</f>
        <v>0</v>
      </c>
      <c r="X19" s="1">
        <f>SUM(Q38,C44,Q59,C68,Q79,C98,Q110,C118,Q129,C141,C151,Q164,C180,C194,Q202)</f>
        <v>0</v>
      </c>
      <c r="Y19" s="1">
        <f t="shared" si="11"/>
        <v>0</v>
      </c>
      <c r="Z19" s="1">
        <f t="shared" si="12"/>
        <v>0</v>
      </c>
      <c r="AA19" s="1">
        <f t="shared" si="13"/>
        <v>0</v>
      </c>
      <c r="AB19" s="1">
        <f t="shared" si="14"/>
        <v>0</v>
      </c>
      <c r="AC19" s="35">
        <f>SUM(H38,F44,H59,F68,H79,F98,H110,F118,H129,F141,F151,H164,F180,F194,H202)</f>
        <v>0</v>
      </c>
      <c r="AD19" s="35">
        <f>SUM(F202,H194,H180,F164,H151,H141,F129,H118,F110,H98,F79,H68,F59,H44,F38)</f>
        <v>0</v>
      </c>
      <c r="AE19" s="35">
        <f t="shared" si="15"/>
        <v>0</v>
      </c>
      <c r="AF19" s="35">
        <f t="shared" si="16"/>
        <v>0</v>
      </c>
      <c r="AG19" s="1">
        <f t="shared" si="17"/>
        <v>5000000009</v>
      </c>
      <c r="AH19" s="1">
        <f t="shared" si="18"/>
        <v>5000000008</v>
      </c>
      <c r="AI19" s="1">
        <f t="shared" si="19"/>
        <v>8</v>
      </c>
    </row>
    <row r="20" spans="3:35" ht="15.75" thickBot="1">
      <c r="D20" s="4" t="s">
        <v>26</v>
      </c>
      <c r="E20" s="13" t="str">
        <f t="shared" si="0"/>
        <v>Lucca Mengão</v>
      </c>
      <c r="F20" s="13">
        <f t="shared" si="1"/>
        <v>0</v>
      </c>
      <c r="G20" s="13">
        <f t="shared" si="2"/>
        <v>0</v>
      </c>
      <c r="H20" s="14">
        <f t="shared" si="3"/>
        <v>0</v>
      </c>
      <c r="I20" s="14">
        <f t="shared" si="4"/>
        <v>0</v>
      </c>
      <c r="J20" s="14">
        <f t="shared" si="5"/>
        <v>0</v>
      </c>
      <c r="K20" s="14">
        <f t="shared" si="6"/>
        <v>0</v>
      </c>
      <c r="L20" s="14">
        <f t="shared" si="7"/>
        <v>0</v>
      </c>
      <c r="M20" s="14">
        <f t="shared" si="8"/>
        <v>0</v>
      </c>
      <c r="N20" s="13">
        <f t="shared" si="9"/>
        <v>0</v>
      </c>
      <c r="O20" s="30">
        <f t="shared" si="10"/>
        <v>0</v>
      </c>
      <c r="R20" s="91"/>
      <c r="S20" s="7" t="s">
        <v>83</v>
      </c>
      <c r="U20" s="1">
        <v>10</v>
      </c>
      <c r="V20" s="33" t="s">
        <v>71</v>
      </c>
      <c r="W20" s="33">
        <f>COUNT(H31,H43,H55,H67,H79,H91,H103,H115,H127,H139,H151,H163,H175,H187,H199)</f>
        <v>0</v>
      </c>
      <c r="X20" s="1">
        <f>SUM(C38,Q43,C57,Q72,Q84,C92,Q103,C116,Q128,C146,Q157,C163,C181,Q191,C200)</f>
        <v>0</v>
      </c>
      <c r="Y20" s="1">
        <f t="shared" si="11"/>
        <v>0</v>
      </c>
      <c r="Z20" s="1">
        <f t="shared" si="12"/>
        <v>0</v>
      </c>
      <c r="AA20" s="1">
        <f t="shared" si="13"/>
        <v>0</v>
      </c>
      <c r="AB20" s="1">
        <f t="shared" si="14"/>
        <v>0</v>
      </c>
      <c r="AC20" s="35">
        <f>SUM(F200,H191,F181,F163,H157,F146,H128,F116,H103,F92,H84,H72,F57,H43,F38)</f>
        <v>0</v>
      </c>
      <c r="AD20" s="35">
        <f>SUM(H38,F43,H57,F72,F84,H92,F103,H116,F128,H146,F157,H163,H181,F191,H200)</f>
        <v>0</v>
      </c>
      <c r="AE20" s="35">
        <f t="shared" si="15"/>
        <v>0</v>
      </c>
      <c r="AF20" s="35">
        <f t="shared" si="16"/>
        <v>0</v>
      </c>
      <c r="AG20" s="1">
        <f t="shared" si="17"/>
        <v>5000000010</v>
      </c>
      <c r="AH20" s="1">
        <f t="shared" si="18"/>
        <v>5000000007</v>
      </c>
      <c r="AI20" s="1">
        <f t="shared" si="19"/>
        <v>7</v>
      </c>
    </row>
    <row r="21" spans="3:35" ht="15.75" thickBot="1">
      <c r="D21" s="4" t="s">
        <v>27</v>
      </c>
      <c r="E21" s="13" t="str">
        <f t="shared" si="0"/>
        <v>Driblador F.C</v>
      </c>
      <c r="F21" s="13">
        <f t="shared" si="1"/>
        <v>0</v>
      </c>
      <c r="G21" s="13">
        <f t="shared" si="2"/>
        <v>0</v>
      </c>
      <c r="H21" s="14">
        <f t="shared" si="3"/>
        <v>0</v>
      </c>
      <c r="I21" s="14">
        <f t="shared" si="4"/>
        <v>0</v>
      </c>
      <c r="J21" s="14">
        <f t="shared" si="5"/>
        <v>0</v>
      </c>
      <c r="K21" s="14">
        <f t="shared" si="6"/>
        <v>0</v>
      </c>
      <c r="L21" s="14">
        <f t="shared" si="7"/>
        <v>0</v>
      </c>
      <c r="M21" s="14">
        <f t="shared" si="8"/>
        <v>0</v>
      </c>
      <c r="N21" s="13">
        <f t="shared" si="9"/>
        <v>0</v>
      </c>
      <c r="O21" s="30">
        <f t="shared" si="10"/>
        <v>0</v>
      </c>
      <c r="R21" s="93"/>
      <c r="S21" s="7" t="s">
        <v>23</v>
      </c>
      <c r="U21" s="1">
        <v>11</v>
      </c>
      <c r="V21" s="33" t="s">
        <v>70</v>
      </c>
      <c r="W21" s="33">
        <f>COUNT(H31,H43,H55,H67,H79,H91,H103,H115,H127,H139,H151,H163,H175,H187,H199)</f>
        <v>0</v>
      </c>
      <c r="X21" s="1">
        <f>SUM(C32,C50,Q62,Q68,C85,Q94,C107,Q116,Q134,C145,Q153,C167,C179,Q193,Q199)</f>
        <v>0</v>
      </c>
      <c r="Y21" s="1">
        <f t="shared" si="11"/>
        <v>0</v>
      </c>
      <c r="Z21" s="1">
        <f t="shared" si="12"/>
        <v>0</v>
      </c>
      <c r="AA21" s="1">
        <f t="shared" si="13"/>
        <v>0</v>
      </c>
      <c r="AB21" s="1">
        <f t="shared" si="14"/>
        <v>0</v>
      </c>
      <c r="AC21" s="35">
        <f>SUM(F32,F50,H62,H68,F85,H94,F107,H116,H134,F145,H153,F167,F179,H193,H199)</f>
        <v>0</v>
      </c>
      <c r="AD21" s="35">
        <f>SUM(F199,F193,H179,H167,F153,H145,F134,F116,H107,F94,H85,F68,F62,H50,H32)</f>
        <v>0</v>
      </c>
      <c r="AE21" s="35">
        <f t="shared" si="15"/>
        <v>0</v>
      </c>
      <c r="AF21" s="35">
        <f t="shared" si="16"/>
        <v>0</v>
      </c>
      <c r="AG21" s="1">
        <f t="shared" si="17"/>
        <v>5000000011</v>
      </c>
      <c r="AH21" s="1">
        <f t="shared" si="18"/>
        <v>5000000006</v>
      </c>
      <c r="AI21" s="1">
        <f t="shared" si="19"/>
        <v>6</v>
      </c>
    </row>
    <row r="22" spans="3:35" ht="15.75" thickBot="1">
      <c r="D22" s="57" t="s">
        <v>28</v>
      </c>
      <c r="E22" s="58" t="str">
        <f t="shared" si="0"/>
        <v>Soccer Italy</v>
      </c>
      <c r="F22" s="58">
        <f t="shared" si="1"/>
        <v>0</v>
      </c>
      <c r="G22" s="58">
        <f t="shared" si="2"/>
        <v>0</v>
      </c>
      <c r="H22" s="59">
        <f t="shared" si="3"/>
        <v>0</v>
      </c>
      <c r="I22" s="59">
        <f t="shared" si="4"/>
        <v>0</v>
      </c>
      <c r="J22" s="59">
        <f t="shared" si="5"/>
        <v>0</v>
      </c>
      <c r="K22" s="59">
        <f t="shared" si="6"/>
        <v>0</v>
      </c>
      <c r="L22" s="59">
        <f t="shared" si="7"/>
        <v>0</v>
      </c>
      <c r="M22" s="59">
        <f t="shared" si="8"/>
        <v>0</v>
      </c>
      <c r="N22" s="58">
        <f t="shared" si="9"/>
        <v>0</v>
      </c>
      <c r="O22" s="60">
        <f t="shared" si="10"/>
        <v>0</v>
      </c>
      <c r="R22" s="92"/>
      <c r="S22" s="7" t="s">
        <v>25</v>
      </c>
      <c r="U22" s="1">
        <v>12</v>
      </c>
      <c r="V22" s="33" t="s">
        <v>69</v>
      </c>
      <c r="W22" s="33">
        <f>COUNT(H31,H43,H55,H67,H79,H91,H103,H115,H127,H139,H151,H163,H175,H187,H199)</f>
        <v>0</v>
      </c>
      <c r="X22" s="1">
        <f>SUM(C31,Q48,C60,Q71,Q85,C93,C106,Q122,Q133,C144,Q154,C166,Q180,C191,C205)</f>
        <v>0</v>
      </c>
      <c r="Y22" s="1">
        <f t="shared" si="11"/>
        <v>0</v>
      </c>
      <c r="Z22" s="1">
        <f t="shared" si="12"/>
        <v>0</v>
      </c>
      <c r="AA22" s="1">
        <f t="shared" si="13"/>
        <v>0</v>
      </c>
      <c r="AB22" s="1">
        <f t="shared" si="14"/>
        <v>0</v>
      </c>
      <c r="AC22" s="35">
        <f>SUM(F205,F191,H180,F166,H154,F144,H133,H122,F106,F93,H85,H71,F60,H48,F31)</f>
        <v>0</v>
      </c>
      <c r="AD22" s="35">
        <f>SUM(H31,F48,H60,F71,F85,H93,H106,F122,F133,H144,F154,H166,F180,H191,H205)</f>
        <v>0</v>
      </c>
      <c r="AE22" s="35">
        <f t="shared" si="15"/>
        <v>0</v>
      </c>
      <c r="AF22" s="35">
        <f t="shared" si="16"/>
        <v>0</v>
      </c>
      <c r="AG22" s="1">
        <f t="shared" si="17"/>
        <v>5000000012</v>
      </c>
      <c r="AH22" s="1">
        <f t="shared" si="18"/>
        <v>5000000005</v>
      </c>
      <c r="AI22" s="1">
        <f t="shared" si="19"/>
        <v>5</v>
      </c>
    </row>
    <row r="23" spans="3:35" ht="15.75" thickBot="1">
      <c r="D23" s="49" t="s">
        <v>29</v>
      </c>
      <c r="E23" s="50" t="str">
        <f t="shared" si="0"/>
        <v>ousadia e alegriaa1</v>
      </c>
      <c r="F23" s="50">
        <f t="shared" si="1"/>
        <v>0</v>
      </c>
      <c r="G23" s="50">
        <f t="shared" si="2"/>
        <v>0</v>
      </c>
      <c r="H23" s="51">
        <f t="shared" si="3"/>
        <v>0</v>
      </c>
      <c r="I23" s="51">
        <f t="shared" si="4"/>
        <v>0</v>
      </c>
      <c r="J23" s="51">
        <f t="shared" si="5"/>
        <v>0</v>
      </c>
      <c r="K23" s="51">
        <f t="shared" si="6"/>
        <v>0</v>
      </c>
      <c r="L23" s="51">
        <f t="shared" si="7"/>
        <v>0</v>
      </c>
      <c r="M23" s="51">
        <f t="shared" si="8"/>
        <v>0</v>
      </c>
      <c r="N23" s="50">
        <f t="shared" si="9"/>
        <v>0</v>
      </c>
      <c r="O23" s="52">
        <f t="shared" si="10"/>
        <v>0</v>
      </c>
      <c r="R23" s="21"/>
      <c r="S23" s="7" t="s">
        <v>81</v>
      </c>
      <c r="U23" s="1">
        <v>13</v>
      </c>
      <c r="V23" s="33" t="s">
        <v>68</v>
      </c>
      <c r="W23" s="33">
        <f>COUNT(H31,H43,H55,H67,H79,H91,H103,H115,H127,H139,H151,H163,H175,H187,H199)</f>
        <v>0</v>
      </c>
      <c r="X23" s="1">
        <f>SUM(Q35,Q47,C61,C70,Q82,C95,C103,Q120,Q131,C139,Q151,Q166,C178,Q187,C199)</f>
        <v>0</v>
      </c>
      <c r="Y23" s="1">
        <f t="shared" si="11"/>
        <v>0</v>
      </c>
      <c r="Z23" s="1">
        <f t="shared" si="12"/>
        <v>0</v>
      </c>
      <c r="AA23" s="1">
        <f t="shared" si="13"/>
        <v>0</v>
      </c>
      <c r="AB23" s="1">
        <f t="shared" si="14"/>
        <v>0</v>
      </c>
      <c r="AC23" s="35">
        <f>SUM(H35,H47,F61,F70,H82,F95,F103,H120,H131,F139,H151,H166,F178,H187,F199)</f>
        <v>0</v>
      </c>
      <c r="AD23" s="35">
        <f>SUM(H199,F187,H178,F166,F151,H139,F131,F120,H103,H95,F82,H70,H61,F47,F35)</f>
        <v>0</v>
      </c>
      <c r="AE23" s="35">
        <f t="shared" si="15"/>
        <v>0</v>
      </c>
      <c r="AF23" s="35">
        <f t="shared" si="16"/>
        <v>0</v>
      </c>
      <c r="AG23" s="1">
        <f t="shared" si="17"/>
        <v>5000000013</v>
      </c>
      <c r="AH23" s="1">
        <f t="shared" si="18"/>
        <v>5000000004</v>
      </c>
      <c r="AI23" s="1">
        <f t="shared" si="19"/>
        <v>4</v>
      </c>
    </row>
    <row r="24" spans="3:35">
      <c r="D24" s="5" t="s">
        <v>30</v>
      </c>
      <c r="E24" s="9" t="str">
        <f t="shared" si="0"/>
        <v>Barbosinhaas</v>
      </c>
      <c r="F24" s="9">
        <f t="shared" si="1"/>
        <v>0</v>
      </c>
      <c r="G24" s="9">
        <f t="shared" si="2"/>
        <v>0</v>
      </c>
      <c r="H24" s="10">
        <f t="shared" si="3"/>
        <v>0</v>
      </c>
      <c r="I24" s="10">
        <f t="shared" si="4"/>
        <v>0</v>
      </c>
      <c r="J24" s="10">
        <f t="shared" si="5"/>
        <v>0</v>
      </c>
      <c r="K24" s="10">
        <f t="shared" si="6"/>
        <v>0</v>
      </c>
      <c r="L24" s="10">
        <f t="shared" si="7"/>
        <v>0</v>
      </c>
      <c r="M24" s="10">
        <f t="shared" si="8"/>
        <v>0</v>
      </c>
      <c r="N24" s="9">
        <f t="shared" si="9"/>
        <v>0</v>
      </c>
      <c r="O24" s="31">
        <f t="shared" si="10"/>
        <v>0</v>
      </c>
      <c r="U24" s="1">
        <v>14</v>
      </c>
      <c r="V24" s="33" t="s">
        <v>67</v>
      </c>
      <c r="W24" s="33">
        <f>COUNT(H31,H43,H55,H67,H79,H91,H103,H115,H127,H139,H151,H163,H175,H187,H199)</f>
        <v>0</v>
      </c>
      <c r="X24" s="1">
        <f>SUM(Q33,C47,C58,Q73,C79,C97,Q109,Q121,C128,C140,Q152,Q168,C176,C193,Q205)</f>
        <v>0</v>
      </c>
      <c r="Y24" s="1">
        <f t="shared" si="11"/>
        <v>0</v>
      </c>
      <c r="Z24" s="1">
        <f t="shared" si="12"/>
        <v>0</v>
      </c>
      <c r="AA24" s="1">
        <f t="shared" si="13"/>
        <v>0</v>
      </c>
      <c r="AB24" s="1">
        <f t="shared" si="14"/>
        <v>0</v>
      </c>
      <c r="AC24" s="35">
        <f>SUM(H205,F193,F176,H168,H152,F140,F128,H121,H109,F97,F79,H73,F58,F47,H33)</f>
        <v>0</v>
      </c>
      <c r="AD24" s="35">
        <f>SUM(F33,H47,H58,F73,H79,H97,F109,F121,H128,H140,F152,F168,H176,H193,F205)</f>
        <v>0</v>
      </c>
      <c r="AE24" s="35">
        <f t="shared" si="15"/>
        <v>0</v>
      </c>
      <c r="AF24" s="35">
        <f t="shared" si="16"/>
        <v>0</v>
      </c>
      <c r="AG24" s="1">
        <f t="shared" si="17"/>
        <v>5000000014</v>
      </c>
      <c r="AH24" s="1">
        <f t="shared" si="18"/>
        <v>5000000003</v>
      </c>
      <c r="AI24" s="1">
        <f t="shared" si="19"/>
        <v>3</v>
      </c>
    </row>
    <row r="25" spans="3:35">
      <c r="D25" s="5" t="s">
        <v>31</v>
      </c>
      <c r="E25" s="9" t="str">
        <f t="shared" si="0"/>
        <v>Grajaú F.C.</v>
      </c>
      <c r="F25" s="9">
        <f t="shared" si="1"/>
        <v>0</v>
      </c>
      <c r="G25" s="9">
        <f t="shared" si="2"/>
        <v>0</v>
      </c>
      <c r="H25" s="10">
        <f t="shared" si="3"/>
        <v>0</v>
      </c>
      <c r="I25" s="10">
        <f t="shared" si="4"/>
        <v>0</v>
      </c>
      <c r="J25" s="10">
        <f t="shared" si="5"/>
        <v>0</v>
      </c>
      <c r="K25" s="10">
        <f t="shared" si="6"/>
        <v>0</v>
      </c>
      <c r="L25" s="10">
        <f t="shared" si="7"/>
        <v>0</v>
      </c>
      <c r="M25" s="10">
        <f t="shared" si="8"/>
        <v>0</v>
      </c>
      <c r="N25" s="9">
        <f t="shared" si="9"/>
        <v>0</v>
      </c>
      <c r="O25" s="31">
        <f t="shared" si="10"/>
        <v>0</v>
      </c>
      <c r="U25" s="1">
        <v>15</v>
      </c>
      <c r="V25" s="33" t="s">
        <v>66</v>
      </c>
      <c r="W25" s="33">
        <f>COUNT(H31,H43,H55,H67,H79,H91,H103,H115,H127,H139,H151,H163,H175,H187,H199)</f>
        <v>0</v>
      </c>
      <c r="X25" s="1">
        <f>SUM(C37,Q50,Q60,C69,C86,Q95,Q108,C115,C129,Q140,Q156,C165,Q177,C192,Q200)</f>
        <v>0</v>
      </c>
      <c r="Y25" s="1">
        <f t="shared" si="11"/>
        <v>0</v>
      </c>
      <c r="Z25" s="1">
        <f t="shared" si="12"/>
        <v>0</v>
      </c>
      <c r="AA25" s="1">
        <f t="shared" si="13"/>
        <v>0</v>
      </c>
      <c r="AB25" s="1">
        <f t="shared" si="14"/>
        <v>0</v>
      </c>
      <c r="AC25" s="35">
        <f>SUM(F37,H50,H60,F69,F86,H95,H108,F115,F129,H140,H156,F165,H177,F192,H200)</f>
        <v>0</v>
      </c>
      <c r="AD25" s="35">
        <f>SUM(F200,H192,F177,H165,F156,F140,H129,H115,F108,F95,H86,H69,F60,F50,H37)</f>
        <v>0</v>
      </c>
      <c r="AE25" s="35">
        <f t="shared" si="15"/>
        <v>0</v>
      </c>
      <c r="AF25" s="35">
        <f t="shared" si="16"/>
        <v>0</v>
      </c>
      <c r="AG25" s="1">
        <f t="shared" si="17"/>
        <v>5000000015</v>
      </c>
      <c r="AH25" s="1">
        <f t="shared" si="18"/>
        <v>5000000002</v>
      </c>
      <c r="AI25" s="1">
        <f t="shared" si="19"/>
        <v>2</v>
      </c>
    </row>
    <row r="26" spans="3:35" ht="15.75" thickBot="1">
      <c r="D26" s="6" t="s">
        <v>32</v>
      </c>
      <c r="E26" s="11" t="str">
        <f t="shared" si="0"/>
        <v>Botafogo do HG</v>
      </c>
      <c r="F26" s="11">
        <f t="shared" si="1"/>
        <v>0</v>
      </c>
      <c r="G26" s="11">
        <f t="shared" si="2"/>
        <v>0</v>
      </c>
      <c r="H26" s="12">
        <f t="shared" si="3"/>
        <v>0</v>
      </c>
      <c r="I26" s="12">
        <f t="shared" si="4"/>
        <v>0</v>
      </c>
      <c r="J26" s="12">
        <f t="shared" si="5"/>
        <v>0</v>
      </c>
      <c r="K26" s="12">
        <f t="shared" si="6"/>
        <v>0</v>
      </c>
      <c r="L26" s="12">
        <f t="shared" si="7"/>
        <v>0</v>
      </c>
      <c r="M26" s="12">
        <f t="shared" si="8"/>
        <v>0</v>
      </c>
      <c r="N26" s="11">
        <f t="shared" si="9"/>
        <v>0</v>
      </c>
      <c r="O26" s="32">
        <f t="shared" si="10"/>
        <v>0</v>
      </c>
      <c r="U26" s="1">
        <v>16</v>
      </c>
      <c r="V26" s="33" t="s">
        <v>65</v>
      </c>
      <c r="W26" s="33">
        <f>COUNT(H31,H43,H55,H67,H79,H91,H103,H115,H127,H139,H151,H163,H175,H187,H199)</f>
        <v>0</v>
      </c>
      <c r="X26" s="1">
        <f>SUM(Q37,C46,C55,C73,Q81,Q92,C110,C120,Q132,Q143,C154,C169,Q179,C188,Q206)</f>
        <v>0</v>
      </c>
      <c r="Y26" s="1">
        <f t="shared" si="11"/>
        <v>0</v>
      </c>
      <c r="Z26" s="1">
        <f t="shared" si="12"/>
        <v>0</v>
      </c>
      <c r="AA26" s="1">
        <f t="shared" si="13"/>
        <v>0</v>
      </c>
      <c r="AB26" s="1">
        <f t="shared" si="14"/>
        <v>0</v>
      </c>
      <c r="AC26" s="35">
        <f>SUM(H206,F188,H179,F169,F154,H143,H132,F120,F110,H92,H81,F73,F55,F46,H37)</f>
        <v>0</v>
      </c>
      <c r="AD26" s="35">
        <f>SUM(F37,H46,H55,H73,F81,F92,H110,H120,F132,F143,H154,H169,F179,H188,F206)</f>
        <v>0</v>
      </c>
      <c r="AE26" s="35">
        <f t="shared" si="15"/>
        <v>0</v>
      </c>
      <c r="AF26" s="35">
        <f t="shared" si="16"/>
        <v>0</v>
      </c>
      <c r="AG26" s="1">
        <f t="shared" si="17"/>
        <v>5000000016</v>
      </c>
      <c r="AH26" s="1">
        <f t="shared" si="18"/>
        <v>5000000001</v>
      </c>
      <c r="AI26" s="1">
        <f t="shared" si="19"/>
        <v>1</v>
      </c>
    </row>
    <row r="27" spans="3:35" ht="15.75" thickBot="1">
      <c r="U27" s="1"/>
      <c r="V27" s="36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</row>
    <row r="28" spans="3:35">
      <c r="D28" s="71" t="s">
        <v>33</v>
      </c>
      <c r="E28" s="72"/>
      <c r="F28" s="72"/>
      <c r="G28" s="72"/>
      <c r="H28" s="72"/>
      <c r="I28" s="72"/>
      <c r="J28" s="72"/>
      <c r="K28" s="72"/>
      <c r="L28" s="72"/>
      <c r="M28" s="72"/>
      <c r="N28" s="72"/>
      <c r="O28" s="72"/>
      <c r="P28" s="73"/>
      <c r="U28" s="20"/>
      <c r="V28" s="36"/>
    </row>
    <row r="29" spans="3:35" ht="15.75" thickBot="1">
      <c r="D29" s="74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6"/>
      <c r="U29" s="20"/>
      <c r="V29" s="36"/>
    </row>
    <row r="30" spans="3:35"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U30" s="20"/>
      <c r="V30" s="36"/>
    </row>
    <row r="31" spans="3:35">
      <c r="C31" s="7" t="str">
        <f>IF(OR(F31="",H31=""),"",IF(F31=H31,1,IF(F31&lt;H31,0,IF(F31-H31&lt;10,2,IF(F31&gt;H31,3,SE)))))</f>
        <v/>
      </c>
      <c r="D31" s="77" t="str">
        <f>V22</f>
        <v>Us Karas</v>
      </c>
      <c r="E31" s="78"/>
      <c r="F31" s="8"/>
      <c r="G31" s="23" t="s">
        <v>34</v>
      </c>
      <c r="H31" s="8"/>
      <c r="I31" s="77" t="str">
        <f>V17</f>
        <v>Lucca Mengão</v>
      </c>
      <c r="J31" s="79"/>
      <c r="K31" s="79"/>
      <c r="L31" s="79"/>
      <c r="M31" s="79"/>
      <c r="N31" s="79"/>
      <c r="O31" s="79"/>
      <c r="P31" s="78"/>
      <c r="Q31" s="7" t="str">
        <f>IF(OR(H31="",F31=""),"",IF(H31=F31,1,IF(H31&lt;F31,0,IF(H31-F31&lt;10,2,IF(H31&gt;F31,3,SE)))))</f>
        <v/>
      </c>
      <c r="U31" s="20"/>
      <c r="V31" s="36"/>
    </row>
    <row r="32" spans="3:35">
      <c r="C32" s="7" t="str">
        <f>IF(OR(F32="",H32=""),"",IF(F32=H32,1,IF(F32&lt;H32,0,IF(F32-H32&lt;10,2,IF(F32&gt;H32,3,SE)))))</f>
        <v/>
      </c>
      <c r="D32" s="70" t="str">
        <f>V21</f>
        <v>hugofluzao</v>
      </c>
      <c r="E32" s="70"/>
      <c r="F32" s="8"/>
      <c r="G32" s="23" t="s">
        <v>34</v>
      </c>
      <c r="H32" s="8"/>
      <c r="I32" s="70" t="str">
        <f>V18</f>
        <v>VivaCR.FC</v>
      </c>
      <c r="J32" s="70"/>
      <c r="K32" s="70"/>
      <c r="L32" s="70"/>
      <c r="M32" s="70"/>
      <c r="N32" s="70"/>
      <c r="O32" s="70"/>
      <c r="P32" s="70"/>
      <c r="Q32" s="7" t="str">
        <f>IF(OR(H32="",F32=""),"",IF(H32=F32,1,IF(H32&lt;F32,0,IF(H32-F32&lt;10,2,IF(H32&gt;F32,3,SE)))))</f>
        <v/>
      </c>
      <c r="U32" s="20"/>
      <c r="V32" s="36"/>
    </row>
    <row r="33" spans="3:22">
      <c r="C33" s="7" t="str">
        <f>IF(OR(F33="",H33=""),"",IF(F33=H33,1,IF(F33&lt;H33,0,IF(F33-H33&lt;10,2,IF(F33&gt;H33,3,SE)))))</f>
        <v/>
      </c>
      <c r="D33" s="77" t="str">
        <f>V16</f>
        <v>Driblador F.C</v>
      </c>
      <c r="E33" s="78"/>
      <c r="F33" s="8"/>
      <c r="G33" s="23" t="s">
        <v>34</v>
      </c>
      <c r="H33" s="8"/>
      <c r="I33" s="77" t="str">
        <f>V24</f>
        <v>Casinha da Grazi</v>
      </c>
      <c r="J33" s="79"/>
      <c r="K33" s="79"/>
      <c r="L33" s="79"/>
      <c r="M33" s="79"/>
      <c r="N33" s="79"/>
      <c r="O33" s="79"/>
      <c r="P33" s="78"/>
      <c r="Q33" s="7" t="str">
        <f>IF(OR(H33="",F33=""),"",IF(H33=F33,1,IF(H33&lt;F33,0,IF(H33-F33&lt;10,2,IF(H33&gt;F33,3,SE)))))</f>
        <v/>
      </c>
      <c r="U33" s="20"/>
      <c r="V33" s="36"/>
    </row>
    <row r="34" spans="3:22">
      <c r="C34" s="7" t="str">
        <f>IF(OR(F34="",H34=""),"",IF(F34=H34,1,IF(F34&lt;H34,0,IF(F34-H34&lt;10,2,IF(F34&gt;H34,3,SE)))))</f>
        <v/>
      </c>
      <c r="D34" s="70" t="str">
        <f>V15</f>
        <v>Soccer Italy</v>
      </c>
      <c r="E34" s="70"/>
      <c r="F34" s="8"/>
      <c r="G34" s="23" t="s">
        <v>34</v>
      </c>
      <c r="H34" s="8"/>
      <c r="I34" s="70" t="str">
        <f>V11</f>
        <v>Botafogo do HG</v>
      </c>
      <c r="J34" s="70"/>
      <c r="K34" s="70"/>
      <c r="L34" s="70"/>
      <c r="M34" s="70"/>
      <c r="N34" s="70"/>
      <c r="O34" s="70"/>
      <c r="P34" s="70"/>
      <c r="Q34" s="7" t="str">
        <f>IF(OR(H34="",F34=""),"",IF(H34=F34,1,IF(H34&lt;F34,0,IF(H34-F34&lt;10,2,IF(H34&gt;F34,3,SE)))))</f>
        <v/>
      </c>
      <c r="U34" s="20"/>
      <c r="V34" s="36"/>
    </row>
    <row r="35" spans="3:22">
      <c r="C35" s="7" t="str">
        <f>IF(OR(F35="",H35=""),"",IF(F35=H35,1,IF(F35&lt;H35,0,IF(F35-H35&lt;10,2,IF(F35&gt;H35,3,SE)))))</f>
        <v/>
      </c>
      <c r="D35" s="70" t="str">
        <f>V14</f>
        <v>ousadia e alegriaa1</v>
      </c>
      <c r="E35" s="70"/>
      <c r="F35" s="8"/>
      <c r="G35" s="23" t="s">
        <v>34</v>
      </c>
      <c r="H35" s="8"/>
      <c r="I35" s="70" t="str">
        <f>V23</f>
        <v>Rosinha da Gabi</v>
      </c>
      <c r="J35" s="70"/>
      <c r="K35" s="70"/>
      <c r="L35" s="70"/>
      <c r="M35" s="70"/>
      <c r="N35" s="70"/>
      <c r="O35" s="70"/>
      <c r="P35" s="70"/>
      <c r="Q35" s="7" t="str">
        <f>IF(OR(H35="",F35=""),"",IF(H35=F35,1,IF(H35&lt;F35,0,IF(H35-F35&lt;10,2,IF(H35&gt;F35,3,SE)))))</f>
        <v/>
      </c>
      <c r="U35" s="20"/>
      <c r="V35" s="36"/>
    </row>
    <row r="36" spans="3:22">
      <c r="C36" s="7" t="str">
        <f>IF(OR(F36="",H36=""),"",IF(F36=H36,1,IF(F36&lt;H36,0,IF(F36-H36&lt;10,2,IF(F36&gt;H36,3,SE)))))</f>
        <v/>
      </c>
      <c r="D36" s="70" t="str">
        <f>V12</f>
        <v>Grajaú F.C.</v>
      </c>
      <c r="E36" s="70"/>
      <c r="F36" s="8"/>
      <c r="G36" s="23" t="s">
        <v>34</v>
      </c>
      <c r="H36" s="8"/>
      <c r="I36" s="70" t="str">
        <f>V13</f>
        <v>Barbosinhaas</v>
      </c>
      <c r="J36" s="70"/>
      <c r="K36" s="70"/>
      <c r="L36" s="70"/>
      <c r="M36" s="70"/>
      <c r="N36" s="70"/>
      <c r="O36" s="70"/>
      <c r="P36" s="70"/>
      <c r="Q36" s="7" t="str">
        <f>IF(OR(H36="",F36=""),"",IF(H36=F36,1,IF(H36&lt;F36,0,IF(H36-F36&lt;10,2,IF(H36&gt;F36,3,SE)))))</f>
        <v/>
      </c>
      <c r="U36" s="20"/>
      <c r="V36" s="36"/>
    </row>
    <row r="37" spans="3:22">
      <c r="C37" s="7" t="str">
        <f>IF(OR(F37="",H37=""),"",IF(F37=H37,1,IF(F37&lt;H37,0,IF(F37-H37&lt;10,2,IF(F37&gt;H37,3,SE)))))</f>
        <v/>
      </c>
      <c r="D37" s="70" t="str">
        <f>V25</f>
        <v>BFR Igor Costa</v>
      </c>
      <c r="E37" s="70"/>
      <c r="F37" s="8"/>
      <c r="G37" s="23" t="s">
        <v>34</v>
      </c>
      <c r="H37" s="8"/>
      <c r="I37" s="70" t="str">
        <f>V26</f>
        <v>Bahia aju</v>
      </c>
      <c r="J37" s="70"/>
      <c r="K37" s="70"/>
      <c r="L37" s="70"/>
      <c r="M37" s="70"/>
      <c r="N37" s="70"/>
      <c r="O37" s="70"/>
      <c r="P37" s="70"/>
      <c r="Q37" s="7" t="str">
        <f>IF(OR(H37="",F37=""),"",IF(H37=F37,1,IF(H37&lt;F37,0,IF(H37-F37&lt;10,2,IF(H37&gt;F37,3,SE)))))</f>
        <v/>
      </c>
      <c r="U37" s="20"/>
      <c r="V37" s="36"/>
    </row>
    <row r="38" spans="3:22">
      <c r="C38" s="7" t="str">
        <f>IF(OR(F38="",H38=""),"",IF(F38=H38,1,IF(F38&lt;H38,0,IF(F38-H38&lt;10,2,IF(F38&gt;H38,3,SE)))))</f>
        <v/>
      </c>
      <c r="D38" s="70" t="str">
        <f>V20</f>
        <v>TriangagemFC</v>
      </c>
      <c r="E38" s="70"/>
      <c r="F38" s="8"/>
      <c r="G38" s="23" t="s">
        <v>34</v>
      </c>
      <c r="H38" s="8"/>
      <c r="I38" s="70" t="str">
        <f>V19</f>
        <v>La Bestia Negra_Z</v>
      </c>
      <c r="J38" s="70"/>
      <c r="K38" s="70"/>
      <c r="L38" s="70"/>
      <c r="M38" s="70"/>
      <c r="N38" s="70"/>
      <c r="O38" s="70"/>
      <c r="P38" s="70"/>
      <c r="Q38" s="7" t="str">
        <f>IF(OR(H38="",F38=""),"",IF(H38=F38,1,IF(H38&lt;F38,0,IF(H38-F38&lt;10,2,IF(H38&gt;F38,3,SE)))))</f>
        <v/>
      </c>
      <c r="U38" s="20"/>
      <c r="V38" s="36"/>
    </row>
    <row r="39" spans="3:22" ht="15.75" thickBot="1">
      <c r="C39" s="7" t="str">
        <f>IF(OR(F39="",H39=""),"",IF(F39=H39,1,IF(F39&lt;H39,0,IF(F39-H39&lt;10,2,IF(F39&gt;H39,3,SE)))))</f>
        <v/>
      </c>
      <c r="Q39" s="7" t="str">
        <f>IF(OR(H39="",F39=""),"",IF(H39=F39,1,IF(H39&lt;F39,0,IF(H39-F39&lt;10,2,IF(H39&gt;F39,3,SE)))))</f>
        <v/>
      </c>
      <c r="U39" s="20"/>
      <c r="V39" s="36"/>
    </row>
    <row r="40" spans="3:22">
      <c r="C40" s="7" t="str">
        <f>IF(OR(F40="",H40=""),"",IF(F40=H40,1,IF(F40&lt;H40,0,IF(F40-H40&lt;10,2,IF(F40&gt;H40,3,SE)))))</f>
        <v/>
      </c>
      <c r="D40" s="71" t="s">
        <v>35</v>
      </c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3"/>
      <c r="Q40" s="7" t="str">
        <f>IF(OR(H40="",F40=""),"",IF(H40=F40,1,IF(H40&lt;F40,0,IF(H40-F40&lt;10,2,IF(H40&gt;F40,3,SE)))))</f>
        <v/>
      </c>
      <c r="U40" s="20"/>
      <c r="V40" s="36"/>
    </row>
    <row r="41" spans="3:22" ht="15.75" thickBot="1">
      <c r="C41" s="7" t="str">
        <f>IF(OR(F41="",H41=""),"",IF(F41=H41,1,IF(F41&lt;H41,0,IF(F41-H41&lt;10,2,IF(F41&gt;H41,3,SE)))))</f>
        <v/>
      </c>
      <c r="D41" s="74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6"/>
      <c r="Q41" s="7" t="str">
        <f>IF(OR(H41="",F41=""),"",IF(H41=F41,1,IF(H41&lt;F41,0,IF(H41-F41&lt;10,2,IF(H41&gt;F41,3,SE)))))</f>
        <v/>
      </c>
      <c r="U41" s="20"/>
      <c r="V41" s="36"/>
    </row>
    <row r="42" spans="3:22">
      <c r="C42" s="7" t="str">
        <f>IF(OR(F42="",H42=""),"",IF(F42=H42,1,IF(F42&lt;H42,0,IF(F42-H42&lt;10,2,IF(F42&gt;H42,3,SE)))))</f>
        <v/>
      </c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7" t="str">
        <f>IF(OR(H42="",F42=""),"",IF(H42=F42,1,IF(H42&lt;F42,0,IF(H42-F42&lt;10,2,IF(H42&gt;F42,3,SE)))))</f>
        <v/>
      </c>
      <c r="U42" s="20"/>
    </row>
    <row r="43" spans="3:22">
      <c r="C43" s="7" t="str">
        <f>IF(OR(F43="",H43=""),"",IF(F43=H43,1,IF(F43&lt;H43,0,IF(F43-H43&lt;10,2,IF(F43&gt;H43,3,SE)))))</f>
        <v/>
      </c>
      <c r="D43" s="77" t="str">
        <f>V13</f>
        <v>Barbosinhaas</v>
      </c>
      <c r="E43" s="78"/>
      <c r="F43" s="8"/>
      <c r="G43" s="23" t="s">
        <v>34</v>
      </c>
      <c r="H43" s="8"/>
      <c r="I43" s="77" t="str">
        <f>V20</f>
        <v>TriangagemFC</v>
      </c>
      <c r="J43" s="79"/>
      <c r="K43" s="79"/>
      <c r="L43" s="79"/>
      <c r="M43" s="79"/>
      <c r="N43" s="79"/>
      <c r="O43" s="79"/>
      <c r="P43" s="78"/>
      <c r="Q43" s="7" t="str">
        <f>IF(OR(H43="",F43=""),"",IF(H43=F43,1,IF(H43&lt;F43,0,IF(H43-F43&lt;10,2,IF(H43&gt;F43,3,SE)))))</f>
        <v/>
      </c>
      <c r="U43" s="20"/>
    </row>
    <row r="44" spans="3:22">
      <c r="C44" s="7" t="str">
        <f>IF(OR(F44="",H44=""),"",IF(F44=H44,1,IF(F44&lt;H44,0,IF(F44-H44&lt;10,2,IF(F44&gt;H44,3,SE)))))</f>
        <v/>
      </c>
      <c r="D44" s="70" t="str">
        <f>V19</f>
        <v>La Bestia Negra_Z</v>
      </c>
      <c r="E44" s="70"/>
      <c r="F44" s="8"/>
      <c r="G44" s="23" t="s">
        <v>34</v>
      </c>
      <c r="H44" s="8"/>
      <c r="I44" s="70" t="str">
        <f>V17</f>
        <v>Lucca Mengão</v>
      </c>
      <c r="J44" s="70"/>
      <c r="K44" s="70"/>
      <c r="L44" s="70"/>
      <c r="M44" s="70"/>
      <c r="N44" s="70"/>
      <c r="O44" s="70"/>
      <c r="P44" s="70"/>
      <c r="Q44" s="7" t="str">
        <f>IF(OR(H44="",F44=""),"",IF(H44=F44,1,IF(H44&lt;F44,0,IF(H44-F44&lt;10,2,IF(H44&gt;F44,3,SE)))))</f>
        <v/>
      </c>
      <c r="U44" s="20"/>
    </row>
    <row r="45" spans="3:22">
      <c r="C45" s="7" t="str">
        <f>IF(OR(F45="",H45=""),"",IF(F45=H45,1,IF(F45&lt;H45,0,IF(F45-H45&lt;10,2,IF(F45&gt;H45,3,SE)))))</f>
        <v/>
      </c>
      <c r="D45" s="77" t="str">
        <f>V11</f>
        <v>Botafogo do HG</v>
      </c>
      <c r="E45" s="78"/>
      <c r="F45" s="8"/>
      <c r="G45" s="23" t="s">
        <v>34</v>
      </c>
      <c r="H45" s="8"/>
      <c r="I45" s="77" t="str">
        <f>V16</f>
        <v>Driblador F.C</v>
      </c>
      <c r="J45" s="79"/>
      <c r="K45" s="79"/>
      <c r="L45" s="79"/>
      <c r="M45" s="79"/>
      <c r="N45" s="79"/>
      <c r="O45" s="79"/>
      <c r="P45" s="78"/>
      <c r="Q45" s="7" t="str">
        <f>IF(OR(H45="",F45=""),"",IF(H45=F45,1,IF(H45&lt;F45,0,IF(H45-F45&lt;10,2,IF(H45&gt;F45,3,SE)))))</f>
        <v/>
      </c>
      <c r="U45" s="20"/>
    </row>
    <row r="46" spans="3:22">
      <c r="C46" s="7" t="str">
        <f>IF(OR(F46="",H46=""),"",IF(F46=H46,1,IF(F46&lt;H46,0,IF(F46-H46&lt;10,2,IF(F46&gt;H46,3,SE)))))</f>
        <v/>
      </c>
      <c r="D46" s="70" t="str">
        <f>V26</f>
        <v>Bahia aju</v>
      </c>
      <c r="E46" s="70"/>
      <c r="F46" s="8"/>
      <c r="G46" s="23" t="s">
        <v>34</v>
      </c>
      <c r="H46" s="8"/>
      <c r="I46" s="70" t="str">
        <f>V18</f>
        <v>VivaCR.FC</v>
      </c>
      <c r="J46" s="70"/>
      <c r="K46" s="70"/>
      <c r="L46" s="70"/>
      <c r="M46" s="70"/>
      <c r="N46" s="70"/>
      <c r="O46" s="70"/>
      <c r="P46" s="70"/>
      <c r="Q46" s="7" t="str">
        <f>IF(OR(H46="",F46=""),"",IF(H46=F46,1,IF(H46&lt;F46,0,IF(H46-F46&lt;10,2,IF(H46&gt;F46,3,SE)))))</f>
        <v/>
      </c>
      <c r="U46" s="20"/>
    </row>
    <row r="47" spans="3:22">
      <c r="C47" s="7" t="str">
        <f>IF(OR(F47="",H47=""),"",IF(F47=H47,1,IF(F47&lt;H47,0,IF(F47-H47&lt;10,2,IF(F47&gt;H47,3,SE)))))</f>
        <v/>
      </c>
      <c r="D47" s="70" t="str">
        <f>V24</f>
        <v>Casinha da Grazi</v>
      </c>
      <c r="E47" s="70"/>
      <c r="F47" s="8"/>
      <c r="G47" s="23" t="s">
        <v>34</v>
      </c>
      <c r="H47" s="8"/>
      <c r="I47" s="70" t="str">
        <f>V23</f>
        <v>Rosinha da Gabi</v>
      </c>
      <c r="J47" s="70"/>
      <c r="K47" s="70"/>
      <c r="L47" s="70"/>
      <c r="M47" s="70"/>
      <c r="N47" s="70"/>
      <c r="O47" s="70"/>
      <c r="P47" s="70"/>
      <c r="Q47" s="7" t="str">
        <f>IF(OR(H47="",F47=""),"",IF(H47=F47,1,IF(H47&lt;F47,0,IF(H47-F47&lt;10,2,IF(H47&gt;F47,3,SE)))))</f>
        <v/>
      </c>
      <c r="U47" s="20"/>
    </row>
    <row r="48" spans="3:22">
      <c r="C48" s="7" t="str">
        <f>IF(OR(F48="",H48=""),"",IF(F48=H48,1,IF(F48&lt;H48,0,IF(F48-H48&lt;10,2,IF(F48&gt;H48,3,SE)))))</f>
        <v/>
      </c>
      <c r="D48" s="70" t="str">
        <f>V12</f>
        <v>Grajaú F.C.</v>
      </c>
      <c r="E48" s="70"/>
      <c r="F48" s="8"/>
      <c r="G48" s="23" t="s">
        <v>34</v>
      </c>
      <c r="H48" s="8"/>
      <c r="I48" s="70" t="str">
        <f>V22</f>
        <v>Us Karas</v>
      </c>
      <c r="J48" s="70"/>
      <c r="K48" s="70"/>
      <c r="L48" s="70"/>
      <c r="M48" s="70"/>
      <c r="N48" s="70"/>
      <c r="O48" s="70"/>
      <c r="P48" s="70"/>
      <c r="Q48" s="7" t="str">
        <f>IF(OR(H48="",F48=""),"",IF(H48=F48,1,IF(H48&lt;F48,0,IF(H48-F48&lt;10,2,IF(H48&gt;F48,3,SE)))))</f>
        <v/>
      </c>
      <c r="U48" s="20"/>
    </row>
    <row r="49" spans="3:21">
      <c r="C49" s="7" t="str">
        <f>IF(OR(F49="",H49=""),"",IF(F49=H49,1,IF(F49&lt;H49,0,IF(F49-H49&lt;10,2,IF(F49&gt;H49,3,SE)))))</f>
        <v/>
      </c>
      <c r="D49" s="70" t="str">
        <f>V15</f>
        <v>Soccer Italy</v>
      </c>
      <c r="E49" s="70"/>
      <c r="F49" s="8"/>
      <c r="G49" s="23" t="s">
        <v>34</v>
      </c>
      <c r="H49" s="8"/>
      <c r="I49" s="70" t="str">
        <f>V14</f>
        <v>ousadia e alegriaa1</v>
      </c>
      <c r="J49" s="70"/>
      <c r="K49" s="70"/>
      <c r="L49" s="70"/>
      <c r="M49" s="70"/>
      <c r="N49" s="70"/>
      <c r="O49" s="70"/>
      <c r="P49" s="70"/>
      <c r="Q49" s="7" t="str">
        <f>IF(OR(H49="",F49=""),"",IF(H49=F49,1,IF(H49&lt;F49,0,IF(H49-F49&lt;10,2,IF(H49&gt;F49,3,SE)))))</f>
        <v/>
      </c>
      <c r="U49" s="20"/>
    </row>
    <row r="50" spans="3:21">
      <c r="C50" s="7" t="str">
        <f>IF(OR(F50="",H50=""),"",IF(F50=H50,1,IF(F50&lt;H50,0,IF(F50-H50&lt;10,2,IF(F50&gt;H50,3,SE)))))</f>
        <v/>
      </c>
      <c r="D50" s="70" t="str">
        <f>V21</f>
        <v>hugofluzao</v>
      </c>
      <c r="E50" s="70"/>
      <c r="F50" s="8"/>
      <c r="G50" s="23" t="s">
        <v>34</v>
      </c>
      <c r="H50" s="8"/>
      <c r="I50" s="70" t="str">
        <f>V25</f>
        <v>BFR Igor Costa</v>
      </c>
      <c r="J50" s="70"/>
      <c r="K50" s="70"/>
      <c r="L50" s="70"/>
      <c r="M50" s="70"/>
      <c r="N50" s="70"/>
      <c r="O50" s="70"/>
      <c r="P50" s="70"/>
      <c r="Q50" s="7" t="str">
        <f>IF(OR(H50="",F50=""),"",IF(H50=F50,1,IF(H50&lt;F50,0,IF(H50-F50&lt;10,2,IF(H50&gt;F50,3,SE)))))</f>
        <v/>
      </c>
      <c r="U50" s="20"/>
    </row>
    <row r="51" spans="3:21" ht="15.75" thickBot="1">
      <c r="C51" s="7" t="str">
        <f>IF(OR(F51="",H51=""),"",IF(F51=H51,1,IF(F51&lt;H51,0,IF(F51-H51&lt;10,2,IF(F51&gt;H51,3,SE)))))</f>
        <v/>
      </c>
      <c r="Q51" s="7" t="str">
        <f>IF(OR(H51="",F51=""),"",IF(H51=F51,1,IF(H51&lt;F51,0,IF(H51-F51&lt;10,2,IF(H51&gt;F51,3,SE)))))</f>
        <v/>
      </c>
      <c r="U51" s="20"/>
    </row>
    <row r="52" spans="3:21">
      <c r="C52" s="7" t="str">
        <f>IF(OR(F52="",H52=""),"",IF(F52=H52,1,IF(F52&lt;H52,0,IF(F52-H52&lt;10,2,IF(F52&gt;H52,3,SE)))))</f>
        <v/>
      </c>
      <c r="D52" s="71" t="s">
        <v>36</v>
      </c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3"/>
      <c r="Q52" s="7" t="str">
        <f>IF(OR(H52="",F52=""),"",IF(H52=F52,1,IF(H52&lt;F52,0,IF(H52-F52&lt;10,2,IF(H52&gt;F52,3,SE)))))</f>
        <v/>
      </c>
      <c r="U52" s="20"/>
    </row>
    <row r="53" spans="3:21" ht="15.75" thickBot="1">
      <c r="C53" s="7" t="str">
        <f>IF(OR(F53="",H53=""),"",IF(F53=H53,1,IF(F53&lt;H53,0,IF(F53-H53&lt;10,2,IF(F53&gt;H53,3,SE)))))</f>
        <v/>
      </c>
      <c r="D53" s="74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6"/>
      <c r="Q53" s="7" t="str">
        <f>IF(OR(H53="",F53=""),"",IF(H53=F53,1,IF(H53&lt;F53,0,IF(H53-F53&lt;10,2,IF(H53&gt;F53,3,SE)))))</f>
        <v/>
      </c>
      <c r="U53" s="20"/>
    </row>
    <row r="54" spans="3:21">
      <c r="C54" s="7" t="str">
        <f>IF(OR(F54="",H54=""),"",IF(F54=H54,1,IF(F54&lt;H54,0,IF(F54-H54&lt;10,2,IF(F54&gt;H54,3,SE)))))</f>
        <v/>
      </c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7" t="str">
        <f>IF(OR(H54="",F54=""),"",IF(H54=F54,1,IF(H54&lt;F54,0,IF(H54-F54&lt;10,2,IF(H54&gt;F54,3,SE)))))</f>
        <v/>
      </c>
      <c r="U54" s="20"/>
    </row>
    <row r="55" spans="3:21">
      <c r="C55" s="7" t="str">
        <f>IF(OR(F55="",H55=""),"",IF(F55=H55,1,IF(F55&lt;H55,0,IF(F55-H55&lt;10,2,IF(F55&gt;H55,3,SE)))))</f>
        <v/>
      </c>
      <c r="D55" s="77" t="str">
        <f>V26</f>
        <v>Bahia aju</v>
      </c>
      <c r="E55" s="78"/>
      <c r="F55" s="8"/>
      <c r="G55" s="23" t="s">
        <v>34</v>
      </c>
      <c r="H55" s="8"/>
      <c r="I55" s="77" t="str">
        <f>V11</f>
        <v>Botafogo do HG</v>
      </c>
      <c r="J55" s="79"/>
      <c r="K55" s="79"/>
      <c r="L55" s="79"/>
      <c r="M55" s="79"/>
      <c r="N55" s="79"/>
      <c r="O55" s="79"/>
      <c r="P55" s="78"/>
      <c r="Q55" s="7" t="str">
        <f>IF(OR(H55="",F55=""),"",IF(H55=F55,1,IF(H55&lt;F55,0,IF(H55-F55&lt;10,2,IF(H55&gt;F55,3,SE)))))</f>
        <v/>
      </c>
      <c r="U55" s="20"/>
    </row>
    <row r="56" spans="3:21">
      <c r="C56" s="7" t="str">
        <f>IF(OR(F56="",H56=""),"",IF(F56=H56,1,IF(F56&lt;H56,0,IF(F56-H56&lt;10,2,IF(F56&gt;H56,3,SE)))))</f>
        <v/>
      </c>
      <c r="D56" s="70" t="str">
        <f>V18</f>
        <v>VivaCR.FC</v>
      </c>
      <c r="E56" s="70"/>
      <c r="F56" s="8"/>
      <c r="G56" s="23" t="s">
        <v>34</v>
      </c>
      <c r="H56" s="8"/>
      <c r="I56" s="70" t="str">
        <f>V17</f>
        <v>Lucca Mengão</v>
      </c>
      <c r="J56" s="70"/>
      <c r="K56" s="70"/>
      <c r="L56" s="70"/>
      <c r="M56" s="70"/>
      <c r="N56" s="70"/>
      <c r="O56" s="70"/>
      <c r="P56" s="70"/>
      <c r="Q56" s="7" t="str">
        <f>IF(OR(H56="",F56=""),"",IF(H56=F56,1,IF(H56&lt;F56,0,IF(H56-F56&lt;10,2,IF(H56&gt;F56,3,SE)))))</f>
        <v/>
      </c>
      <c r="U56" s="20"/>
    </row>
    <row r="57" spans="3:21">
      <c r="C57" s="7" t="str">
        <f>IF(OR(F57="",H57=""),"",IF(F57=H57,1,IF(F57&lt;H57,0,IF(F57-H57&lt;10,2,IF(F57&gt;H57,3,SE)))))</f>
        <v/>
      </c>
      <c r="D57" s="77" t="str">
        <f>V20</f>
        <v>TriangagemFC</v>
      </c>
      <c r="E57" s="78"/>
      <c r="F57" s="8"/>
      <c r="G57" s="23" t="s">
        <v>34</v>
      </c>
      <c r="H57" s="8"/>
      <c r="I57" s="77" t="str">
        <f>V15</f>
        <v>Soccer Italy</v>
      </c>
      <c r="J57" s="79"/>
      <c r="K57" s="79"/>
      <c r="L57" s="79"/>
      <c r="M57" s="79"/>
      <c r="N57" s="79"/>
      <c r="O57" s="79"/>
      <c r="P57" s="78"/>
      <c r="Q57" s="7" t="str">
        <f>IF(OR(H57="",F57=""),"",IF(H57=F57,1,IF(H57&lt;F57,0,IF(H57-F57&lt;10,2,IF(H57&gt;F57,3,SE)))))</f>
        <v/>
      </c>
      <c r="U57" s="20"/>
    </row>
    <row r="58" spans="3:21">
      <c r="C58" s="7" t="str">
        <f>IF(OR(F58="",H58=""),"",IF(F58=H58,1,IF(F58&lt;H58,0,IF(F58-H58&lt;10,2,IF(F58&gt;H58,3,SE)))))</f>
        <v/>
      </c>
      <c r="D58" s="70" t="str">
        <f>V24</f>
        <v>Casinha da Grazi</v>
      </c>
      <c r="E58" s="70"/>
      <c r="F58" s="8"/>
      <c r="G58" s="23" t="s">
        <v>34</v>
      </c>
      <c r="H58" s="8"/>
      <c r="I58" s="70" t="str">
        <f>V12</f>
        <v>Grajaú F.C.</v>
      </c>
      <c r="J58" s="70"/>
      <c r="K58" s="70"/>
      <c r="L58" s="70"/>
      <c r="M58" s="70"/>
      <c r="N58" s="70"/>
      <c r="O58" s="70"/>
      <c r="P58" s="70"/>
      <c r="Q58" s="7" t="str">
        <f>IF(OR(H58="",F58=""),"",IF(H58=F58,1,IF(H58&lt;F58,0,IF(H58-F58&lt;10,2,IF(H58&gt;F58,3,SE)))))</f>
        <v/>
      </c>
      <c r="U58" s="20"/>
    </row>
    <row r="59" spans="3:21">
      <c r="C59" s="7" t="str">
        <f>IF(OR(F59="",H59=""),"",IF(F59=H59,1,IF(F59&lt;H59,0,IF(F59-H59&lt;10,2,IF(F59&gt;H59,3,SE)))))</f>
        <v/>
      </c>
      <c r="D59" s="70" t="str">
        <f>V16</f>
        <v>Driblador F.C</v>
      </c>
      <c r="E59" s="70"/>
      <c r="F59" s="8"/>
      <c r="G59" s="23" t="s">
        <v>34</v>
      </c>
      <c r="H59" s="8"/>
      <c r="I59" s="70" t="str">
        <f>V19</f>
        <v>La Bestia Negra_Z</v>
      </c>
      <c r="J59" s="70"/>
      <c r="K59" s="70"/>
      <c r="L59" s="70"/>
      <c r="M59" s="70"/>
      <c r="N59" s="70"/>
      <c r="O59" s="70"/>
      <c r="P59" s="70"/>
      <c r="Q59" s="7" t="str">
        <f>IF(OR(H59="",F59=""),"",IF(H59=F59,1,IF(H59&lt;F59,0,IF(H59-F59&lt;10,2,IF(H59&gt;F59,3,SE)))))</f>
        <v/>
      </c>
      <c r="U59" s="20"/>
    </row>
    <row r="60" spans="3:21">
      <c r="C60" s="7" t="str">
        <f>IF(OR(F60="",H60=""),"",IF(F60=H60,1,IF(F60&lt;H60,0,IF(F60-H60&lt;10,2,IF(F60&gt;H60,3,SE)))))</f>
        <v/>
      </c>
      <c r="D60" s="70" t="str">
        <f>V22</f>
        <v>Us Karas</v>
      </c>
      <c r="E60" s="70"/>
      <c r="F60" s="8"/>
      <c r="G60" s="23" t="s">
        <v>34</v>
      </c>
      <c r="H60" s="8"/>
      <c r="I60" s="70" t="str">
        <f>V25</f>
        <v>BFR Igor Costa</v>
      </c>
      <c r="J60" s="70"/>
      <c r="K60" s="70"/>
      <c r="L60" s="70"/>
      <c r="M60" s="70"/>
      <c r="N60" s="70"/>
      <c r="O60" s="70"/>
      <c r="P60" s="70"/>
      <c r="Q60" s="7" t="str">
        <f>IF(OR(H60="",F60=""),"",IF(H60=F60,1,IF(H60&lt;F60,0,IF(H60-F60&lt;10,2,IF(H60&gt;F60,3,SE)))))</f>
        <v/>
      </c>
      <c r="U60" s="20"/>
    </row>
    <row r="61" spans="3:21">
      <c r="C61" s="7" t="str">
        <f>IF(OR(F61="",H61=""),"",IF(F61=H61,1,IF(F61&lt;H61,0,IF(F61-H61&lt;10,2,IF(F61&gt;H61,3,SE)))))</f>
        <v/>
      </c>
      <c r="D61" s="70" t="str">
        <f>V23</f>
        <v>Rosinha da Gabi</v>
      </c>
      <c r="E61" s="70"/>
      <c r="F61" s="8"/>
      <c r="G61" s="23" t="s">
        <v>34</v>
      </c>
      <c r="H61" s="8"/>
      <c r="I61" s="70" t="str">
        <f>V13</f>
        <v>Barbosinhaas</v>
      </c>
      <c r="J61" s="70"/>
      <c r="K61" s="70"/>
      <c r="L61" s="70"/>
      <c r="M61" s="70"/>
      <c r="N61" s="70"/>
      <c r="O61" s="70"/>
      <c r="P61" s="70"/>
      <c r="Q61" s="7" t="str">
        <f>IF(OR(H61="",F61=""),"",IF(H61=F61,1,IF(H61&lt;F61,0,IF(H61-F61&lt;10,2,IF(H61&gt;F61,3,SE)))))</f>
        <v/>
      </c>
      <c r="U61" s="20"/>
    </row>
    <row r="62" spans="3:21">
      <c r="C62" s="7" t="str">
        <f>IF(OR(F62="",H62=""),"",IF(F62=H62,1,IF(F62&lt;H62,0,IF(F62-H62&lt;10,2,IF(F62&gt;H62,3,SE)))))</f>
        <v/>
      </c>
      <c r="D62" s="70" t="str">
        <f>V14</f>
        <v>ousadia e alegriaa1</v>
      </c>
      <c r="E62" s="70"/>
      <c r="F62" s="8"/>
      <c r="G62" s="23" t="s">
        <v>34</v>
      </c>
      <c r="H62" s="8"/>
      <c r="I62" s="70" t="str">
        <f>V21</f>
        <v>hugofluzao</v>
      </c>
      <c r="J62" s="70"/>
      <c r="K62" s="70"/>
      <c r="L62" s="70"/>
      <c r="M62" s="70"/>
      <c r="N62" s="70"/>
      <c r="O62" s="70"/>
      <c r="P62" s="70"/>
      <c r="Q62" s="7" t="str">
        <f>IF(OR(H62="",F62=""),"",IF(H62=F62,1,IF(H62&lt;F62,0,IF(H62-F62&lt;10,2,IF(H62&gt;F62,3,SE)))))</f>
        <v/>
      </c>
      <c r="U62" s="20"/>
    </row>
    <row r="63" spans="3:21" ht="15.75" thickBot="1">
      <c r="C63" s="7" t="str">
        <f>IF(OR(F63="",H63=""),"",IF(F63=H63,1,IF(F63&lt;H63,0,IF(F63-H63&lt;10,2,IF(F63&gt;H63,3,SE)))))</f>
        <v/>
      </c>
      <c r="Q63" s="7" t="str">
        <f>IF(OR(H63="",F63=""),"",IF(H63=F63,1,IF(H63&lt;F63,0,IF(H63-F63&lt;10,2,IF(H63&gt;F63,3,SE)))))</f>
        <v/>
      </c>
      <c r="U63" s="20"/>
    </row>
    <row r="64" spans="3:21">
      <c r="C64" s="7" t="str">
        <f>IF(OR(F64="",H64=""),"",IF(F64=H64,1,IF(F64&lt;H64,0,IF(F64-H64&lt;10,2,IF(F64&gt;H64,3,SE)))))</f>
        <v/>
      </c>
      <c r="D64" s="71" t="s">
        <v>37</v>
      </c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3"/>
      <c r="Q64" s="7" t="str">
        <f>IF(OR(H64="",F64=""),"",IF(H64=F64,1,IF(H64&lt;F64,0,IF(H64-F64&lt;10,2,IF(H64&gt;F64,3,SE)))))</f>
        <v/>
      </c>
      <c r="U64" s="20"/>
    </row>
    <row r="65" spans="3:21" ht="15.75" thickBot="1">
      <c r="C65" s="7" t="str">
        <f>IF(OR(F65="",H65=""),"",IF(F65=H65,1,IF(F65&lt;H65,0,IF(F65-H65&lt;10,2,IF(F65&gt;H65,3,SE)))))</f>
        <v/>
      </c>
      <c r="D65" s="74"/>
      <c r="E65" s="75"/>
      <c r="F65" s="75"/>
      <c r="G65" s="75"/>
      <c r="H65" s="75"/>
      <c r="I65" s="75"/>
      <c r="J65" s="75"/>
      <c r="K65" s="75"/>
      <c r="L65" s="75"/>
      <c r="M65" s="75"/>
      <c r="N65" s="75"/>
      <c r="O65" s="75"/>
      <c r="P65" s="76"/>
      <c r="Q65" s="7" t="str">
        <f>IF(OR(H65="",F65=""),"",IF(H65=F65,1,IF(H65&lt;F65,0,IF(H65-F65&lt;10,2,IF(H65&gt;F65,3,SE)))))</f>
        <v/>
      </c>
      <c r="U65" s="20"/>
    </row>
    <row r="66" spans="3:21">
      <c r="C66" s="7" t="str">
        <f>IF(OR(F66="",H66=""),"",IF(F66=H66,1,IF(F66&lt;H66,0,IF(F66-H66&lt;10,2,IF(F66&gt;H66,3,SE)))))</f>
        <v/>
      </c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7" t="str">
        <f>IF(OR(H66="",F66=""),"",IF(H66=F66,1,IF(H66&lt;F66,0,IF(H66-F66&lt;10,2,IF(H66&gt;F66,3,SE)))))</f>
        <v/>
      </c>
      <c r="U66" s="20"/>
    </row>
    <row r="67" spans="3:21">
      <c r="C67" s="7" t="str">
        <f>IF(OR(F67="",H67=""),"",IF(F67=H67,1,IF(F67&lt;H67,0,IF(F67-H67&lt;10,2,IF(F67&gt;H67,3,SE)))))</f>
        <v/>
      </c>
      <c r="D67" s="77" t="str">
        <f>V15</f>
        <v>Soccer Italy</v>
      </c>
      <c r="E67" s="78"/>
      <c r="F67" s="8"/>
      <c r="G67" s="23" t="s">
        <v>34</v>
      </c>
      <c r="H67" s="8"/>
      <c r="I67" s="77" t="str">
        <f>V12</f>
        <v>Grajaú F.C.</v>
      </c>
      <c r="J67" s="79"/>
      <c r="K67" s="79"/>
      <c r="L67" s="79"/>
      <c r="M67" s="79"/>
      <c r="N67" s="79"/>
      <c r="O67" s="79"/>
      <c r="P67" s="78"/>
      <c r="Q67" s="7" t="str">
        <f>IF(OR(H67="",F67=""),"",IF(H67=F67,1,IF(H67&lt;F67,0,IF(H67-F67&lt;10,2,IF(H67&gt;F67,3,SE)))))</f>
        <v/>
      </c>
      <c r="U67" s="20"/>
    </row>
    <row r="68" spans="3:21">
      <c r="C68" s="7" t="str">
        <f>IF(OR(F68="",H68=""),"",IF(F68=H68,1,IF(F68&lt;H68,0,IF(F68-H68&lt;10,2,IF(F68&gt;H68,3,SE)))))</f>
        <v/>
      </c>
      <c r="D68" s="70" t="str">
        <f>V19</f>
        <v>La Bestia Negra_Z</v>
      </c>
      <c r="E68" s="70"/>
      <c r="F68" s="8"/>
      <c r="G68" s="23" t="s">
        <v>34</v>
      </c>
      <c r="H68" s="8"/>
      <c r="I68" s="70" t="str">
        <f>V21</f>
        <v>hugofluzao</v>
      </c>
      <c r="J68" s="70"/>
      <c r="K68" s="70"/>
      <c r="L68" s="70"/>
      <c r="M68" s="70"/>
      <c r="N68" s="70"/>
      <c r="O68" s="70"/>
      <c r="P68" s="70"/>
      <c r="Q68" s="7" t="str">
        <f>IF(OR(H68="",F68=""),"",IF(H68=F68,1,IF(H68&lt;F68,0,IF(H68-F68&lt;10,2,IF(H68&gt;F68,3,SE)))))</f>
        <v/>
      </c>
      <c r="U68" s="20"/>
    </row>
    <row r="69" spans="3:21">
      <c r="C69" s="7" t="str">
        <f>IF(OR(F69="",H69=""),"",IF(F69=H69,1,IF(F69&lt;H69,0,IF(F69-H69&lt;10,2,IF(F69&gt;H69,3,SE)))))</f>
        <v/>
      </c>
      <c r="D69" s="77" t="str">
        <f>V25</f>
        <v>BFR Igor Costa</v>
      </c>
      <c r="E69" s="78"/>
      <c r="F69" s="8"/>
      <c r="G69" s="23" t="s">
        <v>34</v>
      </c>
      <c r="H69" s="8"/>
      <c r="I69" s="77" t="str">
        <f>V14</f>
        <v>ousadia e alegriaa1</v>
      </c>
      <c r="J69" s="79"/>
      <c r="K69" s="79"/>
      <c r="L69" s="79"/>
      <c r="M69" s="79"/>
      <c r="N69" s="79"/>
      <c r="O69" s="79"/>
      <c r="P69" s="78"/>
      <c r="Q69" s="7" t="str">
        <f>IF(OR(H69="",F69=""),"",IF(H69=F69,1,IF(H69&lt;F69,0,IF(H69-F69&lt;10,2,IF(H69&gt;F69,3,SE)))))</f>
        <v/>
      </c>
      <c r="U69" s="20"/>
    </row>
    <row r="70" spans="3:21">
      <c r="C70" s="7" t="str">
        <f>IF(OR(F70="",H70=""),"",IF(F70=H70,1,IF(F70&lt;H70,0,IF(F70-H70&lt;10,2,IF(F70&gt;H70,3,SE)))))</f>
        <v/>
      </c>
      <c r="D70" s="70" t="str">
        <f>V23</f>
        <v>Rosinha da Gabi</v>
      </c>
      <c r="E70" s="70"/>
      <c r="F70" s="8"/>
      <c r="G70" s="23" t="s">
        <v>34</v>
      </c>
      <c r="H70" s="8"/>
      <c r="I70" s="70" t="str">
        <f>V16</f>
        <v>Driblador F.C</v>
      </c>
      <c r="J70" s="70"/>
      <c r="K70" s="70"/>
      <c r="L70" s="70"/>
      <c r="M70" s="70"/>
      <c r="N70" s="70"/>
      <c r="O70" s="70"/>
      <c r="P70" s="70"/>
      <c r="Q70" s="7" t="str">
        <f>IF(OR(H70="",F70=""),"",IF(H70=F70,1,IF(H70&lt;F70,0,IF(H70-F70&lt;10,2,IF(H70&gt;F70,3,SE)))))</f>
        <v/>
      </c>
      <c r="U70" s="20"/>
    </row>
    <row r="71" spans="3:21">
      <c r="C71" s="7" t="str">
        <f>IF(OR(F71="",H71=""),"",IF(F71=H71,1,IF(F71&lt;H71,0,IF(F71-H71&lt;10,2,IF(F71&gt;H71,3,SE)))))</f>
        <v/>
      </c>
      <c r="D71" s="70" t="str">
        <f>V13</f>
        <v>Barbosinhaas</v>
      </c>
      <c r="E71" s="70"/>
      <c r="F71" s="8"/>
      <c r="G71" s="23" t="s">
        <v>34</v>
      </c>
      <c r="H71" s="8"/>
      <c r="I71" s="70" t="str">
        <f>V22</f>
        <v>Us Karas</v>
      </c>
      <c r="J71" s="70"/>
      <c r="K71" s="70"/>
      <c r="L71" s="70"/>
      <c r="M71" s="70"/>
      <c r="N71" s="70"/>
      <c r="O71" s="70"/>
      <c r="P71" s="70"/>
      <c r="Q71" s="7" t="str">
        <f>IF(OR(H71="",F71=""),"",IF(H71=F71,1,IF(H71&lt;F71,0,IF(H71-F71&lt;10,2,IF(H71&gt;F71,3,SE)))))</f>
        <v/>
      </c>
      <c r="U71" s="20"/>
    </row>
    <row r="72" spans="3:21">
      <c r="C72" s="7" t="str">
        <f>IF(OR(F72="",H72=""),"",IF(F72=H72,1,IF(F72&lt;H72,0,IF(F72-H72&lt;10,2,IF(F72&gt;H72,3,SE)))))</f>
        <v/>
      </c>
      <c r="D72" s="70" t="str">
        <f>V18</f>
        <v>VivaCR.FC</v>
      </c>
      <c r="E72" s="70"/>
      <c r="F72" s="8"/>
      <c r="G72" s="23" t="s">
        <v>34</v>
      </c>
      <c r="H72" s="8"/>
      <c r="I72" s="70" t="str">
        <f>V20</f>
        <v>TriangagemFC</v>
      </c>
      <c r="J72" s="70"/>
      <c r="K72" s="70"/>
      <c r="L72" s="70"/>
      <c r="M72" s="70"/>
      <c r="N72" s="70"/>
      <c r="O72" s="70"/>
      <c r="P72" s="70"/>
      <c r="Q72" s="7" t="str">
        <f>IF(OR(H72="",F72=""),"",IF(H72=F72,1,IF(H72&lt;F72,0,IF(H72-F72&lt;10,2,IF(H72&gt;F72,3,SE)))))</f>
        <v/>
      </c>
      <c r="U72" s="20"/>
    </row>
    <row r="73" spans="3:21">
      <c r="C73" s="7" t="str">
        <f>IF(OR(F73="",H73=""),"",IF(F73=H73,1,IF(F73&lt;H73,0,IF(F73-H73&lt;10,2,IF(F73&gt;H73,3,SE)))))</f>
        <v/>
      </c>
      <c r="D73" s="70" t="str">
        <f>V26</f>
        <v>Bahia aju</v>
      </c>
      <c r="E73" s="70"/>
      <c r="F73" s="8"/>
      <c r="G73" s="23" t="s">
        <v>34</v>
      </c>
      <c r="H73" s="8"/>
      <c r="I73" s="70" t="str">
        <f>V24</f>
        <v>Casinha da Grazi</v>
      </c>
      <c r="J73" s="70"/>
      <c r="K73" s="70"/>
      <c r="L73" s="70"/>
      <c r="M73" s="70"/>
      <c r="N73" s="70"/>
      <c r="O73" s="70"/>
      <c r="P73" s="70"/>
      <c r="Q73" s="7" t="str">
        <f>IF(OR(H73="",F73=""),"",IF(H73=F73,1,IF(H73&lt;F73,0,IF(H73-F73&lt;10,2,IF(H73&gt;F73,3,SE)))))</f>
        <v/>
      </c>
      <c r="U73" s="20"/>
    </row>
    <row r="74" spans="3:21">
      <c r="C74" s="7" t="str">
        <f>IF(OR(F74="",H74=""),"",IF(F74=H74,1,IF(F74&lt;H74,0,IF(F74-H74&lt;10,2,IF(F74&gt;H74,3,SE)))))</f>
        <v/>
      </c>
      <c r="D74" s="70" t="str">
        <f>V17</f>
        <v>Lucca Mengão</v>
      </c>
      <c r="E74" s="70"/>
      <c r="F74" s="8"/>
      <c r="G74" s="23" t="s">
        <v>34</v>
      </c>
      <c r="H74" s="8"/>
      <c r="I74" s="70" t="str">
        <f>V11</f>
        <v>Botafogo do HG</v>
      </c>
      <c r="J74" s="70"/>
      <c r="K74" s="70"/>
      <c r="L74" s="70"/>
      <c r="M74" s="70"/>
      <c r="N74" s="70"/>
      <c r="O74" s="70"/>
      <c r="P74" s="70"/>
      <c r="Q74" s="7" t="str">
        <f>IF(OR(H74="",F74=""),"",IF(H74=F74,1,IF(H74&lt;F74,0,IF(H74-F74&lt;10,2,IF(H74&gt;F74,3,SE)))))</f>
        <v/>
      </c>
      <c r="U74" s="20"/>
    </row>
    <row r="75" spans="3:21" ht="15.75" thickBot="1">
      <c r="C75" s="7" t="str">
        <f>IF(OR(F75="",H75=""),"",IF(F75=H75,1,IF(F75&lt;H75,0,IF(F75-H75&lt;10,2,IF(F75&gt;H75,3,SE)))))</f>
        <v/>
      </c>
      <c r="Q75" s="7" t="str">
        <f>IF(OR(H75="",F75=""),"",IF(H75=F75,1,IF(H75&lt;F75,0,IF(H75-F75&lt;10,2,IF(H75&gt;F75,3,SE)))))</f>
        <v/>
      </c>
      <c r="U75" s="20"/>
    </row>
    <row r="76" spans="3:21">
      <c r="C76" s="7" t="str">
        <f>IF(OR(F76="",H76=""),"",IF(F76=H76,1,IF(F76&lt;H76,0,IF(F76-H76&lt;10,2,IF(F76&gt;H76,3,SE)))))</f>
        <v/>
      </c>
      <c r="D76" s="71" t="s">
        <v>38</v>
      </c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2"/>
      <c r="P76" s="73"/>
      <c r="Q76" s="7" t="str">
        <f>IF(OR(H76="",F76=""),"",IF(H76=F76,1,IF(H76&lt;F76,0,IF(H76-F76&lt;10,2,IF(H76&gt;F76,3,SE)))))</f>
        <v/>
      </c>
      <c r="U76" s="20"/>
    </row>
    <row r="77" spans="3:21" ht="15.75" thickBot="1">
      <c r="C77" s="7" t="str">
        <f>IF(OR(F77="",H77=""),"",IF(F77=H77,1,IF(F77&lt;H77,0,IF(F77-H77&lt;10,2,IF(F77&gt;H77,3,SE)))))</f>
        <v/>
      </c>
      <c r="D77" s="74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6"/>
      <c r="Q77" s="7" t="str">
        <f>IF(OR(H77="",F77=""),"",IF(H77=F77,1,IF(H77&lt;F77,0,IF(H77-F77&lt;10,2,IF(H77&gt;F77,3,SE)))))</f>
        <v/>
      </c>
      <c r="U77" s="20"/>
    </row>
    <row r="78" spans="3:21">
      <c r="C78" s="7" t="str">
        <f>IF(OR(F78="",H78=""),"",IF(F78=H78,1,IF(F78&lt;H78,0,IF(F78-H78&lt;10,2,IF(F78&gt;H78,3,SE)))))</f>
        <v/>
      </c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7" t="str">
        <f>IF(OR(H78="",F78=""),"",IF(H78=F78,1,IF(H78&lt;F78,0,IF(H78-F78&lt;10,2,IF(H78&gt;F78,3,SE)))))</f>
        <v/>
      </c>
      <c r="U78" s="20"/>
    </row>
    <row r="79" spans="3:21">
      <c r="C79" s="7" t="str">
        <f>IF(OR(F79="",H79=""),"",IF(F79=H79,1,IF(F79&lt;H79,0,IF(F79-H79&lt;10,2,IF(F79&gt;H79,3,SE)))))</f>
        <v/>
      </c>
      <c r="D79" s="77" t="str">
        <f>V24</f>
        <v>Casinha da Grazi</v>
      </c>
      <c r="E79" s="78"/>
      <c r="F79" s="8"/>
      <c r="G79" s="23" t="s">
        <v>34</v>
      </c>
      <c r="H79" s="8"/>
      <c r="I79" s="77" t="str">
        <f>V19</f>
        <v>La Bestia Negra_Z</v>
      </c>
      <c r="J79" s="79"/>
      <c r="K79" s="79"/>
      <c r="L79" s="79"/>
      <c r="M79" s="79"/>
      <c r="N79" s="79"/>
      <c r="O79" s="79"/>
      <c r="P79" s="78"/>
      <c r="Q79" s="7" t="str">
        <f>IF(OR(H79="",F79=""),"",IF(H79=F79,1,IF(H79&lt;F79,0,IF(H79-F79&lt;10,2,IF(H79&gt;F79,3,SE)))))</f>
        <v/>
      </c>
      <c r="U79" s="20"/>
    </row>
    <row r="80" spans="3:21">
      <c r="C80" s="7" t="str">
        <f>IF(OR(F80="",H80=""),"",IF(F80=H80,1,IF(F80&lt;H80,0,IF(F80-H80&lt;10,2,IF(F80&gt;H80,3,SE)))))</f>
        <v/>
      </c>
      <c r="D80" s="70" t="str">
        <f>V16</f>
        <v>Driblador F.C</v>
      </c>
      <c r="E80" s="70"/>
      <c r="F80" s="8"/>
      <c r="G80" s="23" t="s">
        <v>34</v>
      </c>
      <c r="H80" s="8"/>
      <c r="I80" s="70" t="str">
        <f>V13</f>
        <v>Barbosinhaas</v>
      </c>
      <c r="J80" s="70"/>
      <c r="K80" s="70"/>
      <c r="L80" s="70"/>
      <c r="M80" s="70"/>
      <c r="N80" s="70"/>
      <c r="O80" s="70"/>
      <c r="P80" s="70"/>
      <c r="Q80" s="7" t="str">
        <f>IF(OR(H80="",F80=""),"",IF(H80=F80,1,IF(H80&lt;F80,0,IF(H80-F80&lt;10,2,IF(H80&gt;F80,3,SE)))))</f>
        <v/>
      </c>
      <c r="U80" s="20"/>
    </row>
    <row r="81" spans="3:21">
      <c r="C81" s="7" t="str">
        <f>IF(OR(F81="",H81=""),"",IF(F81=H81,1,IF(F81&lt;H81,0,IF(F81-H81&lt;10,2,IF(F81&gt;H81,3,SE)))))</f>
        <v/>
      </c>
      <c r="D81" s="77" t="str">
        <f>V14</f>
        <v>ousadia e alegriaa1</v>
      </c>
      <c r="E81" s="78"/>
      <c r="F81" s="8"/>
      <c r="G81" s="23" t="s">
        <v>34</v>
      </c>
      <c r="H81" s="8"/>
      <c r="I81" s="77" t="str">
        <f>V26</f>
        <v>Bahia aju</v>
      </c>
      <c r="J81" s="79"/>
      <c r="K81" s="79"/>
      <c r="L81" s="79"/>
      <c r="M81" s="79"/>
      <c r="N81" s="79"/>
      <c r="O81" s="79"/>
      <c r="P81" s="78"/>
      <c r="Q81" s="7" t="str">
        <f>IF(OR(H81="",F81=""),"",IF(H81=F81,1,IF(H81&lt;F81,0,IF(H81-F81&lt;10,2,IF(H81&gt;F81,3,SE)))))</f>
        <v/>
      </c>
      <c r="U81" s="20"/>
    </row>
    <row r="82" spans="3:21">
      <c r="C82" s="7" t="str">
        <f>IF(OR(F82="",H82=""),"",IF(F82=H82,1,IF(F82&lt;H82,0,IF(F82-H82&lt;10,2,IF(F82&gt;H82,3,SE)))))</f>
        <v/>
      </c>
      <c r="D82" s="70" t="str">
        <f>V17</f>
        <v>Lucca Mengão</v>
      </c>
      <c r="E82" s="70"/>
      <c r="F82" s="8"/>
      <c r="G82" s="23" t="s">
        <v>34</v>
      </c>
      <c r="H82" s="8"/>
      <c r="I82" s="70" t="str">
        <f>V23</f>
        <v>Rosinha da Gabi</v>
      </c>
      <c r="J82" s="70"/>
      <c r="K82" s="70"/>
      <c r="L82" s="70"/>
      <c r="M82" s="70"/>
      <c r="N82" s="70"/>
      <c r="O82" s="70"/>
      <c r="P82" s="70"/>
      <c r="Q82" s="7" t="str">
        <f>IF(OR(H82="",F82=""),"",IF(H82=F82,1,IF(H82&lt;F82,0,IF(H82-F82&lt;10,2,IF(H82&gt;F82,3,SE)))))</f>
        <v/>
      </c>
      <c r="U82" s="20"/>
    </row>
    <row r="83" spans="3:21">
      <c r="C83" s="7" t="str">
        <f>IF(OR(F83="",H83=""),"",IF(F83=H83,1,IF(F83&lt;H83,0,IF(F83-H83&lt;10,2,IF(F83&gt;H83,3,SE)))))</f>
        <v/>
      </c>
      <c r="D83" s="70" t="str">
        <f>V11</f>
        <v>Botafogo do HG</v>
      </c>
      <c r="E83" s="70"/>
      <c r="F83" s="8"/>
      <c r="G83" s="23" t="s">
        <v>34</v>
      </c>
      <c r="H83" s="8"/>
      <c r="I83" s="70" t="str">
        <f>V18</f>
        <v>VivaCR.FC</v>
      </c>
      <c r="J83" s="70"/>
      <c r="K83" s="70"/>
      <c r="L83" s="70"/>
      <c r="M83" s="70"/>
      <c r="N83" s="70"/>
      <c r="O83" s="70"/>
      <c r="P83" s="70"/>
      <c r="Q83" s="7" t="str">
        <f>IF(OR(H83="",F83=""),"",IF(H83=F83,1,IF(H83&lt;F83,0,IF(H83-F83&lt;10,2,IF(H83&gt;F83,3,SE)))))</f>
        <v/>
      </c>
      <c r="U83" s="20"/>
    </row>
    <row r="84" spans="3:21">
      <c r="C84" s="7" t="str">
        <f>IF(OR(F84="",H84=""),"",IF(F84=H84,1,IF(F84&lt;H84,0,IF(F84-H84&lt;10,2,IF(F84&gt;H84,3,SE)))))</f>
        <v/>
      </c>
      <c r="D84" s="70" t="str">
        <f>V12</f>
        <v>Grajaú F.C.</v>
      </c>
      <c r="E84" s="70"/>
      <c r="F84" s="8"/>
      <c r="G84" s="23" t="s">
        <v>34</v>
      </c>
      <c r="H84" s="8"/>
      <c r="I84" s="70" t="str">
        <f>V20</f>
        <v>TriangagemFC</v>
      </c>
      <c r="J84" s="70"/>
      <c r="K84" s="70"/>
      <c r="L84" s="70"/>
      <c r="M84" s="70"/>
      <c r="N84" s="70"/>
      <c r="O84" s="70"/>
      <c r="P84" s="70"/>
      <c r="Q84" s="7" t="str">
        <f>IF(OR(H84="",F84=""),"",IF(H84=F84,1,IF(H84&lt;F84,0,IF(H84-F84&lt;10,2,IF(H84&gt;F84,3,SE)))))</f>
        <v/>
      </c>
      <c r="U84" s="20"/>
    </row>
    <row r="85" spans="3:21">
      <c r="C85" s="7" t="str">
        <f>IF(OR(F85="",H85=""),"",IF(F85=H85,1,IF(F85&lt;H85,0,IF(F85-H85&lt;10,2,IF(F85&gt;H85,3,SE)))))</f>
        <v/>
      </c>
      <c r="D85" s="70" t="str">
        <f>V21</f>
        <v>hugofluzao</v>
      </c>
      <c r="E85" s="70"/>
      <c r="F85" s="8"/>
      <c r="G85" s="23" t="s">
        <v>34</v>
      </c>
      <c r="H85" s="8"/>
      <c r="I85" s="70" t="str">
        <f>V22</f>
        <v>Us Karas</v>
      </c>
      <c r="J85" s="70"/>
      <c r="K85" s="70"/>
      <c r="L85" s="70"/>
      <c r="M85" s="70"/>
      <c r="N85" s="70"/>
      <c r="O85" s="70"/>
      <c r="P85" s="70"/>
      <c r="Q85" s="7" t="str">
        <f>IF(OR(H85="",F85=""),"",IF(H85=F85,1,IF(H85&lt;F85,0,IF(H85-F85&lt;10,2,IF(H85&gt;F85,3,SE)))))</f>
        <v/>
      </c>
      <c r="U85" s="20"/>
    </row>
    <row r="86" spans="3:21">
      <c r="C86" s="7" t="str">
        <f>IF(OR(F86="",H86=""),"",IF(F86=H86,1,IF(F86&lt;H86,0,IF(F86-H86&lt;10,2,IF(F86&gt;H86,3,SE)))))</f>
        <v/>
      </c>
      <c r="D86" s="70" t="str">
        <f>V25</f>
        <v>BFR Igor Costa</v>
      </c>
      <c r="E86" s="70"/>
      <c r="F86" s="8"/>
      <c r="G86" s="23" t="s">
        <v>34</v>
      </c>
      <c r="H86" s="8"/>
      <c r="I86" s="70" t="str">
        <f>V15</f>
        <v>Soccer Italy</v>
      </c>
      <c r="J86" s="70"/>
      <c r="K86" s="70"/>
      <c r="L86" s="70"/>
      <c r="M86" s="70"/>
      <c r="N86" s="70"/>
      <c r="O86" s="70"/>
      <c r="P86" s="70"/>
      <c r="Q86" s="7" t="str">
        <f>IF(OR(H86="",F86=""),"",IF(H86=F86,1,IF(H86&lt;F86,0,IF(H86-F86&lt;10,2,IF(H86&gt;F86,3,SE)))))</f>
        <v/>
      </c>
      <c r="U86" s="20"/>
    </row>
    <row r="87" spans="3:21" ht="15.75" thickBot="1">
      <c r="C87" s="7" t="str">
        <f>IF(OR(F87="",H87=""),"",IF(F87=H87,1,IF(F87&lt;H87,0,IF(F87-H87&lt;10,2,IF(F87&gt;H87,3,SE)))))</f>
        <v/>
      </c>
      <c r="Q87" s="7" t="str">
        <f>IF(OR(H87="",F87=""),"",IF(H87=F87,1,IF(H87&lt;F87,0,IF(H87-F87&lt;10,2,IF(H87&gt;F87,3,SE)))))</f>
        <v/>
      </c>
      <c r="U87" s="20"/>
    </row>
    <row r="88" spans="3:21">
      <c r="C88" s="7" t="str">
        <f>IF(OR(F88="",H88=""),"",IF(F88=H88,1,IF(F88&lt;H88,0,IF(F88-H88&lt;10,2,IF(F88&gt;H88,3,SE)))))</f>
        <v/>
      </c>
      <c r="D88" s="71" t="s">
        <v>39</v>
      </c>
      <c r="E88" s="72"/>
      <c r="F88" s="72"/>
      <c r="G88" s="72"/>
      <c r="H88" s="72"/>
      <c r="I88" s="72"/>
      <c r="J88" s="72"/>
      <c r="K88" s="72"/>
      <c r="L88" s="72"/>
      <c r="M88" s="72"/>
      <c r="N88" s="72"/>
      <c r="O88" s="72"/>
      <c r="P88" s="73"/>
      <c r="Q88" s="7" t="str">
        <f>IF(OR(H88="",F88=""),"",IF(H88=F88,1,IF(H88&lt;F88,0,IF(H88-F88&lt;10,2,IF(H88&gt;F88,3,SE)))))</f>
        <v/>
      </c>
      <c r="U88" s="20"/>
    </row>
    <row r="89" spans="3:21" ht="15.75" thickBot="1">
      <c r="C89" s="7" t="str">
        <f>IF(OR(F89="",H89=""),"",IF(F89=H89,1,IF(F89&lt;H89,0,IF(F89-H89&lt;10,2,IF(F89&gt;H89,3,SE)))))</f>
        <v/>
      </c>
      <c r="D89" s="74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6"/>
      <c r="Q89" s="7" t="str">
        <f>IF(OR(H89="",F89=""),"",IF(H89=F89,1,IF(H89&lt;F89,0,IF(H89-F89&lt;10,2,IF(H89&gt;F89,3,SE)))))</f>
        <v/>
      </c>
      <c r="U89" s="20"/>
    </row>
    <row r="90" spans="3:21">
      <c r="C90" s="7" t="str">
        <f>IF(OR(F90="",H90=""),"",IF(F90=H90,1,IF(F90&lt;H90,0,IF(F90-H90&lt;10,2,IF(F90&gt;H90,3,SE)))))</f>
        <v/>
      </c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7" t="str">
        <f>IF(OR(H90="",F90=""),"",IF(H90=F90,1,IF(H90&lt;F90,0,IF(H90-F90&lt;10,2,IF(H90&gt;F90,3,SE)))))</f>
        <v/>
      </c>
      <c r="U90" s="20"/>
    </row>
    <row r="91" spans="3:21">
      <c r="C91" s="7" t="str">
        <f>IF(OR(F91="",H91=""),"",IF(F91=H91,1,IF(F91&lt;H91,0,IF(F91-H91&lt;10,2,IF(F91&gt;H91,3,SE)))))</f>
        <v/>
      </c>
      <c r="D91" s="77" t="str">
        <f>V16</f>
        <v>Driblador F.C</v>
      </c>
      <c r="E91" s="78"/>
      <c r="F91" s="8"/>
      <c r="G91" s="23" t="s">
        <v>34</v>
      </c>
      <c r="H91" s="8"/>
      <c r="I91" s="77" t="str">
        <f>V17</f>
        <v>Lucca Mengão</v>
      </c>
      <c r="J91" s="79"/>
      <c r="K91" s="79"/>
      <c r="L91" s="79"/>
      <c r="M91" s="79"/>
      <c r="N91" s="79"/>
      <c r="O91" s="79"/>
      <c r="P91" s="78"/>
      <c r="Q91" s="7" t="str">
        <f>IF(OR(H91="",F91=""),"",IF(H91=F91,1,IF(H91&lt;F91,0,IF(H91-F91&lt;10,2,IF(H91&gt;F91,3,SE)))))</f>
        <v/>
      </c>
      <c r="U91" s="20"/>
    </row>
    <row r="92" spans="3:21">
      <c r="C92" s="7" t="str">
        <f>IF(OR(F92="",H92=""),"",IF(F92=H92,1,IF(F92&lt;H92,0,IF(F92-H92&lt;10,2,IF(F92&gt;H92,3,SE)))))</f>
        <v/>
      </c>
      <c r="D92" s="70" t="str">
        <f>V20</f>
        <v>TriangagemFC</v>
      </c>
      <c r="E92" s="70"/>
      <c r="F92" s="8"/>
      <c r="G92" s="23" t="s">
        <v>34</v>
      </c>
      <c r="H92" s="8"/>
      <c r="I92" s="70" t="str">
        <f>V26</f>
        <v>Bahia aju</v>
      </c>
      <c r="J92" s="70"/>
      <c r="K92" s="70"/>
      <c r="L92" s="70"/>
      <c r="M92" s="70"/>
      <c r="N92" s="70"/>
      <c r="O92" s="70"/>
      <c r="P92" s="70"/>
      <c r="Q92" s="7" t="str">
        <f>IF(OR(H92="",F92=""),"",IF(H92=F92,1,IF(H92&lt;F92,0,IF(H92-F92&lt;10,2,IF(H92&gt;F92,3,SE)))))</f>
        <v/>
      </c>
      <c r="U92" s="20"/>
    </row>
    <row r="93" spans="3:21">
      <c r="C93" s="7" t="str">
        <f>IF(OR(F93="",H93=""),"",IF(F93=H93,1,IF(F93&lt;H93,0,IF(F93-H93&lt;10,2,IF(F93&gt;H93,3,SE)))))</f>
        <v/>
      </c>
      <c r="D93" s="77" t="str">
        <f>V22</f>
        <v>Us Karas</v>
      </c>
      <c r="E93" s="78"/>
      <c r="F93" s="8"/>
      <c r="G93" s="23" t="s">
        <v>34</v>
      </c>
      <c r="H93" s="8"/>
      <c r="I93" s="77" t="str">
        <f>V18</f>
        <v>VivaCR.FC</v>
      </c>
      <c r="J93" s="79"/>
      <c r="K93" s="79"/>
      <c r="L93" s="79"/>
      <c r="M93" s="79"/>
      <c r="N93" s="79"/>
      <c r="O93" s="79"/>
      <c r="P93" s="78"/>
      <c r="Q93" s="7" t="str">
        <f>IF(OR(H93="",F93=""),"",IF(H93=F93,1,IF(H93&lt;F93,0,IF(H93-F93&lt;10,2,IF(H93&gt;F93,3,SE)))))</f>
        <v/>
      </c>
      <c r="U93" s="20"/>
    </row>
    <row r="94" spans="3:21">
      <c r="C94" s="7" t="str">
        <f>IF(OR(F94="",H94=""),"",IF(F94=H94,1,IF(F94&lt;H94,0,IF(F94-H94&lt;10,2,IF(F94&gt;H94,3,SE)))))</f>
        <v/>
      </c>
      <c r="D94" s="70" t="str">
        <f>V11</f>
        <v>Botafogo do HG</v>
      </c>
      <c r="E94" s="70"/>
      <c r="F94" s="8"/>
      <c r="G94" s="23" t="s">
        <v>34</v>
      </c>
      <c r="H94" s="8"/>
      <c r="I94" s="70" t="str">
        <f>V21</f>
        <v>hugofluzao</v>
      </c>
      <c r="J94" s="70"/>
      <c r="K94" s="70"/>
      <c r="L94" s="70"/>
      <c r="M94" s="70"/>
      <c r="N94" s="70"/>
      <c r="O94" s="70"/>
      <c r="P94" s="70"/>
      <c r="Q94" s="7" t="str">
        <f>IF(OR(H94="",F94=""),"",IF(H94=F94,1,IF(H94&lt;F94,0,IF(H94-F94&lt;10,2,IF(H94&gt;F94,3,SE)))))</f>
        <v/>
      </c>
      <c r="U94" s="20"/>
    </row>
    <row r="95" spans="3:21">
      <c r="C95" s="7" t="str">
        <f>IF(OR(F95="",H95=""),"",IF(F95=H95,1,IF(F95&lt;H95,0,IF(F95-H95&lt;10,2,IF(F95&gt;H95,3,SE)))))</f>
        <v/>
      </c>
      <c r="D95" s="70" t="str">
        <f>V23</f>
        <v>Rosinha da Gabi</v>
      </c>
      <c r="E95" s="70"/>
      <c r="F95" s="8"/>
      <c r="G95" s="23" t="s">
        <v>34</v>
      </c>
      <c r="H95" s="8"/>
      <c r="I95" s="70" t="str">
        <f>V25</f>
        <v>BFR Igor Costa</v>
      </c>
      <c r="J95" s="70"/>
      <c r="K95" s="70"/>
      <c r="L95" s="70"/>
      <c r="M95" s="70"/>
      <c r="N95" s="70"/>
      <c r="O95" s="70"/>
      <c r="P95" s="70"/>
      <c r="Q95" s="7" t="str">
        <f>IF(OR(H95="",F95=""),"",IF(H95=F95,1,IF(H95&lt;F95,0,IF(H95-F95&lt;10,2,IF(H95&gt;F95,3,SE)))))</f>
        <v/>
      </c>
      <c r="U95" s="20"/>
    </row>
    <row r="96" spans="3:21">
      <c r="C96" s="7" t="str">
        <f>IF(OR(F96="",H96=""),"",IF(F96=H96,1,IF(F96&lt;H96,0,IF(F96-H96&lt;10,2,IF(F96&gt;H96,3,SE)))))</f>
        <v/>
      </c>
      <c r="D96" s="70" t="str">
        <f>V13</f>
        <v>Barbosinhaas</v>
      </c>
      <c r="E96" s="70"/>
      <c r="F96" s="8"/>
      <c r="G96" s="23" t="s">
        <v>34</v>
      </c>
      <c r="H96" s="8"/>
      <c r="I96" s="70" t="str">
        <f>V15</f>
        <v>Soccer Italy</v>
      </c>
      <c r="J96" s="70"/>
      <c r="K96" s="70"/>
      <c r="L96" s="70"/>
      <c r="M96" s="70"/>
      <c r="N96" s="70"/>
      <c r="O96" s="70"/>
      <c r="P96" s="70"/>
      <c r="Q96" s="7" t="str">
        <f>IF(OR(H96="",F96=""),"",IF(H96=F96,1,IF(H96&lt;F96,0,IF(H96-F96&lt;10,2,IF(H96&gt;F96,3,SE)))))</f>
        <v/>
      </c>
      <c r="U96" s="20"/>
    </row>
    <row r="97" spans="3:21">
      <c r="C97" s="7" t="str">
        <f>IF(OR(F97="",H97=""),"",IF(F97=H97,1,IF(F97&lt;H97,0,IF(F97-H97&lt;10,2,IF(F97&gt;H97,3,SE)))))</f>
        <v/>
      </c>
      <c r="D97" s="70" t="str">
        <f>V24</f>
        <v>Casinha da Grazi</v>
      </c>
      <c r="E97" s="70"/>
      <c r="F97" s="8"/>
      <c r="G97" s="23" t="s">
        <v>34</v>
      </c>
      <c r="H97" s="8"/>
      <c r="I97" s="70" t="str">
        <f>V14</f>
        <v>ousadia e alegriaa1</v>
      </c>
      <c r="J97" s="70"/>
      <c r="K97" s="70"/>
      <c r="L97" s="70"/>
      <c r="M97" s="70"/>
      <c r="N97" s="70"/>
      <c r="O97" s="70"/>
      <c r="P97" s="70"/>
      <c r="Q97" s="7" t="str">
        <f>IF(OR(H97="",F97=""),"",IF(H97=F97,1,IF(H97&lt;F97,0,IF(H97-F97&lt;10,2,IF(H97&gt;F97,3,SE)))))</f>
        <v/>
      </c>
      <c r="U97" s="20"/>
    </row>
    <row r="98" spans="3:21">
      <c r="C98" s="7" t="str">
        <f>IF(OR(F98="",H98=""),"",IF(F98=H98,1,IF(F98&lt;H98,0,IF(F98-H98&lt;10,2,IF(F98&gt;H98,3,SE)))))</f>
        <v/>
      </c>
      <c r="D98" s="70" t="str">
        <f>V19</f>
        <v>La Bestia Negra_Z</v>
      </c>
      <c r="E98" s="70"/>
      <c r="F98" s="8"/>
      <c r="G98" s="23" t="s">
        <v>34</v>
      </c>
      <c r="H98" s="8"/>
      <c r="I98" s="70" t="str">
        <f>V12</f>
        <v>Grajaú F.C.</v>
      </c>
      <c r="J98" s="70"/>
      <c r="K98" s="70"/>
      <c r="L98" s="70"/>
      <c r="M98" s="70"/>
      <c r="N98" s="70"/>
      <c r="O98" s="70"/>
      <c r="P98" s="70"/>
      <c r="Q98" s="7" t="str">
        <f>IF(OR(H98="",F98=""),"",IF(H98=F98,1,IF(H98&lt;F98,0,IF(H98-F98&lt;10,2,IF(H98&gt;F98,3,SE)))))</f>
        <v/>
      </c>
      <c r="U98" s="20"/>
    </row>
    <row r="99" spans="3:21" ht="15.75" thickBot="1">
      <c r="C99" s="7" t="str">
        <f>IF(OR(F99="",H99=""),"",IF(F99=H99,1,IF(F99&lt;H99,0,IF(F99-H99&lt;10,2,IF(F99&gt;H99,3,SE)))))</f>
        <v/>
      </c>
      <c r="Q99" s="7" t="str">
        <f>IF(OR(H99="",F99=""),"",IF(H99=F99,1,IF(H99&lt;F99,0,IF(H99-F99&lt;10,2,IF(H99&gt;F99,3,SE)))))</f>
        <v/>
      </c>
      <c r="U99" s="20"/>
    </row>
    <row r="100" spans="3:21">
      <c r="C100" s="7" t="str">
        <f>IF(OR(F100="",H100=""),"",IF(F100=H100,1,IF(F100&lt;H100,0,IF(F100-H100&lt;10,2,IF(F100&gt;H100,3,SE)))))</f>
        <v/>
      </c>
      <c r="D100" s="71" t="s">
        <v>40</v>
      </c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3"/>
      <c r="Q100" s="7" t="str">
        <f>IF(OR(H100="",F100=""),"",IF(H100=F100,1,IF(H100&lt;F100,0,IF(H100-F100&lt;10,2,IF(H100&gt;F100,3,SE)))))</f>
        <v/>
      </c>
      <c r="U100" s="20"/>
    </row>
    <row r="101" spans="3:21" ht="15.75" thickBot="1">
      <c r="C101" s="7" t="str">
        <f>IF(OR(F101="",H101=""),"",IF(F101=H101,1,IF(F101&lt;H101,0,IF(F101-H101&lt;10,2,IF(F101&gt;H101,3,SE)))))</f>
        <v/>
      </c>
      <c r="D101" s="74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6"/>
      <c r="Q101" s="7" t="str">
        <f>IF(OR(H101="",F101=""),"",IF(H101=F101,1,IF(H101&lt;F101,0,IF(H101-F101&lt;10,2,IF(H101&gt;F101,3,SE)))))</f>
        <v/>
      </c>
      <c r="U101" s="20"/>
    </row>
    <row r="102" spans="3:21">
      <c r="C102" s="7" t="str">
        <f>IF(OR(F102="",H102=""),"",IF(F102=H102,1,IF(F102&lt;H102,0,IF(F102-H102&lt;10,2,IF(F102&gt;H102,3,SE)))))</f>
        <v/>
      </c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7" t="str">
        <f>IF(OR(H102="",F102=""),"",IF(H102=F102,1,IF(H102&lt;F102,0,IF(H102-F102&lt;10,2,IF(H102&gt;F102,3,SE)))))</f>
        <v/>
      </c>
    </row>
    <row r="103" spans="3:21">
      <c r="C103" s="7" t="str">
        <f>IF(OR(F103="",H103=""),"",IF(F103=H103,1,IF(F103&lt;H103,0,IF(F103-H103&lt;10,2,IF(F103&gt;H103,3,SE)))))</f>
        <v/>
      </c>
      <c r="D103" s="77" t="str">
        <f>V23</f>
        <v>Rosinha da Gabi</v>
      </c>
      <c r="E103" s="78"/>
      <c r="F103" s="8"/>
      <c r="G103" s="23" t="s">
        <v>34</v>
      </c>
      <c r="H103" s="8"/>
      <c r="I103" s="77" t="str">
        <f>V20</f>
        <v>TriangagemFC</v>
      </c>
      <c r="J103" s="79"/>
      <c r="K103" s="79"/>
      <c r="L103" s="79"/>
      <c r="M103" s="79"/>
      <c r="N103" s="79"/>
      <c r="O103" s="79"/>
      <c r="P103" s="78"/>
      <c r="Q103" s="7" t="str">
        <f>IF(OR(H103="",F103=""),"",IF(H103=F103,1,IF(H103&lt;F103,0,IF(H103-F103&lt;10,2,IF(H103&gt;F103,3,SE)))))</f>
        <v/>
      </c>
    </row>
    <row r="104" spans="3:21">
      <c r="C104" s="7" t="str">
        <f>IF(OR(F104="",H104=""),"",IF(F104=H104,1,IF(F104&lt;H104,0,IF(F104-H104&lt;10,2,IF(F104&gt;H104,3,SE)))))</f>
        <v/>
      </c>
      <c r="D104" s="70" t="str">
        <f>V17</f>
        <v>Lucca Mengão</v>
      </c>
      <c r="E104" s="70"/>
      <c r="F104" s="8"/>
      <c r="G104" s="23" t="s">
        <v>34</v>
      </c>
      <c r="H104" s="8"/>
      <c r="I104" s="70" t="str">
        <f>V15</f>
        <v>Soccer Italy</v>
      </c>
      <c r="J104" s="70"/>
      <c r="K104" s="70"/>
      <c r="L104" s="70"/>
      <c r="M104" s="70"/>
      <c r="N104" s="70"/>
      <c r="O104" s="70"/>
      <c r="P104" s="70"/>
      <c r="Q104" s="7" t="str">
        <f>IF(OR(H104="",F104=""),"",IF(H104=F104,1,IF(H104&lt;F104,0,IF(H104-F104&lt;10,2,IF(H104&gt;F104,3,SE)))))</f>
        <v/>
      </c>
    </row>
    <row r="105" spans="3:21">
      <c r="C105" s="7" t="str">
        <f>IF(OR(F105="",H105=""),"",IF(F105=H105,1,IF(F105&lt;H105,0,IF(F105-H105&lt;10,2,IF(F105&gt;H105,3,SE)))))</f>
        <v/>
      </c>
      <c r="D105" s="77" t="str">
        <f>V12</f>
        <v>Grajaú F.C.</v>
      </c>
      <c r="E105" s="78"/>
      <c r="F105" s="8"/>
      <c r="G105" s="23" t="s">
        <v>34</v>
      </c>
      <c r="H105" s="8"/>
      <c r="I105" s="77" t="str">
        <f>V14</f>
        <v>ousadia e alegriaa1</v>
      </c>
      <c r="J105" s="79"/>
      <c r="K105" s="79"/>
      <c r="L105" s="79"/>
      <c r="M105" s="79"/>
      <c r="N105" s="79"/>
      <c r="O105" s="79"/>
      <c r="P105" s="78"/>
      <c r="Q105" s="7" t="str">
        <f>IF(OR(H105="",F105=""),"",IF(H105=F105,1,IF(H105&lt;F105,0,IF(H105-F105&lt;10,2,IF(H105&gt;F105,3,SE)))))</f>
        <v/>
      </c>
    </row>
    <row r="106" spans="3:21">
      <c r="C106" s="7" t="str">
        <f>IF(OR(F106="",H106=""),"",IF(F106=H106,1,IF(F106&lt;H106,0,IF(F106-H106&lt;10,2,IF(F106&gt;H106,3,SE)))))</f>
        <v/>
      </c>
      <c r="D106" s="70" t="str">
        <f>V22</f>
        <v>Us Karas</v>
      </c>
      <c r="E106" s="70"/>
      <c r="F106" s="8"/>
      <c r="G106" s="23" t="s">
        <v>34</v>
      </c>
      <c r="H106" s="8"/>
      <c r="I106" s="70" t="str">
        <f>V16</f>
        <v>Driblador F.C</v>
      </c>
      <c r="J106" s="70"/>
      <c r="K106" s="70"/>
      <c r="L106" s="70"/>
      <c r="M106" s="70"/>
      <c r="N106" s="70"/>
      <c r="O106" s="70"/>
      <c r="P106" s="70"/>
      <c r="Q106" s="7" t="str">
        <f>IF(OR(H106="",F106=""),"",IF(H106=F106,1,IF(H106&lt;F106,0,IF(H106-F106&lt;10,2,IF(H106&gt;F106,3,SE)))))</f>
        <v/>
      </c>
    </row>
    <row r="107" spans="3:21">
      <c r="C107" s="7" t="str">
        <f>IF(OR(F107="",H107=""),"",IF(F107=H107,1,IF(F107&lt;H107,0,IF(F107-H107&lt;10,2,IF(F107&gt;H107,3,SE)))))</f>
        <v/>
      </c>
      <c r="D107" s="70" t="str">
        <f>V21</f>
        <v>hugofluzao</v>
      </c>
      <c r="E107" s="70"/>
      <c r="F107" s="8"/>
      <c r="G107" s="23" t="s">
        <v>34</v>
      </c>
      <c r="H107" s="8"/>
      <c r="I107" s="70" t="str">
        <f>V13</f>
        <v>Barbosinhaas</v>
      </c>
      <c r="J107" s="70"/>
      <c r="K107" s="70"/>
      <c r="L107" s="70"/>
      <c r="M107" s="70"/>
      <c r="N107" s="70"/>
      <c r="O107" s="70"/>
      <c r="P107" s="70"/>
      <c r="Q107" s="7" t="str">
        <f>IF(OR(H107="",F107=""),"",IF(H107=F107,1,IF(H107&lt;F107,0,IF(H107-F107&lt;10,2,IF(H107&gt;F107,3,SE)))))</f>
        <v/>
      </c>
    </row>
    <row r="108" spans="3:21">
      <c r="C108" s="7" t="str">
        <f>IF(OR(F108="",H108=""),"",IF(F108=H108,1,IF(F108&lt;H108,0,IF(F108-H108&lt;10,2,IF(F108&gt;H108,3,SE)))))</f>
        <v/>
      </c>
      <c r="D108" s="70" t="str">
        <f>V18</f>
        <v>VivaCR.FC</v>
      </c>
      <c r="E108" s="70"/>
      <c r="F108" s="8"/>
      <c r="G108" s="23" t="s">
        <v>34</v>
      </c>
      <c r="H108" s="8"/>
      <c r="I108" s="70" t="str">
        <f>V25</f>
        <v>BFR Igor Costa</v>
      </c>
      <c r="J108" s="70"/>
      <c r="K108" s="70"/>
      <c r="L108" s="70"/>
      <c r="M108" s="70"/>
      <c r="N108" s="70"/>
      <c r="O108" s="70"/>
      <c r="P108" s="70"/>
      <c r="Q108" s="7" t="str">
        <f>IF(OR(H108="",F108=""),"",IF(H108=F108,1,IF(H108&lt;F108,0,IF(H108-F108&lt;10,2,IF(H108&gt;F108,3,SE)))))</f>
        <v/>
      </c>
    </row>
    <row r="109" spans="3:21">
      <c r="C109" s="7" t="str">
        <f>IF(OR(F109="",H109=""),"",IF(F109=H109,1,IF(F109&lt;H109,0,IF(F109-H109&lt;10,2,IF(F109&gt;H109,3,SE)))))</f>
        <v/>
      </c>
      <c r="D109" s="70" t="str">
        <f>V11</f>
        <v>Botafogo do HG</v>
      </c>
      <c r="E109" s="70"/>
      <c r="F109" s="8"/>
      <c r="G109" s="23" t="s">
        <v>34</v>
      </c>
      <c r="H109" s="8"/>
      <c r="I109" s="70" t="str">
        <f>V24</f>
        <v>Casinha da Grazi</v>
      </c>
      <c r="J109" s="70"/>
      <c r="K109" s="70"/>
      <c r="L109" s="70"/>
      <c r="M109" s="70"/>
      <c r="N109" s="70"/>
      <c r="O109" s="70"/>
      <c r="P109" s="70"/>
      <c r="Q109" s="7" t="str">
        <f>IF(OR(H109="",F109=""),"",IF(H109=F109,1,IF(H109&lt;F109,0,IF(H109-F109&lt;10,2,IF(H109&gt;F109,3,SE)))))</f>
        <v/>
      </c>
    </row>
    <row r="110" spans="3:21">
      <c r="C110" s="7" t="str">
        <f>IF(OR(F110="",H110=""),"",IF(F110=H110,1,IF(F110&lt;H110,0,IF(F110-H110&lt;10,2,IF(F110&gt;H110,3,SE)))))</f>
        <v/>
      </c>
      <c r="D110" s="70" t="str">
        <f>V26</f>
        <v>Bahia aju</v>
      </c>
      <c r="E110" s="70"/>
      <c r="F110" s="8"/>
      <c r="G110" s="23" t="s">
        <v>34</v>
      </c>
      <c r="H110" s="8"/>
      <c r="I110" s="70" t="str">
        <f>V19</f>
        <v>La Bestia Negra_Z</v>
      </c>
      <c r="J110" s="70"/>
      <c r="K110" s="70"/>
      <c r="L110" s="70"/>
      <c r="M110" s="70"/>
      <c r="N110" s="70"/>
      <c r="O110" s="70"/>
      <c r="P110" s="70"/>
      <c r="Q110" s="7" t="str">
        <f>IF(OR(H110="",F110=""),"",IF(H110=F110,1,IF(H110&lt;F110,0,IF(H110-F110&lt;10,2,IF(H110&gt;F110,3,SE)))))</f>
        <v/>
      </c>
    </row>
    <row r="111" spans="3:21" ht="15.75" thickBot="1">
      <c r="C111" s="7" t="str">
        <f>IF(OR(F111="",H111=""),"",IF(F111=H111,1,IF(F111&lt;H111,0,IF(F111-H111&lt;10,2,IF(F111&gt;H111,3,SE)))))</f>
        <v/>
      </c>
      <c r="Q111" s="7" t="str">
        <f>IF(OR(H111="",F111=""),"",IF(H111=F111,1,IF(H111&lt;F111,0,IF(H111-F111&lt;10,2,IF(H111&gt;F111,3,SE)))))</f>
        <v/>
      </c>
    </row>
    <row r="112" spans="3:21">
      <c r="C112" s="7" t="str">
        <f>IF(OR(F112="",H112=""),"",IF(F112=H112,1,IF(F112&lt;H112,0,IF(F112-H112&lt;10,2,IF(F112&gt;H112,3,SE)))))</f>
        <v/>
      </c>
      <c r="D112" s="71" t="s">
        <v>41</v>
      </c>
      <c r="E112" s="72"/>
      <c r="F112" s="72"/>
      <c r="G112" s="72"/>
      <c r="H112" s="72"/>
      <c r="I112" s="72"/>
      <c r="J112" s="72"/>
      <c r="K112" s="72"/>
      <c r="L112" s="72"/>
      <c r="M112" s="72"/>
      <c r="N112" s="72"/>
      <c r="O112" s="72"/>
      <c r="P112" s="73"/>
      <c r="Q112" s="7" t="str">
        <f>IF(OR(H112="",F112=""),"",IF(H112=F112,1,IF(H112&lt;F112,0,IF(H112-F112&lt;10,2,IF(H112&gt;F112,3,SE)))))</f>
        <v/>
      </c>
    </row>
    <row r="113" spans="3:17" ht="15.75" thickBot="1">
      <c r="C113" s="7" t="str">
        <f>IF(OR(F113="",H113=""),"",IF(F113=H113,1,IF(F113&lt;H113,0,IF(F113-H113&lt;10,2,IF(F113&gt;H113,3,SE)))))</f>
        <v/>
      </c>
      <c r="D113" s="74"/>
      <c r="E113" s="75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6"/>
      <c r="Q113" s="7" t="str">
        <f>IF(OR(H113="",F113=""),"",IF(H113=F113,1,IF(H113&lt;F113,0,IF(H113-F113&lt;10,2,IF(H113&gt;F113,3,SE)))))</f>
        <v/>
      </c>
    </row>
    <row r="114" spans="3:17">
      <c r="C114" s="7" t="str">
        <f>IF(OR(F114="",H114=""),"",IF(F114=H114,1,IF(F114&lt;H114,0,IF(F114-H114&lt;10,2,IF(F114&gt;H114,3,SE)))))</f>
        <v/>
      </c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7" t="str">
        <f>IF(OR(H114="",F114=""),"",IF(H114=F114,1,IF(H114&lt;F114,0,IF(H114-F114&lt;10,2,IF(H114&gt;F114,3,SE)))))</f>
        <v/>
      </c>
    </row>
    <row r="115" spans="3:17">
      <c r="C115" s="7" t="str">
        <f>IF(OR(F115="",H115=""),"",IF(F115=H115,1,IF(F115&lt;H115,0,IF(F115-H115&lt;10,2,IF(F115&gt;H115,3,SE)))))</f>
        <v/>
      </c>
      <c r="D115" s="77" t="str">
        <f>V25</f>
        <v>BFR Igor Costa</v>
      </c>
      <c r="E115" s="78"/>
      <c r="F115" s="8"/>
      <c r="G115" s="23" t="s">
        <v>34</v>
      </c>
      <c r="H115" s="8"/>
      <c r="I115" s="77" t="str">
        <f>V12</f>
        <v>Grajaú F.C.</v>
      </c>
      <c r="J115" s="79"/>
      <c r="K115" s="79"/>
      <c r="L115" s="79"/>
      <c r="M115" s="79"/>
      <c r="N115" s="79"/>
      <c r="O115" s="79"/>
      <c r="P115" s="78"/>
      <c r="Q115" s="7" t="str">
        <f>IF(OR(H115="",F115=""),"",IF(H115=F115,1,IF(H115&lt;F115,0,IF(H115-F115&lt;10,2,IF(H115&gt;F115,3,SE)))))</f>
        <v/>
      </c>
    </row>
    <row r="116" spans="3:17">
      <c r="C116" s="7" t="str">
        <f>IF(OR(F116="",H116=""),"",IF(F116=H116,1,IF(F116&lt;H116,0,IF(F116-H116&lt;10,2,IF(F116&gt;H116,3,SE)))))</f>
        <v/>
      </c>
      <c r="D116" s="70" t="str">
        <f>V20</f>
        <v>TriangagemFC</v>
      </c>
      <c r="E116" s="70"/>
      <c r="F116" s="8"/>
      <c r="G116" s="23" t="s">
        <v>34</v>
      </c>
      <c r="H116" s="8"/>
      <c r="I116" s="70" t="str">
        <f>V21</f>
        <v>hugofluzao</v>
      </c>
      <c r="J116" s="70"/>
      <c r="K116" s="70"/>
      <c r="L116" s="70"/>
      <c r="M116" s="70"/>
      <c r="N116" s="70"/>
      <c r="O116" s="70"/>
      <c r="P116" s="70"/>
      <c r="Q116" s="7" t="str">
        <f>IF(OR(H116="",F116=""),"",IF(H116=F116,1,IF(H116&lt;F116,0,IF(H116-F116&lt;10,2,IF(H116&gt;F116,3,SE)))))</f>
        <v/>
      </c>
    </row>
    <row r="117" spans="3:17">
      <c r="C117" s="7" t="str">
        <f>IF(OR(F117="",H117=""),"",IF(F117=H117,1,IF(F117&lt;H117,0,IF(F117-H117&lt;10,2,IF(F117&gt;H117,3,SE)))))</f>
        <v/>
      </c>
      <c r="D117" s="77" t="str">
        <f>V16</f>
        <v>Driblador F.C</v>
      </c>
      <c r="E117" s="78"/>
      <c r="F117" s="8"/>
      <c r="G117" s="23" t="s">
        <v>34</v>
      </c>
      <c r="H117" s="8"/>
      <c r="I117" s="77" t="str">
        <f>V18</f>
        <v>VivaCR.FC</v>
      </c>
      <c r="J117" s="79"/>
      <c r="K117" s="79"/>
      <c r="L117" s="79"/>
      <c r="M117" s="79"/>
      <c r="N117" s="79"/>
      <c r="O117" s="79"/>
      <c r="P117" s="78"/>
      <c r="Q117" s="7" t="str">
        <f>IF(OR(H117="",F117=""),"",IF(H117=F117,1,IF(H117&lt;F117,0,IF(H117-F117&lt;10,2,IF(H117&gt;F117,3,SE)))))</f>
        <v/>
      </c>
    </row>
    <row r="118" spans="3:17">
      <c r="C118" s="7" t="str">
        <f>IF(OR(F118="",H118=""),"",IF(F118=H118,1,IF(F118&lt;H118,0,IF(F118-H118&lt;10,2,IF(F118&gt;H118,3,SE)))))</f>
        <v/>
      </c>
      <c r="D118" s="70" t="str">
        <f>V19</f>
        <v>La Bestia Negra_Z</v>
      </c>
      <c r="E118" s="70"/>
      <c r="F118" s="8"/>
      <c r="G118" s="23" t="s">
        <v>34</v>
      </c>
      <c r="H118" s="8"/>
      <c r="I118" s="70" t="str">
        <f>V11</f>
        <v>Botafogo do HG</v>
      </c>
      <c r="J118" s="70"/>
      <c r="K118" s="70"/>
      <c r="L118" s="70"/>
      <c r="M118" s="70"/>
      <c r="N118" s="70"/>
      <c r="O118" s="70"/>
      <c r="P118" s="70"/>
      <c r="Q118" s="7" t="str">
        <f>IF(OR(H118="",F118=""),"",IF(H118=F118,1,IF(H118&lt;F118,0,IF(H118-F118&lt;10,2,IF(H118&gt;F118,3,SE)))))</f>
        <v/>
      </c>
    </row>
    <row r="119" spans="3:17">
      <c r="C119" s="7" t="str">
        <f>IF(OR(F119="",H119=""),"",IF(F119=H119,1,IF(F119&lt;H119,0,IF(F119-H119&lt;10,2,IF(F119&gt;H119,3,SE)))))</f>
        <v/>
      </c>
      <c r="D119" s="70" t="str">
        <f>V14</f>
        <v>ousadia e alegriaa1</v>
      </c>
      <c r="E119" s="70"/>
      <c r="F119" s="8"/>
      <c r="G119" s="23" t="s">
        <v>34</v>
      </c>
      <c r="H119" s="8"/>
      <c r="I119" s="70" t="str">
        <f>V17</f>
        <v>Lucca Mengão</v>
      </c>
      <c r="J119" s="70"/>
      <c r="K119" s="70"/>
      <c r="L119" s="70"/>
      <c r="M119" s="70"/>
      <c r="N119" s="70"/>
      <c r="O119" s="70"/>
      <c r="P119" s="70"/>
      <c r="Q119" s="7" t="str">
        <f>IF(OR(H119="",F119=""),"",IF(H119=F119,1,IF(H119&lt;F119,0,IF(H119-F119&lt;10,2,IF(H119&gt;F119,3,SE)))))</f>
        <v/>
      </c>
    </row>
    <row r="120" spans="3:17">
      <c r="C120" s="7" t="str">
        <f>IF(OR(F120="",H120=""),"",IF(F120=H120,1,IF(F120&lt;H120,0,IF(F120-H120&lt;10,2,IF(F120&gt;H120,3,SE)))))</f>
        <v/>
      </c>
      <c r="D120" s="70" t="str">
        <f>V26</f>
        <v>Bahia aju</v>
      </c>
      <c r="E120" s="70"/>
      <c r="F120" s="8"/>
      <c r="G120" s="23" t="s">
        <v>34</v>
      </c>
      <c r="H120" s="8"/>
      <c r="I120" s="70" t="str">
        <f>V23</f>
        <v>Rosinha da Gabi</v>
      </c>
      <c r="J120" s="70"/>
      <c r="K120" s="70"/>
      <c r="L120" s="70"/>
      <c r="M120" s="70"/>
      <c r="N120" s="70"/>
      <c r="O120" s="70"/>
      <c r="P120" s="70"/>
      <c r="Q120" s="7" t="str">
        <f>IF(OR(H120="",F120=""),"",IF(H120=F120,1,IF(H120&lt;F120,0,IF(H120-F120&lt;10,2,IF(H120&gt;F120,3,SE)))))</f>
        <v/>
      </c>
    </row>
    <row r="121" spans="3:17">
      <c r="C121" s="7" t="str">
        <f>IF(OR(F121="",H121=""),"",IF(F121=H121,1,IF(F121&lt;H121,0,IF(F121-H121&lt;10,2,IF(F121&gt;H121,3,SE)))))</f>
        <v/>
      </c>
      <c r="D121" s="70" t="str">
        <f>V13</f>
        <v>Barbosinhaas</v>
      </c>
      <c r="E121" s="70"/>
      <c r="F121" s="8"/>
      <c r="G121" s="23" t="s">
        <v>34</v>
      </c>
      <c r="H121" s="8"/>
      <c r="I121" s="70" t="str">
        <f>V24</f>
        <v>Casinha da Grazi</v>
      </c>
      <c r="J121" s="70"/>
      <c r="K121" s="70"/>
      <c r="L121" s="70"/>
      <c r="M121" s="70"/>
      <c r="N121" s="70"/>
      <c r="O121" s="70"/>
      <c r="P121" s="70"/>
      <c r="Q121" s="7" t="str">
        <f>IF(OR(H121="",F121=""),"",IF(H121=F121,1,IF(H121&lt;F121,0,IF(H121-F121&lt;10,2,IF(H121&gt;F121,3,SE)))))</f>
        <v/>
      </c>
    </row>
    <row r="122" spans="3:17">
      <c r="C122" s="7" t="str">
        <f>IF(OR(F122="",H122=""),"",IF(F122=H122,1,IF(F122&lt;H122,0,IF(F122-H122&lt;10,2,IF(F122&gt;H122,3,SE)))))</f>
        <v/>
      </c>
      <c r="D122" s="70" t="str">
        <f>V15</f>
        <v>Soccer Italy</v>
      </c>
      <c r="E122" s="70"/>
      <c r="F122" s="8"/>
      <c r="G122" s="23" t="s">
        <v>34</v>
      </c>
      <c r="H122" s="8"/>
      <c r="I122" s="70" t="str">
        <f>V22</f>
        <v>Us Karas</v>
      </c>
      <c r="J122" s="70"/>
      <c r="K122" s="70"/>
      <c r="L122" s="70"/>
      <c r="M122" s="70"/>
      <c r="N122" s="70"/>
      <c r="O122" s="70"/>
      <c r="P122" s="70"/>
      <c r="Q122" s="7" t="str">
        <f>IF(OR(H122="",F122=""),"",IF(H122=F122,1,IF(H122&lt;F122,0,IF(H122-F122&lt;10,2,IF(H122&gt;F122,3,SE)))))</f>
        <v/>
      </c>
    </row>
    <row r="123" spans="3:17" ht="15.75" thickBot="1">
      <c r="C123" s="7" t="str">
        <f>IF(OR(F123="",H123=""),"",IF(F123=H123,1,IF(F123&lt;H123,0,IF(F123-H123&lt;10,2,IF(F123&gt;H123,3,SE)))))</f>
        <v/>
      </c>
      <c r="Q123" s="7" t="str">
        <f>IF(OR(H123="",F123=""),"",IF(H123=F123,1,IF(H123&lt;F123,0,IF(H123-F123&lt;10,2,IF(H123&gt;F123,3,SE)))))</f>
        <v/>
      </c>
    </row>
    <row r="124" spans="3:17">
      <c r="C124" s="7" t="str">
        <f>IF(OR(F124="",H124=""),"",IF(F124=H124,1,IF(F124&lt;H124,0,IF(F124-H124&lt;10,2,IF(F124&gt;H124,3,SE)))))</f>
        <v/>
      </c>
      <c r="D124" s="71" t="s">
        <v>42</v>
      </c>
      <c r="E124" s="72"/>
      <c r="F124" s="72"/>
      <c r="G124" s="72"/>
      <c r="H124" s="72"/>
      <c r="I124" s="72"/>
      <c r="J124" s="72"/>
      <c r="K124" s="72"/>
      <c r="L124" s="72"/>
      <c r="M124" s="72"/>
      <c r="N124" s="72"/>
      <c r="O124" s="72"/>
      <c r="P124" s="73"/>
      <c r="Q124" s="7" t="str">
        <f>IF(OR(H124="",F124=""),"",IF(H124=F124,1,IF(H124&lt;F124,0,IF(H124-F124&lt;10,2,IF(H124&gt;F124,3,SE)))))</f>
        <v/>
      </c>
    </row>
    <row r="125" spans="3:17" ht="15.75" thickBot="1">
      <c r="C125" s="7" t="str">
        <f>IF(OR(F125="",H125=""),"",IF(F125=H125,1,IF(F125&lt;H125,0,IF(F125-H125&lt;10,2,IF(F125&gt;H125,3,SE)))))</f>
        <v/>
      </c>
      <c r="D125" s="74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6"/>
      <c r="Q125" s="7" t="str">
        <f>IF(OR(H125="",F125=""),"",IF(H125=F125,1,IF(H125&lt;F125,0,IF(H125-F125&lt;10,2,IF(H125&gt;F125,3,SE)))))</f>
        <v/>
      </c>
    </row>
    <row r="126" spans="3:17">
      <c r="C126" s="7" t="str">
        <f>IF(OR(F126="",H126=""),"",IF(F126=H126,1,IF(F126&lt;H126,0,IF(F126-H126&lt;10,2,IF(F126&gt;H126,3,SE)))))</f>
        <v/>
      </c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7" t="str">
        <f>IF(OR(H126="",F126=""),"",IF(H126=F126,1,IF(H126&lt;F126,0,IF(H126-F126&lt;10,2,IF(H126&gt;F126,3,SE)))))</f>
        <v/>
      </c>
    </row>
    <row r="127" spans="3:17">
      <c r="C127" s="7" t="str">
        <f>IF(OR(F127="",H127=""),"",IF(F127=H127,1,IF(F127&lt;H127,0,IF(F127-H127&lt;10,2,IF(F127&gt;H127,3,SE)))))</f>
        <v/>
      </c>
      <c r="D127" s="77" t="str">
        <f>V12</f>
        <v>Grajaú F.C.</v>
      </c>
      <c r="E127" s="78"/>
      <c r="F127" s="8"/>
      <c r="G127" s="23" t="s">
        <v>34</v>
      </c>
      <c r="H127" s="8"/>
      <c r="I127" s="77" t="str">
        <f>V16</f>
        <v>Driblador F.C</v>
      </c>
      <c r="J127" s="79"/>
      <c r="K127" s="79"/>
      <c r="L127" s="79"/>
      <c r="M127" s="79"/>
      <c r="N127" s="79"/>
      <c r="O127" s="79"/>
      <c r="P127" s="78"/>
      <c r="Q127" s="7" t="str">
        <f>IF(OR(H127="",F127=""),"",IF(H127=F127,1,IF(H127&lt;F127,0,IF(H127-F127&lt;10,2,IF(H127&gt;F127,3,SE)))))</f>
        <v/>
      </c>
    </row>
    <row r="128" spans="3:17">
      <c r="C128" s="7" t="str">
        <f>IF(OR(F128="",H128=""),"",IF(F128=H128,1,IF(F128&lt;H128,0,IF(F128-H128&lt;10,2,IF(F128&gt;H128,3,SE)))))</f>
        <v/>
      </c>
      <c r="D128" s="70" t="str">
        <f>V24</f>
        <v>Casinha da Grazi</v>
      </c>
      <c r="E128" s="70"/>
      <c r="F128" s="8"/>
      <c r="G128" s="23" t="s">
        <v>34</v>
      </c>
      <c r="H128" s="8"/>
      <c r="I128" s="70" t="str">
        <f>V20</f>
        <v>TriangagemFC</v>
      </c>
      <c r="J128" s="70"/>
      <c r="K128" s="70"/>
      <c r="L128" s="70"/>
      <c r="M128" s="70"/>
      <c r="N128" s="70"/>
      <c r="O128" s="70"/>
      <c r="P128" s="70"/>
      <c r="Q128" s="7" t="str">
        <f>IF(OR(H128="",F128=""),"",IF(H128=F128,1,IF(H128&lt;F128,0,IF(H128-F128&lt;10,2,IF(H128&gt;F128,3,SE)))))</f>
        <v/>
      </c>
    </row>
    <row r="129" spans="3:17">
      <c r="C129" s="7" t="str">
        <f>IF(OR(F129="",H129=""),"",IF(F129=H129,1,IF(F129&lt;H129,0,IF(F129-H129&lt;10,2,IF(F129&gt;H129,3,SE)))))</f>
        <v/>
      </c>
      <c r="D129" s="77" t="str">
        <f>V25</f>
        <v>BFR Igor Costa</v>
      </c>
      <c r="E129" s="78"/>
      <c r="F129" s="8"/>
      <c r="G129" s="23" t="s">
        <v>34</v>
      </c>
      <c r="H129" s="8"/>
      <c r="I129" s="77" t="str">
        <f>V19</f>
        <v>La Bestia Negra_Z</v>
      </c>
      <c r="J129" s="79"/>
      <c r="K129" s="79"/>
      <c r="L129" s="79"/>
      <c r="M129" s="79"/>
      <c r="N129" s="79"/>
      <c r="O129" s="79"/>
      <c r="P129" s="78"/>
      <c r="Q129" s="7" t="str">
        <f>IF(OR(H129="",F129=""),"",IF(H129=F129,1,IF(H129&lt;F129,0,IF(H129-F129&lt;10,2,IF(H129&gt;F129,3,SE)))))</f>
        <v/>
      </c>
    </row>
    <row r="130" spans="3:17">
      <c r="C130" s="7" t="str">
        <f>IF(OR(F130="",H130=""),"",IF(F130=H130,1,IF(F130&lt;H130,0,IF(F130-H130&lt;10,2,IF(F130&gt;H130,3,SE)))))</f>
        <v/>
      </c>
      <c r="D130" s="70" t="str">
        <f>V14</f>
        <v>ousadia e alegriaa1</v>
      </c>
      <c r="E130" s="70"/>
      <c r="F130" s="8"/>
      <c r="G130" s="23" t="s">
        <v>34</v>
      </c>
      <c r="H130" s="8"/>
      <c r="I130" s="70" t="str">
        <f>V13</f>
        <v>Barbosinhaas</v>
      </c>
      <c r="J130" s="70"/>
      <c r="K130" s="70"/>
      <c r="L130" s="70"/>
      <c r="M130" s="70"/>
      <c r="N130" s="70"/>
      <c r="O130" s="70"/>
      <c r="P130" s="70"/>
      <c r="Q130" s="7" t="str">
        <f>IF(OR(H130="",F130=""),"",IF(H130=F130,1,IF(H130&lt;F130,0,IF(H130-F130&lt;10,2,IF(H130&gt;F130,3,SE)))))</f>
        <v/>
      </c>
    </row>
    <row r="131" spans="3:17">
      <c r="C131" s="7" t="str">
        <f>IF(OR(F131="",H131=""),"",IF(F131=H131,1,IF(F131&lt;H131,0,IF(F131-H131&lt;10,2,IF(F131&gt;H131,3,SE)))))</f>
        <v/>
      </c>
      <c r="D131" s="70" t="str">
        <f>V18</f>
        <v>VivaCR.FC</v>
      </c>
      <c r="E131" s="70"/>
      <c r="F131" s="8"/>
      <c r="G131" s="23" t="s">
        <v>34</v>
      </c>
      <c r="H131" s="8"/>
      <c r="I131" s="70" t="str">
        <f>V23</f>
        <v>Rosinha da Gabi</v>
      </c>
      <c r="J131" s="70"/>
      <c r="K131" s="70"/>
      <c r="L131" s="70"/>
      <c r="M131" s="70"/>
      <c r="N131" s="70"/>
      <c r="O131" s="70"/>
      <c r="P131" s="70"/>
      <c r="Q131" s="7" t="str">
        <f>IF(OR(H131="",F131=""),"",IF(H131=F131,1,IF(H131&lt;F131,0,IF(H131-F131&lt;10,2,IF(H131&gt;F131,3,SE)))))</f>
        <v/>
      </c>
    </row>
    <row r="132" spans="3:17">
      <c r="C132" s="7" t="str">
        <f>IF(OR(F132="",H132=""),"",IF(F132=H132,1,IF(F132&lt;H132,0,IF(F132-H132&lt;10,2,IF(F132&gt;H132,3,SE)))))</f>
        <v/>
      </c>
      <c r="D132" s="70" t="str">
        <f>V15</f>
        <v>Soccer Italy</v>
      </c>
      <c r="E132" s="70"/>
      <c r="F132" s="8"/>
      <c r="G132" s="23" t="s">
        <v>34</v>
      </c>
      <c r="H132" s="8"/>
      <c r="I132" s="70" t="str">
        <f>V26</f>
        <v>Bahia aju</v>
      </c>
      <c r="J132" s="70"/>
      <c r="K132" s="70"/>
      <c r="L132" s="70"/>
      <c r="M132" s="70"/>
      <c r="N132" s="70"/>
      <c r="O132" s="70"/>
      <c r="P132" s="70"/>
      <c r="Q132" s="7" t="str">
        <f>IF(OR(H132="",F132=""),"",IF(H132=F132,1,IF(H132&lt;F132,0,IF(H132-F132&lt;10,2,IF(H132&gt;F132,3,SE)))))</f>
        <v/>
      </c>
    </row>
    <row r="133" spans="3:17">
      <c r="C133" s="7" t="str">
        <f>IF(OR(F133="",H133=""),"",IF(F133=H133,1,IF(F133&lt;H133,0,IF(F133-H133&lt;10,2,IF(F133&gt;H133,3,SE)))))</f>
        <v/>
      </c>
      <c r="D133" s="70" t="str">
        <f>V11</f>
        <v>Botafogo do HG</v>
      </c>
      <c r="E133" s="70"/>
      <c r="F133" s="8"/>
      <c r="G133" s="23" t="s">
        <v>34</v>
      </c>
      <c r="H133" s="8"/>
      <c r="I133" s="70" t="str">
        <f>V22</f>
        <v>Us Karas</v>
      </c>
      <c r="J133" s="70"/>
      <c r="K133" s="70"/>
      <c r="L133" s="70"/>
      <c r="M133" s="70"/>
      <c r="N133" s="70"/>
      <c r="O133" s="70"/>
      <c r="P133" s="70"/>
      <c r="Q133" s="7" t="str">
        <f>IF(OR(H133="",F133=""),"",IF(H133=F133,1,IF(H133&lt;F133,0,IF(H133-F133&lt;10,2,IF(H133&gt;F133,3,SE)))))</f>
        <v/>
      </c>
    </row>
    <row r="134" spans="3:17">
      <c r="C134" s="7" t="str">
        <f>IF(OR(F134="",H134=""),"",IF(F134=H134,1,IF(F134&lt;H134,0,IF(F134-H134&lt;10,2,IF(F134&gt;H134,3,SE)))))</f>
        <v/>
      </c>
      <c r="D134" s="70" t="str">
        <f>V17</f>
        <v>Lucca Mengão</v>
      </c>
      <c r="E134" s="70"/>
      <c r="F134" s="8"/>
      <c r="G134" s="23" t="s">
        <v>34</v>
      </c>
      <c r="H134" s="8"/>
      <c r="I134" s="70" t="str">
        <f>V21</f>
        <v>hugofluzao</v>
      </c>
      <c r="J134" s="70"/>
      <c r="K134" s="70"/>
      <c r="L134" s="70"/>
      <c r="M134" s="70"/>
      <c r="N134" s="70"/>
      <c r="O134" s="70"/>
      <c r="P134" s="70"/>
      <c r="Q134" s="7" t="str">
        <f>IF(OR(H134="",F134=""),"",IF(H134=F134,1,IF(H134&lt;F134,0,IF(H134-F134&lt;10,2,IF(H134&gt;F134,3,SE)))))</f>
        <v/>
      </c>
    </row>
    <row r="135" spans="3:17" ht="15.75" thickBot="1">
      <c r="C135" s="7" t="str">
        <f>IF(OR(F135="",H135=""),"",IF(F135=H135,1,IF(F135&lt;H135,0,IF(F135-H135&lt;10,2,IF(F135&gt;H135,3,SE)))))</f>
        <v/>
      </c>
      <c r="Q135" s="7" t="str">
        <f>IF(OR(H135="",F135=""),"",IF(H135=F135,1,IF(H135&lt;F135,0,IF(H135-F135&lt;10,2,IF(H135&gt;F135,3,SE)))))</f>
        <v/>
      </c>
    </row>
    <row r="136" spans="3:17">
      <c r="C136" s="7" t="str">
        <f>IF(OR(F136="",H136=""),"",IF(F136=H136,1,IF(F136&lt;H136,0,IF(F136-H136&lt;10,2,IF(F136&gt;H136,3,SE)))))</f>
        <v/>
      </c>
      <c r="D136" s="71" t="s">
        <v>43</v>
      </c>
      <c r="E136" s="72"/>
      <c r="F136" s="72"/>
      <c r="G136" s="72"/>
      <c r="H136" s="72"/>
      <c r="I136" s="72"/>
      <c r="J136" s="72"/>
      <c r="K136" s="72"/>
      <c r="L136" s="72"/>
      <c r="M136" s="72"/>
      <c r="N136" s="72"/>
      <c r="O136" s="72"/>
      <c r="P136" s="73"/>
      <c r="Q136" s="7" t="str">
        <f>IF(OR(H136="",F136=""),"",IF(H136=F136,1,IF(H136&lt;F136,0,IF(H136-F136&lt;10,2,IF(H136&gt;F136,3,SE)))))</f>
        <v/>
      </c>
    </row>
    <row r="137" spans="3:17" ht="15.75" thickBot="1">
      <c r="C137" s="7" t="str">
        <f>IF(OR(F137="",H137=""),"",IF(F137=H137,1,IF(F137&lt;H137,0,IF(F137-H137&lt;10,2,IF(F137&gt;H137,3,SE)))))</f>
        <v/>
      </c>
      <c r="D137" s="74"/>
      <c r="E137" s="75"/>
      <c r="F137" s="75"/>
      <c r="G137" s="75"/>
      <c r="H137" s="75"/>
      <c r="I137" s="75"/>
      <c r="J137" s="75"/>
      <c r="K137" s="75"/>
      <c r="L137" s="75"/>
      <c r="M137" s="75"/>
      <c r="N137" s="75"/>
      <c r="O137" s="75"/>
      <c r="P137" s="76"/>
      <c r="Q137" s="7" t="str">
        <f>IF(OR(H137="",F137=""),"",IF(H137=F137,1,IF(H137&lt;F137,0,IF(H137-F137&lt;10,2,IF(H137&gt;F137,3,SE)))))</f>
        <v/>
      </c>
    </row>
    <row r="138" spans="3:17">
      <c r="C138" s="7" t="str">
        <f>IF(OR(F138="",H138=""),"",IF(F138=H138,1,IF(F138&lt;H138,0,IF(F138-H138&lt;10,2,IF(F138&gt;H138,3,SE)))))</f>
        <v/>
      </c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7" t="str">
        <f>IF(OR(H138="",F138=""),"",IF(H138=F138,1,IF(H138&lt;F138,0,IF(H138-F138&lt;10,2,IF(H138&gt;F138,3,SE)))))</f>
        <v/>
      </c>
    </row>
    <row r="139" spans="3:17">
      <c r="C139" s="7" t="str">
        <f>IF(OR(F139="",H139=""),"",IF(F139=H139,1,IF(F139&lt;H139,0,IF(F139-H139&lt;10,2,IF(F139&gt;H139,3,SE)))))</f>
        <v/>
      </c>
      <c r="D139" s="77" t="str">
        <f>V23</f>
        <v>Rosinha da Gabi</v>
      </c>
      <c r="E139" s="78"/>
      <c r="F139" s="8"/>
      <c r="G139" s="23" t="s">
        <v>34</v>
      </c>
      <c r="H139" s="8"/>
      <c r="I139" s="77" t="str">
        <f>V11</f>
        <v>Botafogo do HG</v>
      </c>
      <c r="J139" s="79"/>
      <c r="K139" s="79"/>
      <c r="L139" s="79"/>
      <c r="M139" s="79"/>
      <c r="N139" s="79"/>
      <c r="O139" s="79"/>
      <c r="P139" s="78"/>
      <c r="Q139" s="7" t="str">
        <f>IF(OR(H139="",F139=""),"",IF(H139=F139,1,IF(H139&lt;F139,0,IF(H139-F139&lt;10,2,IF(H139&gt;F139,3,SE)))))</f>
        <v/>
      </c>
    </row>
    <row r="140" spans="3:17">
      <c r="C140" s="7" t="str">
        <f>IF(OR(F140="",H140=""),"",IF(F140=H140,1,IF(F140&lt;H140,0,IF(F140-H140&lt;10,2,IF(F140&gt;H140,3,SE)))))</f>
        <v/>
      </c>
      <c r="D140" s="70" t="str">
        <f>V24</f>
        <v>Casinha da Grazi</v>
      </c>
      <c r="E140" s="70"/>
      <c r="F140" s="8"/>
      <c r="G140" s="23" t="s">
        <v>34</v>
      </c>
      <c r="H140" s="8"/>
      <c r="I140" s="70" t="str">
        <f>V25</f>
        <v>BFR Igor Costa</v>
      </c>
      <c r="J140" s="70"/>
      <c r="K140" s="70"/>
      <c r="L140" s="70"/>
      <c r="M140" s="70"/>
      <c r="N140" s="70"/>
      <c r="O140" s="70"/>
      <c r="P140" s="70"/>
      <c r="Q140" s="7" t="str">
        <f>IF(OR(H140="",F140=""),"",IF(H140=F140,1,IF(H140&lt;F140,0,IF(H140-F140&lt;10,2,IF(H140&gt;F140,3,SE)))))</f>
        <v/>
      </c>
    </row>
    <row r="141" spans="3:17">
      <c r="C141" s="7" t="str">
        <f>IF(OR(F141="",H141=""),"",IF(F141=H141,1,IF(F141&lt;H141,0,IF(F141-H141&lt;10,2,IF(F141&gt;H141,3,SE)))))</f>
        <v/>
      </c>
      <c r="D141" s="77" t="str">
        <f>V19</f>
        <v>La Bestia Negra_Z</v>
      </c>
      <c r="E141" s="78"/>
      <c r="F141" s="8"/>
      <c r="G141" s="23" t="s">
        <v>34</v>
      </c>
      <c r="H141" s="8"/>
      <c r="I141" s="77" t="str">
        <f>V15</f>
        <v>Soccer Italy</v>
      </c>
      <c r="J141" s="79"/>
      <c r="K141" s="79"/>
      <c r="L141" s="79"/>
      <c r="M141" s="79"/>
      <c r="N141" s="79"/>
      <c r="O141" s="79"/>
      <c r="P141" s="78"/>
      <c r="Q141" s="7" t="str">
        <f>IF(OR(H141="",F141=""),"",IF(H141=F141,1,IF(H141&lt;F141,0,IF(H141-F141&lt;10,2,IF(H141&gt;F141,3,SE)))))</f>
        <v/>
      </c>
    </row>
    <row r="142" spans="3:17">
      <c r="C142" s="7" t="str">
        <f>IF(OR(F142="",H142=""),"",IF(F142=H142,1,IF(F142&lt;H142,0,IF(F142-H142&lt;10,2,IF(F142&gt;H142,3,SE)))))</f>
        <v/>
      </c>
      <c r="D142" s="70" t="str">
        <f>V18</f>
        <v>VivaCR.FC</v>
      </c>
      <c r="E142" s="70"/>
      <c r="F142" s="8"/>
      <c r="G142" s="23" t="s">
        <v>34</v>
      </c>
      <c r="H142" s="8"/>
      <c r="I142" s="70" t="str">
        <f>V12</f>
        <v>Grajaú F.C.</v>
      </c>
      <c r="J142" s="70"/>
      <c r="K142" s="70"/>
      <c r="L142" s="70"/>
      <c r="M142" s="70"/>
      <c r="N142" s="70"/>
      <c r="O142" s="70"/>
      <c r="P142" s="70"/>
      <c r="Q142" s="7" t="str">
        <f>IF(OR(H142="",F142=""),"",IF(H142=F142,1,IF(H142&lt;F142,0,IF(H142-F142&lt;10,2,IF(H142&gt;F142,3,SE)))))</f>
        <v/>
      </c>
    </row>
    <row r="143" spans="3:17">
      <c r="C143" s="7" t="str">
        <f>IF(OR(F143="",H143=""),"",IF(F143=H143,1,IF(F143&lt;H143,0,IF(F143-H143&lt;10,2,IF(F143&gt;H143,3,SE)))))</f>
        <v/>
      </c>
      <c r="D143" s="70" t="str">
        <f>V13</f>
        <v>Barbosinhaas</v>
      </c>
      <c r="E143" s="70"/>
      <c r="F143" s="8"/>
      <c r="G143" s="23" t="s">
        <v>34</v>
      </c>
      <c r="H143" s="8"/>
      <c r="I143" s="70" t="str">
        <f>V26</f>
        <v>Bahia aju</v>
      </c>
      <c r="J143" s="70"/>
      <c r="K143" s="70"/>
      <c r="L143" s="70"/>
      <c r="M143" s="70"/>
      <c r="N143" s="70"/>
      <c r="O143" s="70"/>
      <c r="P143" s="70"/>
      <c r="Q143" s="7" t="str">
        <f>IF(OR(H143="",F143=""),"",IF(H143=F143,1,IF(H143&lt;F143,0,IF(H143-F143&lt;10,2,IF(H143&gt;F143,3,SE)))))</f>
        <v/>
      </c>
    </row>
    <row r="144" spans="3:17">
      <c r="C144" s="7" t="str">
        <f>IF(OR(F144="",H144=""),"",IF(F144=H144,1,IF(F144&lt;H144,0,IF(F144-H144&lt;10,2,IF(F144&gt;H144,3,SE)))))</f>
        <v/>
      </c>
      <c r="D144" s="70" t="str">
        <f>V22</f>
        <v>Us Karas</v>
      </c>
      <c r="E144" s="70"/>
      <c r="F144" s="8"/>
      <c r="G144" s="23" t="s">
        <v>34</v>
      </c>
      <c r="H144" s="8"/>
      <c r="I144" s="70" t="str">
        <f>V14</f>
        <v>ousadia e alegriaa1</v>
      </c>
      <c r="J144" s="70"/>
      <c r="K144" s="70"/>
      <c r="L144" s="70"/>
      <c r="M144" s="70"/>
      <c r="N144" s="70"/>
      <c r="O144" s="70"/>
      <c r="P144" s="70"/>
      <c r="Q144" s="7" t="str">
        <f>IF(OR(H144="",F144=""),"",IF(H144=F144,1,IF(H144&lt;F144,0,IF(H144-F144&lt;10,2,IF(H144&gt;F144,3,SE)))))</f>
        <v/>
      </c>
    </row>
    <row r="145" spans="3:17">
      <c r="C145" s="7" t="str">
        <f>IF(OR(F145="",H145=""),"",IF(F145=H145,1,IF(F145&lt;H145,0,IF(F145-H145&lt;10,2,IF(F145&gt;H145,3,SE)))))</f>
        <v/>
      </c>
      <c r="D145" s="70" t="str">
        <f>V21</f>
        <v>hugofluzao</v>
      </c>
      <c r="E145" s="70"/>
      <c r="F145" s="8"/>
      <c r="G145" s="23" t="s">
        <v>34</v>
      </c>
      <c r="H145" s="8"/>
      <c r="I145" s="70" t="str">
        <f>V16</f>
        <v>Driblador F.C</v>
      </c>
      <c r="J145" s="70"/>
      <c r="K145" s="70"/>
      <c r="L145" s="70"/>
      <c r="M145" s="70"/>
      <c r="N145" s="70"/>
      <c r="O145" s="70"/>
      <c r="P145" s="70"/>
      <c r="Q145" s="7" t="str">
        <f>IF(OR(H145="",F145=""),"",IF(H145=F145,1,IF(H145&lt;F145,0,IF(H145-F145&lt;10,2,IF(H145&gt;F145,3,SE)))))</f>
        <v/>
      </c>
    </row>
    <row r="146" spans="3:17">
      <c r="C146" s="7" t="str">
        <f>IF(OR(F146="",H146=""),"",IF(F146=H146,1,IF(F146&lt;H146,0,IF(F146-H146&lt;10,2,IF(F146&gt;H146,3,SE)))))</f>
        <v/>
      </c>
      <c r="D146" s="70" t="str">
        <f>V20</f>
        <v>TriangagemFC</v>
      </c>
      <c r="E146" s="70"/>
      <c r="F146" s="8"/>
      <c r="G146" s="23" t="s">
        <v>34</v>
      </c>
      <c r="H146" s="8"/>
      <c r="I146" s="70" t="str">
        <f>V17</f>
        <v>Lucca Mengão</v>
      </c>
      <c r="J146" s="70"/>
      <c r="K146" s="70"/>
      <c r="L146" s="70"/>
      <c r="M146" s="70"/>
      <c r="N146" s="70"/>
      <c r="O146" s="70"/>
      <c r="P146" s="70"/>
      <c r="Q146" s="7" t="str">
        <f>IF(OR(H146="",F146=""),"",IF(H146=F146,1,IF(H146&lt;F146,0,IF(H146-F146&lt;10,2,IF(H146&gt;F146,3,SE)))))</f>
        <v/>
      </c>
    </row>
    <row r="147" spans="3:17" ht="15.75" thickBot="1">
      <c r="C147" s="7" t="str">
        <f>IF(OR(F147="",H147=""),"",IF(F147=H147,1,IF(F147&lt;H147,0,IF(F147-H147&lt;10,2,IF(F147&gt;H147,3,SE)))))</f>
        <v/>
      </c>
      <c r="Q147" s="7" t="str">
        <f>IF(OR(H147="",F147=""),"",IF(H147=F147,1,IF(H147&lt;F147,0,IF(H147-F147&lt;10,2,IF(H147&gt;F147,3,SE)))))</f>
        <v/>
      </c>
    </row>
    <row r="148" spans="3:17">
      <c r="C148" s="7" t="str">
        <f>IF(OR(F148="",H148=""),"",IF(F148=H148,1,IF(F148&lt;H148,0,IF(F148-H148&lt;10,2,IF(F148&gt;H148,3,SE)))))</f>
        <v/>
      </c>
      <c r="D148" s="71" t="s">
        <v>44</v>
      </c>
      <c r="E148" s="72"/>
      <c r="F148" s="72"/>
      <c r="G148" s="72"/>
      <c r="H148" s="72"/>
      <c r="I148" s="72"/>
      <c r="J148" s="72"/>
      <c r="K148" s="72"/>
      <c r="L148" s="72"/>
      <c r="M148" s="72"/>
      <c r="N148" s="72"/>
      <c r="O148" s="72"/>
      <c r="P148" s="73"/>
      <c r="Q148" s="7" t="str">
        <f>IF(OR(H148="",F148=""),"",IF(H148=F148,1,IF(H148&lt;F148,0,IF(H148-F148&lt;10,2,IF(H148&gt;F148,3,SE)))))</f>
        <v/>
      </c>
    </row>
    <row r="149" spans="3:17" ht="15.75" thickBot="1">
      <c r="C149" s="7" t="str">
        <f>IF(OR(F149="",H149=""),"",IF(F149=H149,1,IF(F149&lt;H149,0,IF(F149-H149&lt;10,2,IF(F149&gt;H149,3,SE)))))</f>
        <v/>
      </c>
      <c r="D149" s="74"/>
      <c r="E149" s="75"/>
      <c r="F149" s="75"/>
      <c r="G149" s="75"/>
      <c r="H149" s="75"/>
      <c r="I149" s="75"/>
      <c r="J149" s="75"/>
      <c r="K149" s="75"/>
      <c r="L149" s="75"/>
      <c r="M149" s="75"/>
      <c r="N149" s="75"/>
      <c r="O149" s="75"/>
      <c r="P149" s="76"/>
      <c r="Q149" s="7" t="str">
        <f>IF(OR(H149="",F149=""),"",IF(H149=F149,1,IF(H149&lt;F149,0,IF(H149-F149&lt;10,2,IF(H149&gt;F149,3,SE)))))</f>
        <v/>
      </c>
    </row>
    <row r="150" spans="3:17">
      <c r="C150" s="7" t="str">
        <f>IF(OR(F150="",H150=""),"",IF(F150=H150,1,IF(F150&lt;H150,0,IF(F150-H150&lt;10,2,IF(F150&gt;H150,3,SE)))))</f>
        <v/>
      </c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7" t="str">
        <f>IF(OR(H150="",F150=""),"",IF(H150=F150,1,IF(H150&lt;F150,0,IF(H150-F150&lt;10,2,IF(H150&gt;F150,3,SE)))))</f>
        <v/>
      </c>
    </row>
    <row r="151" spans="3:17">
      <c r="C151" s="7" t="str">
        <f>IF(OR(F151="",H151=""),"",IF(F151=H151,1,IF(F151&lt;H151,0,IF(F151-H151&lt;10,2,IF(F151&gt;H151,3,SE)))))</f>
        <v/>
      </c>
      <c r="D151" s="77" t="str">
        <f>V19</f>
        <v>La Bestia Negra_Z</v>
      </c>
      <c r="E151" s="78"/>
      <c r="F151" s="8"/>
      <c r="G151" s="23" t="s">
        <v>34</v>
      </c>
      <c r="H151" s="8"/>
      <c r="I151" s="77" t="str">
        <f>V23</f>
        <v>Rosinha da Gabi</v>
      </c>
      <c r="J151" s="79"/>
      <c r="K151" s="79"/>
      <c r="L151" s="79"/>
      <c r="M151" s="79"/>
      <c r="N151" s="79"/>
      <c r="O151" s="79"/>
      <c r="P151" s="78"/>
      <c r="Q151" s="7" t="str">
        <f>IF(OR(H151="",F151=""),"",IF(H151=F151,1,IF(H151&lt;F151,0,IF(H151-F151&lt;10,2,IF(H151&gt;F151,3,SE)))))</f>
        <v/>
      </c>
    </row>
    <row r="152" spans="3:17">
      <c r="C152" s="7" t="str">
        <f>IF(OR(F152="",H152=""),"",IF(F152=H152,1,IF(F152&lt;H152,0,IF(F152-H152&lt;10,2,IF(F152&gt;H152,3,SE)))))</f>
        <v/>
      </c>
      <c r="D152" s="70" t="str">
        <f>V15</f>
        <v>Soccer Italy</v>
      </c>
      <c r="E152" s="70"/>
      <c r="F152" s="8"/>
      <c r="G152" s="23" t="s">
        <v>34</v>
      </c>
      <c r="H152" s="8"/>
      <c r="I152" s="70" t="str">
        <f>V24</f>
        <v>Casinha da Grazi</v>
      </c>
      <c r="J152" s="70"/>
      <c r="K152" s="70"/>
      <c r="L152" s="70"/>
      <c r="M152" s="70"/>
      <c r="N152" s="70"/>
      <c r="O152" s="70"/>
      <c r="P152" s="70"/>
      <c r="Q152" s="7" t="str">
        <f>IF(OR(H152="",F152=""),"",IF(H152=F152,1,IF(H152&lt;F152,0,IF(H152-F152&lt;10,2,IF(H152&gt;F152,3,SE)))))</f>
        <v/>
      </c>
    </row>
    <row r="153" spans="3:17">
      <c r="C153" s="7" t="str">
        <f>IF(OR(F153="",H153=""),"",IF(F153=H153,1,IF(F153&lt;H153,0,IF(F153-H153&lt;10,2,IF(F153&gt;H153,3,SE)))))</f>
        <v/>
      </c>
      <c r="D153" s="77" t="str">
        <f>V12</f>
        <v>Grajaú F.C.</v>
      </c>
      <c r="E153" s="78"/>
      <c r="F153" s="8"/>
      <c r="G153" s="23" t="s">
        <v>34</v>
      </c>
      <c r="H153" s="8"/>
      <c r="I153" s="77" t="str">
        <f>V21</f>
        <v>hugofluzao</v>
      </c>
      <c r="J153" s="79"/>
      <c r="K153" s="79"/>
      <c r="L153" s="79"/>
      <c r="M153" s="79"/>
      <c r="N153" s="79"/>
      <c r="O153" s="79"/>
      <c r="P153" s="78"/>
      <c r="Q153" s="7" t="str">
        <f>IF(OR(H153="",F153=""),"",IF(H153=F153,1,IF(H153&lt;F153,0,IF(H153-F153&lt;10,2,IF(H153&gt;F153,3,SE)))))</f>
        <v/>
      </c>
    </row>
    <row r="154" spans="3:17">
      <c r="C154" s="7" t="str">
        <f>IF(OR(F154="",H154=""),"",IF(F154=H154,1,IF(F154&lt;H154,0,IF(F154-H154&lt;10,2,IF(F154&gt;H154,3,SE)))))</f>
        <v/>
      </c>
      <c r="D154" s="70" t="str">
        <f>V26</f>
        <v>Bahia aju</v>
      </c>
      <c r="E154" s="70"/>
      <c r="F154" s="8"/>
      <c r="G154" s="23" t="s">
        <v>34</v>
      </c>
      <c r="H154" s="8"/>
      <c r="I154" s="70" t="str">
        <f>V22</f>
        <v>Us Karas</v>
      </c>
      <c r="J154" s="70"/>
      <c r="K154" s="70"/>
      <c r="L154" s="70"/>
      <c r="M154" s="70"/>
      <c r="N154" s="70"/>
      <c r="O154" s="70"/>
      <c r="P154" s="70"/>
      <c r="Q154" s="7" t="str">
        <f>IF(OR(H154="",F154=""),"",IF(H154=F154,1,IF(H154&lt;F154,0,IF(H154-F154&lt;10,2,IF(H154&gt;F154,3,SE)))))</f>
        <v/>
      </c>
    </row>
    <row r="155" spans="3:17">
      <c r="C155" s="7" t="str">
        <f>IF(OR(F155="",H155=""),"",IF(F155=H155,1,IF(F155&lt;H155,0,IF(F155-H155&lt;10,2,IF(F155&gt;H155,3,SE)))))</f>
        <v/>
      </c>
      <c r="D155" s="70" t="str">
        <f>V17</f>
        <v>Lucca Mengão</v>
      </c>
      <c r="E155" s="70"/>
      <c r="F155" s="8"/>
      <c r="G155" s="23" t="s">
        <v>34</v>
      </c>
      <c r="H155" s="8"/>
      <c r="I155" s="70" t="str">
        <f>V13</f>
        <v>Barbosinhaas</v>
      </c>
      <c r="J155" s="70"/>
      <c r="K155" s="70"/>
      <c r="L155" s="70"/>
      <c r="M155" s="70"/>
      <c r="N155" s="70"/>
      <c r="O155" s="70"/>
      <c r="P155" s="70"/>
      <c r="Q155" s="7" t="str">
        <f>IF(OR(H155="",F155=""),"",IF(H155=F155,1,IF(H155&lt;F155,0,IF(H155-F155&lt;10,2,IF(H155&gt;F155,3,SE)))))</f>
        <v/>
      </c>
    </row>
    <row r="156" spans="3:17">
      <c r="C156" s="7" t="str">
        <f>IF(OR(F156="",H156=""),"",IF(F156=H156,1,IF(F156&lt;H156,0,IF(F156-H156&lt;10,2,IF(F156&gt;H156,3,SE)))))</f>
        <v/>
      </c>
      <c r="D156" s="70" t="str">
        <f>V16</f>
        <v>Driblador F.C</v>
      </c>
      <c r="E156" s="70"/>
      <c r="F156" s="8"/>
      <c r="G156" s="23" t="s">
        <v>34</v>
      </c>
      <c r="H156" s="8"/>
      <c r="I156" s="70" t="str">
        <f>V25</f>
        <v>BFR Igor Costa</v>
      </c>
      <c r="J156" s="70"/>
      <c r="K156" s="70"/>
      <c r="L156" s="70"/>
      <c r="M156" s="70"/>
      <c r="N156" s="70"/>
      <c r="O156" s="70"/>
      <c r="P156" s="70"/>
      <c r="Q156" s="7" t="str">
        <f>IF(OR(H156="",F156=""),"",IF(H156=F156,1,IF(H156&lt;F156,0,IF(H156-F156&lt;10,2,IF(H156&gt;F156,3,SE)))))</f>
        <v/>
      </c>
    </row>
    <row r="157" spans="3:17">
      <c r="C157" s="7" t="str">
        <f>IF(OR(F157="",H157=""),"",IF(F157=H157,1,IF(F157&lt;H157,0,IF(F157-H157&lt;10,2,IF(F157&gt;H157,3,SE)))))</f>
        <v/>
      </c>
      <c r="D157" s="70" t="str">
        <f>V11</f>
        <v>Botafogo do HG</v>
      </c>
      <c r="E157" s="70"/>
      <c r="F157" s="8"/>
      <c r="G157" s="23" t="s">
        <v>34</v>
      </c>
      <c r="H157" s="8"/>
      <c r="I157" s="70" t="str">
        <f>V20</f>
        <v>TriangagemFC</v>
      </c>
      <c r="J157" s="70"/>
      <c r="K157" s="70"/>
      <c r="L157" s="70"/>
      <c r="M157" s="70"/>
      <c r="N157" s="70"/>
      <c r="O157" s="70"/>
      <c r="P157" s="70"/>
      <c r="Q157" s="7" t="str">
        <f>IF(OR(H157="",F157=""),"",IF(H157=F157,1,IF(H157&lt;F157,0,IF(H157-F157&lt;10,2,IF(H157&gt;F157,3,SE)))))</f>
        <v/>
      </c>
    </row>
    <row r="158" spans="3:17">
      <c r="C158" s="7" t="str">
        <f>IF(OR(F158="",H158=""),"",IF(F158=H158,1,IF(F158&lt;H158,0,IF(F158-H158&lt;10,2,IF(F158&gt;H158,3,SE)))))</f>
        <v/>
      </c>
      <c r="D158" s="70" t="str">
        <f>V14</f>
        <v>ousadia e alegriaa1</v>
      </c>
      <c r="E158" s="70"/>
      <c r="F158" s="8"/>
      <c r="G158" s="23" t="s">
        <v>34</v>
      </c>
      <c r="H158" s="8"/>
      <c r="I158" s="70" t="str">
        <f>V18</f>
        <v>VivaCR.FC</v>
      </c>
      <c r="J158" s="70"/>
      <c r="K158" s="70"/>
      <c r="L158" s="70"/>
      <c r="M158" s="70"/>
      <c r="N158" s="70"/>
      <c r="O158" s="70"/>
      <c r="P158" s="70"/>
      <c r="Q158" s="7" t="str">
        <f>IF(OR(H158="",F158=""),"",IF(H158=F158,1,IF(H158&lt;F158,0,IF(H158-F158&lt;10,2,IF(H158&gt;F158,3,SE)))))</f>
        <v/>
      </c>
    </row>
    <row r="159" spans="3:17" ht="15.75" thickBot="1">
      <c r="C159" s="7" t="str">
        <f>IF(OR(F159="",H159=""),"",IF(F159=H159,1,IF(F159&lt;H159,0,IF(F159-H159&lt;10,2,IF(F159&gt;H159,3,SE)))))</f>
        <v/>
      </c>
      <c r="Q159" s="7" t="str">
        <f>IF(OR(H159="",F159=""),"",IF(H159=F159,1,IF(H159&lt;F159,0,IF(H159-F159&lt;10,2,IF(H159&gt;F159,3,SE)))))</f>
        <v/>
      </c>
    </row>
    <row r="160" spans="3:17">
      <c r="C160" s="7" t="str">
        <f>IF(OR(F160="",H160=""),"",IF(F160=H160,1,IF(F160&lt;H160,0,IF(F160-H160&lt;10,2,IF(F160&gt;H160,3,SE)))))</f>
        <v/>
      </c>
      <c r="D160" s="71" t="s">
        <v>45</v>
      </c>
      <c r="E160" s="72"/>
      <c r="F160" s="72"/>
      <c r="G160" s="72"/>
      <c r="H160" s="72"/>
      <c r="I160" s="72"/>
      <c r="J160" s="72"/>
      <c r="K160" s="72"/>
      <c r="L160" s="72"/>
      <c r="M160" s="72"/>
      <c r="N160" s="72"/>
      <c r="O160" s="72"/>
      <c r="P160" s="73"/>
      <c r="Q160" s="7" t="str">
        <f>IF(OR(H160="",F160=""),"",IF(H160=F160,1,IF(H160&lt;F160,0,IF(H160-F160&lt;10,2,IF(H160&gt;F160,3,SE)))))</f>
        <v/>
      </c>
    </row>
    <row r="161" spans="3:17" ht="15.75" thickBot="1">
      <c r="C161" s="7" t="str">
        <f>IF(OR(F161="",H161=""),"",IF(F161=H161,1,IF(F161&lt;H161,0,IF(F161-H161&lt;10,2,IF(F161&gt;H161,3,SE)))))</f>
        <v/>
      </c>
      <c r="D161" s="74"/>
      <c r="E161" s="75"/>
      <c r="F161" s="75"/>
      <c r="G161" s="75"/>
      <c r="H161" s="75"/>
      <c r="I161" s="75"/>
      <c r="J161" s="75"/>
      <c r="K161" s="75"/>
      <c r="L161" s="75"/>
      <c r="M161" s="75"/>
      <c r="N161" s="75"/>
      <c r="O161" s="75"/>
      <c r="P161" s="76"/>
      <c r="Q161" s="7" t="str">
        <f>IF(OR(H161="",F161=""),"",IF(H161=F161,1,IF(H161&lt;F161,0,IF(H161-F161&lt;10,2,IF(H161&gt;F161,3,SE)))))</f>
        <v/>
      </c>
    </row>
    <row r="162" spans="3:17">
      <c r="C162" s="7" t="str">
        <f>IF(OR(F162="",H162=""),"",IF(F162=H162,1,IF(F162&lt;H162,0,IF(F162-H162&lt;10,2,IF(F162&gt;H162,3,SE)))))</f>
        <v/>
      </c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7" t="str">
        <f>IF(OR(H162="",F162=""),"",IF(H162=F162,1,IF(H162&lt;F162,0,IF(H162-F162&lt;10,2,IF(H162&gt;F162,3,SE)))))</f>
        <v/>
      </c>
    </row>
    <row r="163" spans="3:17">
      <c r="C163" s="7" t="str">
        <f>IF(OR(F163="",H163=""),"",IF(F163=H163,1,IF(F163&lt;H163,0,IF(F163-H163&lt;10,2,IF(F163&gt;H163,3,SE)))))</f>
        <v/>
      </c>
      <c r="D163" s="77" t="str">
        <f>V20</f>
        <v>TriangagemFC</v>
      </c>
      <c r="E163" s="78"/>
      <c r="F163" s="8"/>
      <c r="G163" s="23" t="s">
        <v>34</v>
      </c>
      <c r="H163" s="8"/>
      <c r="I163" s="77" t="str">
        <f>V16</f>
        <v>Driblador F.C</v>
      </c>
      <c r="J163" s="79"/>
      <c r="K163" s="79"/>
      <c r="L163" s="79"/>
      <c r="M163" s="79"/>
      <c r="N163" s="79"/>
      <c r="O163" s="79"/>
      <c r="P163" s="78"/>
      <c r="Q163" s="7" t="str">
        <f>IF(OR(H163="",F163=""),"",IF(H163=F163,1,IF(H163&lt;F163,0,IF(H163-F163&lt;10,2,IF(H163&gt;F163,3,SE)))))</f>
        <v/>
      </c>
    </row>
    <row r="164" spans="3:17">
      <c r="C164" s="7" t="str">
        <f>IF(OR(F164="",H164=""),"",IF(F164=H164,1,IF(F164&lt;H164,0,IF(F164-H164&lt;10,2,IF(F164&gt;H164,3,SE)))))</f>
        <v/>
      </c>
      <c r="D164" s="70" t="str">
        <f>V14</f>
        <v>ousadia e alegriaa1</v>
      </c>
      <c r="E164" s="70"/>
      <c r="F164" s="8"/>
      <c r="G164" s="23" t="s">
        <v>34</v>
      </c>
      <c r="H164" s="8"/>
      <c r="I164" s="70" t="str">
        <f>V19</f>
        <v>La Bestia Negra_Z</v>
      </c>
      <c r="J164" s="70"/>
      <c r="K164" s="70"/>
      <c r="L164" s="70"/>
      <c r="M164" s="70"/>
      <c r="N164" s="70"/>
      <c r="O164" s="70"/>
      <c r="P164" s="70"/>
      <c r="Q164" s="7" t="str">
        <f>IF(OR(H164="",F164=""),"",IF(H164=F164,1,IF(H164&lt;F164,0,IF(H164-F164&lt;10,2,IF(H164&gt;F164,3,SE)))))</f>
        <v/>
      </c>
    </row>
    <row r="165" spans="3:17">
      <c r="C165" s="7" t="str">
        <f>IF(OR(F165="",H165=""),"",IF(F165=H165,1,IF(F165&lt;H165,0,IF(F165-H165&lt;10,2,IF(F165&gt;H165,3,SE)))))</f>
        <v/>
      </c>
      <c r="D165" s="77" t="str">
        <f>V25</f>
        <v>BFR Igor Costa</v>
      </c>
      <c r="E165" s="78"/>
      <c r="F165" s="8"/>
      <c r="G165" s="23" t="s">
        <v>34</v>
      </c>
      <c r="H165" s="8"/>
      <c r="I165" s="77" t="str">
        <f>V17</f>
        <v>Lucca Mengão</v>
      </c>
      <c r="J165" s="79"/>
      <c r="K165" s="79"/>
      <c r="L165" s="79"/>
      <c r="M165" s="79"/>
      <c r="N165" s="79"/>
      <c r="O165" s="79"/>
      <c r="P165" s="78"/>
      <c r="Q165" s="7" t="str">
        <f>IF(OR(H165="",F165=""),"",IF(H165=F165,1,IF(H165&lt;F165,0,IF(H165-F165&lt;10,2,IF(H165&gt;F165,3,SE)))))</f>
        <v/>
      </c>
    </row>
    <row r="166" spans="3:17">
      <c r="C166" s="7" t="str">
        <f>IF(OR(F166="",H166=""),"",IF(F166=H166,1,IF(F166&lt;H166,0,IF(F166-H166&lt;10,2,IF(F166&gt;H166,3,SE)))))</f>
        <v/>
      </c>
      <c r="D166" s="70" t="str">
        <f>V22</f>
        <v>Us Karas</v>
      </c>
      <c r="E166" s="70"/>
      <c r="F166" s="8"/>
      <c r="G166" s="23" t="s">
        <v>34</v>
      </c>
      <c r="H166" s="8"/>
      <c r="I166" s="70" t="str">
        <f>V23</f>
        <v>Rosinha da Gabi</v>
      </c>
      <c r="J166" s="70"/>
      <c r="K166" s="70"/>
      <c r="L166" s="70"/>
      <c r="M166" s="70"/>
      <c r="N166" s="70"/>
      <c r="O166" s="70"/>
      <c r="P166" s="70"/>
      <c r="Q166" s="7" t="str">
        <f>IF(OR(H166="",F166=""),"",IF(H166=F166,1,IF(H166&lt;F166,0,IF(H166-F166&lt;10,2,IF(H166&gt;F166,3,SE)))))</f>
        <v/>
      </c>
    </row>
    <row r="167" spans="3:17">
      <c r="C167" s="7" t="str">
        <f>IF(OR(F167="",H167=""),"",IF(F167=H167,1,IF(F167&lt;H167,0,IF(F167-H167&lt;10,2,IF(F167&gt;H167,3,SE)))))</f>
        <v/>
      </c>
      <c r="D167" s="70" t="str">
        <f>V21</f>
        <v>hugofluzao</v>
      </c>
      <c r="E167" s="70"/>
      <c r="F167" s="8"/>
      <c r="G167" s="23" t="s">
        <v>34</v>
      </c>
      <c r="H167" s="8"/>
      <c r="I167" s="70" t="str">
        <f>V15</f>
        <v>Soccer Italy</v>
      </c>
      <c r="J167" s="70"/>
      <c r="K167" s="70"/>
      <c r="L167" s="70"/>
      <c r="M167" s="70"/>
      <c r="N167" s="70"/>
      <c r="O167" s="70"/>
      <c r="P167" s="70"/>
      <c r="Q167" s="7" t="str">
        <f>IF(OR(H167="",F167=""),"",IF(H167=F167,1,IF(H167&lt;F167,0,IF(H167-F167&lt;10,2,IF(H167&gt;F167,3,SE)))))</f>
        <v/>
      </c>
    </row>
    <row r="168" spans="3:17">
      <c r="C168" s="7" t="str">
        <f>IF(OR(F168="",H168=""),"",IF(F168=H168,1,IF(F168&lt;H168,0,IF(F168-H168&lt;10,2,IF(F168&gt;H168,3,SE)))))</f>
        <v/>
      </c>
      <c r="D168" s="70" t="str">
        <f>V18</f>
        <v>VivaCR.FC</v>
      </c>
      <c r="E168" s="70"/>
      <c r="F168" s="8"/>
      <c r="G168" s="23" t="s">
        <v>34</v>
      </c>
      <c r="H168" s="8"/>
      <c r="I168" s="70" t="str">
        <f>V24</f>
        <v>Casinha da Grazi</v>
      </c>
      <c r="J168" s="70"/>
      <c r="K168" s="70"/>
      <c r="L168" s="70"/>
      <c r="M168" s="70"/>
      <c r="N168" s="70"/>
      <c r="O168" s="70"/>
      <c r="P168" s="70"/>
      <c r="Q168" s="7" t="str">
        <f>IF(OR(H168="",F168=""),"",IF(H168=F168,1,IF(H168&lt;F168,0,IF(H168-F168&lt;10,2,IF(H168&gt;F168,3,SE)))))</f>
        <v/>
      </c>
    </row>
    <row r="169" spans="3:17">
      <c r="C169" s="7" t="str">
        <f>IF(OR(F169="",H169=""),"",IF(F169=H169,1,IF(F169&lt;H169,0,IF(F169-H169&lt;10,2,IF(F169&gt;H169,3,SE)))))</f>
        <v/>
      </c>
      <c r="D169" s="70" t="str">
        <f>V26</f>
        <v>Bahia aju</v>
      </c>
      <c r="E169" s="70"/>
      <c r="F169" s="8"/>
      <c r="G169" s="23" t="s">
        <v>34</v>
      </c>
      <c r="H169" s="8"/>
      <c r="I169" s="70" t="str">
        <f>V12</f>
        <v>Grajaú F.C.</v>
      </c>
      <c r="J169" s="70"/>
      <c r="K169" s="70"/>
      <c r="L169" s="70"/>
      <c r="M169" s="70"/>
      <c r="N169" s="70"/>
      <c r="O169" s="70"/>
      <c r="P169" s="70"/>
      <c r="Q169" s="7" t="str">
        <f>IF(OR(H169="",F169=""),"",IF(H169=F169,1,IF(H169&lt;F169,0,IF(H169-F169&lt;10,2,IF(H169&gt;F169,3,SE)))))</f>
        <v/>
      </c>
    </row>
    <row r="170" spans="3:17">
      <c r="C170" s="7" t="str">
        <f>IF(OR(F170="",H170=""),"",IF(F170=H170,1,IF(F170&lt;H170,0,IF(F170-H170&lt;10,2,IF(F170&gt;H170,3,SE)))))</f>
        <v/>
      </c>
      <c r="D170" s="70" t="str">
        <f>V13</f>
        <v>Barbosinhaas</v>
      </c>
      <c r="E170" s="70"/>
      <c r="F170" s="8"/>
      <c r="G170" s="23" t="s">
        <v>34</v>
      </c>
      <c r="H170" s="8"/>
      <c r="I170" s="70" t="str">
        <f>V11</f>
        <v>Botafogo do HG</v>
      </c>
      <c r="J170" s="70"/>
      <c r="K170" s="70"/>
      <c r="L170" s="70"/>
      <c r="M170" s="70"/>
      <c r="N170" s="70"/>
      <c r="O170" s="70"/>
      <c r="P170" s="70"/>
      <c r="Q170" s="7" t="str">
        <f>IF(OR(H170="",F170=""),"",IF(H170=F170,1,IF(H170&lt;F170,0,IF(H170-F170&lt;10,2,IF(H170&gt;F170,3,SE)))))</f>
        <v/>
      </c>
    </row>
    <row r="171" spans="3:17" ht="15.75" thickBot="1">
      <c r="C171" s="7" t="str">
        <f>IF(OR(F171="",H171=""),"",IF(F171=H171,1,IF(F171&lt;H171,0,IF(F171-H171&lt;10,2,IF(F171&gt;H171,3,SE)))))</f>
        <v/>
      </c>
      <c r="Q171" s="7" t="str">
        <f>IF(OR(H171="",F171=""),"",IF(H171=F171,1,IF(H171&lt;F171,0,IF(H171-F171&lt;10,2,IF(H171&gt;F171,3,SE)))))</f>
        <v/>
      </c>
    </row>
    <row r="172" spans="3:17">
      <c r="C172" s="7" t="str">
        <f>IF(OR(F172="",H172=""),"",IF(F172=H172,1,IF(F172&lt;H172,0,IF(F172-H172&lt;10,2,IF(F172&gt;H172,3,SE)))))</f>
        <v/>
      </c>
      <c r="D172" s="71" t="s">
        <v>46</v>
      </c>
      <c r="E172" s="72"/>
      <c r="F172" s="72"/>
      <c r="G172" s="72"/>
      <c r="H172" s="72"/>
      <c r="I172" s="72"/>
      <c r="J172" s="72"/>
      <c r="K172" s="72"/>
      <c r="L172" s="72"/>
      <c r="M172" s="72"/>
      <c r="N172" s="72"/>
      <c r="O172" s="72"/>
      <c r="P172" s="73"/>
      <c r="Q172" s="7" t="str">
        <f>IF(OR(H172="",F172=""),"",IF(H172=F172,1,IF(H172&lt;F172,0,IF(H172-F172&lt;10,2,IF(H172&gt;F172,3,SE)))))</f>
        <v/>
      </c>
    </row>
    <row r="173" spans="3:17" ht="15.75" thickBot="1">
      <c r="C173" s="7" t="str">
        <f>IF(OR(F173="",H173=""),"",IF(F173=H173,1,IF(F173&lt;H173,0,IF(F173-H173&lt;10,2,IF(F173&gt;H173,3,SE)))))</f>
        <v/>
      </c>
      <c r="D173" s="74"/>
      <c r="E173" s="75"/>
      <c r="F173" s="75"/>
      <c r="G173" s="75"/>
      <c r="H173" s="75"/>
      <c r="I173" s="75"/>
      <c r="J173" s="75"/>
      <c r="K173" s="75"/>
      <c r="L173" s="75"/>
      <c r="M173" s="75"/>
      <c r="N173" s="75"/>
      <c r="O173" s="75"/>
      <c r="P173" s="76"/>
      <c r="Q173" s="7" t="str">
        <f>IF(OR(H173="",F173=""),"",IF(H173=F173,1,IF(H173&lt;F173,0,IF(H173-F173&lt;10,2,IF(H173&gt;F173,3,SE)))))</f>
        <v/>
      </c>
    </row>
    <row r="174" spans="3:17">
      <c r="C174" s="7" t="str">
        <f>IF(OR(F174="",H174=""),"",IF(F174=H174,1,IF(F174&lt;H174,0,IF(F174-H174&lt;10,2,IF(F174&gt;H174,3,SE)))))</f>
        <v/>
      </c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7" t="str">
        <f>IF(OR(H174="",F174=""),"",IF(H174=F174,1,IF(H174&lt;F174,0,IF(H174-F174&lt;10,2,IF(H174&gt;F174,3,SE)))))</f>
        <v/>
      </c>
    </row>
    <row r="175" spans="3:17">
      <c r="C175" s="7" t="str">
        <f>IF(OR(F175="",H175=""),"",IF(F175=H175,1,IF(F175&lt;H175,0,IF(F175-H175&lt;10,2,IF(F175&gt;H175,3,SE)))))</f>
        <v/>
      </c>
      <c r="D175" s="77" t="str">
        <f>V18</f>
        <v>VivaCR.FC</v>
      </c>
      <c r="E175" s="78"/>
      <c r="F175" s="8"/>
      <c r="G175" s="23" t="s">
        <v>34</v>
      </c>
      <c r="H175" s="8"/>
      <c r="I175" s="77" t="str">
        <f>V13</f>
        <v>Barbosinhaas</v>
      </c>
      <c r="J175" s="79"/>
      <c r="K175" s="79"/>
      <c r="L175" s="79"/>
      <c r="M175" s="79"/>
      <c r="N175" s="79"/>
      <c r="O175" s="79"/>
      <c r="P175" s="78"/>
      <c r="Q175" s="7" t="str">
        <f>IF(OR(H175="",F175=""),"",IF(H175=F175,1,IF(H175&lt;F175,0,IF(H175-F175&lt;10,2,IF(H175&gt;F175,3,SE)))))</f>
        <v/>
      </c>
    </row>
    <row r="176" spans="3:17">
      <c r="C176" s="7" t="str">
        <f>IF(OR(F176="",H176=""),"",IF(F176=H176,1,IF(F176&lt;H176,0,IF(F176-H176&lt;10,2,IF(F176&gt;H176,3,SE)))))</f>
        <v/>
      </c>
      <c r="D176" s="70" t="str">
        <f>V24</f>
        <v>Casinha da Grazi</v>
      </c>
      <c r="E176" s="70"/>
      <c r="F176" s="8"/>
      <c r="G176" s="23" t="s">
        <v>34</v>
      </c>
      <c r="H176" s="8"/>
      <c r="I176" s="70" t="str">
        <f>V17</f>
        <v>Lucca Mengão</v>
      </c>
      <c r="J176" s="70"/>
      <c r="K176" s="70"/>
      <c r="L176" s="70"/>
      <c r="M176" s="70"/>
      <c r="N176" s="70"/>
      <c r="O176" s="70"/>
      <c r="P176" s="70"/>
      <c r="Q176" s="7" t="str">
        <f>IF(OR(H176="",F176=""),"",IF(H176=F176,1,IF(H176&lt;F176,0,IF(H176-F176&lt;10,2,IF(H176&gt;F176,3,SE)))))</f>
        <v/>
      </c>
    </row>
    <row r="177" spans="3:17">
      <c r="C177" s="7" t="str">
        <f>IF(OR(F177="",H177=""),"",IF(F177=H177,1,IF(F177&lt;H177,0,IF(F177-H177&lt;10,2,IF(F177&gt;H177,3,SE)))))</f>
        <v/>
      </c>
      <c r="D177" s="77" t="str">
        <f>V11</f>
        <v>Botafogo do HG</v>
      </c>
      <c r="E177" s="78"/>
      <c r="F177" s="8"/>
      <c r="G177" s="23" t="s">
        <v>34</v>
      </c>
      <c r="H177" s="8"/>
      <c r="I177" s="77" t="str">
        <f>V25</f>
        <v>BFR Igor Costa</v>
      </c>
      <c r="J177" s="79"/>
      <c r="K177" s="79"/>
      <c r="L177" s="79"/>
      <c r="M177" s="79"/>
      <c r="N177" s="79"/>
      <c r="O177" s="79"/>
      <c r="P177" s="78"/>
      <c r="Q177" s="7" t="str">
        <f>IF(OR(H177="",F177=""),"",IF(H177=F177,1,IF(H177&lt;F177,0,IF(H177-F177&lt;10,2,IF(H177&gt;F177,3,SE)))))</f>
        <v/>
      </c>
    </row>
    <row r="178" spans="3:17">
      <c r="C178" s="7" t="str">
        <f>IF(OR(F178="",H178=""),"",IF(F178=H178,1,IF(F178&lt;H178,0,IF(F178-H178&lt;10,2,IF(F178&gt;H178,3,SE)))))</f>
        <v/>
      </c>
      <c r="D178" s="70" t="str">
        <f>V23</f>
        <v>Rosinha da Gabi</v>
      </c>
      <c r="E178" s="70"/>
      <c r="F178" s="8"/>
      <c r="G178" s="23" t="s">
        <v>34</v>
      </c>
      <c r="H178" s="8"/>
      <c r="I178" s="70" t="str">
        <f>V12</f>
        <v>Grajaú F.C.</v>
      </c>
      <c r="J178" s="70"/>
      <c r="K178" s="70"/>
      <c r="L178" s="70"/>
      <c r="M178" s="70"/>
      <c r="N178" s="70"/>
      <c r="O178" s="70"/>
      <c r="P178" s="70"/>
      <c r="Q178" s="7" t="str">
        <f>IF(OR(H178="",F178=""),"",IF(H178=F178,1,IF(H178&lt;F178,0,IF(H178-F178&lt;10,2,IF(H178&gt;F178,3,SE)))))</f>
        <v/>
      </c>
    </row>
    <row r="179" spans="3:17">
      <c r="C179" s="7" t="str">
        <f>IF(OR(F179="",H179=""),"",IF(F179=H179,1,IF(F179&lt;H179,0,IF(F179-H179&lt;10,2,IF(F179&gt;H179,3,SE)))))</f>
        <v/>
      </c>
      <c r="D179" s="70" t="str">
        <f>V21</f>
        <v>hugofluzao</v>
      </c>
      <c r="E179" s="70"/>
      <c r="F179" s="8"/>
      <c r="G179" s="23" t="s">
        <v>34</v>
      </c>
      <c r="H179" s="8"/>
      <c r="I179" s="70" t="str">
        <f>V26</f>
        <v>Bahia aju</v>
      </c>
      <c r="J179" s="70"/>
      <c r="K179" s="70"/>
      <c r="L179" s="70"/>
      <c r="M179" s="70"/>
      <c r="N179" s="70"/>
      <c r="O179" s="70"/>
      <c r="P179" s="70"/>
      <c r="Q179" s="7" t="str">
        <f>IF(OR(H179="",F179=""),"",IF(H179=F179,1,IF(H179&lt;F179,0,IF(H179-F179&lt;10,2,IF(H179&gt;F179,3,SE)))))</f>
        <v/>
      </c>
    </row>
    <row r="180" spans="3:17">
      <c r="C180" s="7" t="str">
        <f>IF(OR(F180="",H180=""),"",IF(F180=H180,1,IF(F180&lt;H180,0,IF(F180-H180&lt;10,2,IF(F180&gt;H180,3,SE)))))</f>
        <v/>
      </c>
      <c r="D180" s="70" t="str">
        <f>V19</f>
        <v>La Bestia Negra_Z</v>
      </c>
      <c r="E180" s="70"/>
      <c r="F180" s="8"/>
      <c r="G180" s="23" t="s">
        <v>34</v>
      </c>
      <c r="H180" s="8"/>
      <c r="I180" s="70" t="str">
        <f>V22</f>
        <v>Us Karas</v>
      </c>
      <c r="J180" s="70"/>
      <c r="K180" s="70"/>
      <c r="L180" s="70"/>
      <c r="M180" s="70"/>
      <c r="N180" s="70"/>
      <c r="O180" s="70"/>
      <c r="P180" s="70"/>
      <c r="Q180" s="7" t="str">
        <f>IF(OR(H180="",F180=""),"",IF(H180=F180,1,IF(H180&lt;F180,0,IF(H180-F180&lt;10,2,IF(H180&gt;F180,3,SE)))))</f>
        <v/>
      </c>
    </row>
    <row r="181" spans="3:17">
      <c r="C181" s="7" t="str">
        <f>IF(OR(F181="",H181=""),"",IF(F181=H181,1,IF(F181&lt;H181,0,IF(F181-H181&lt;10,2,IF(F181&gt;H181,3,SE)))))</f>
        <v/>
      </c>
      <c r="D181" s="70" t="str">
        <f>V20</f>
        <v>TriangagemFC</v>
      </c>
      <c r="E181" s="70"/>
      <c r="F181" s="8"/>
      <c r="G181" s="23" t="s">
        <v>34</v>
      </c>
      <c r="H181" s="8"/>
      <c r="I181" s="70" t="str">
        <f>V14</f>
        <v>ousadia e alegriaa1</v>
      </c>
      <c r="J181" s="70"/>
      <c r="K181" s="70"/>
      <c r="L181" s="70"/>
      <c r="M181" s="70"/>
      <c r="N181" s="70"/>
      <c r="O181" s="70"/>
      <c r="P181" s="70"/>
      <c r="Q181" s="7" t="str">
        <f>IF(OR(H181="",F181=""),"",IF(H181=F181,1,IF(H181&lt;F181,0,IF(H181-F181&lt;10,2,IF(H181&gt;F181,3,SE)))))</f>
        <v/>
      </c>
    </row>
    <row r="182" spans="3:17">
      <c r="C182" s="7" t="str">
        <f>IF(OR(F182="",H182=""),"",IF(F182=H182,1,IF(F182&lt;H182,0,IF(F182-H182&lt;10,2,IF(F182&gt;H182,3,SE)))))</f>
        <v/>
      </c>
      <c r="D182" s="70" t="str">
        <f>V16</f>
        <v>Driblador F.C</v>
      </c>
      <c r="E182" s="70"/>
      <c r="F182" s="8"/>
      <c r="G182" s="23" t="s">
        <v>34</v>
      </c>
      <c r="H182" s="8"/>
      <c r="I182" s="70" t="str">
        <f>V15</f>
        <v>Soccer Italy</v>
      </c>
      <c r="J182" s="70"/>
      <c r="K182" s="70"/>
      <c r="L182" s="70"/>
      <c r="M182" s="70"/>
      <c r="N182" s="70"/>
      <c r="O182" s="70"/>
      <c r="P182" s="70"/>
      <c r="Q182" s="7" t="str">
        <f>IF(OR(H182="",F182=""),"",IF(H182=F182,1,IF(H182&lt;F182,0,IF(H182-F182&lt;10,2,IF(H182&gt;F182,3,SE)))))</f>
        <v/>
      </c>
    </row>
    <row r="183" spans="3:17" ht="15.75" thickBot="1">
      <c r="C183" s="7" t="str">
        <f>IF(OR(F183="",H183=""),"",IF(F183=H183,1,IF(F183&lt;H183,0,IF(F183-H183&lt;10,2,IF(F183&gt;H183,3,SE)))))</f>
        <v/>
      </c>
      <c r="Q183" s="7" t="str">
        <f>IF(OR(H183="",F183=""),"",IF(H183=F183,1,IF(H183&lt;F183,0,IF(H183-F183&lt;10,2,IF(H183&gt;F183,3,SE)))))</f>
        <v/>
      </c>
    </row>
    <row r="184" spans="3:17">
      <c r="C184" s="7" t="str">
        <f>IF(OR(F184="",H184=""),"",IF(F184=H184,1,IF(F184&lt;H184,0,IF(F184-H184&lt;10,2,IF(F184&gt;H184,3,SE)))))</f>
        <v/>
      </c>
      <c r="D184" s="71" t="s">
        <v>47</v>
      </c>
      <c r="E184" s="72"/>
      <c r="F184" s="72"/>
      <c r="G184" s="72"/>
      <c r="H184" s="72"/>
      <c r="I184" s="72"/>
      <c r="J184" s="72"/>
      <c r="K184" s="72"/>
      <c r="L184" s="72"/>
      <c r="M184" s="72"/>
      <c r="N184" s="72"/>
      <c r="O184" s="72"/>
      <c r="P184" s="73"/>
      <c r="Q184" s="7" t="str">
        <f>IF(OR(H184="",F184=""),"",IF(H184=F184,1,IF(H184&lt;F184,0,IF(H184-F184&lt;10,2,IF(H184&gt;F184,3,SE)))))</f>
        <v/>
      </c>
    </row>
    <row r="185" spans="3:17" ht="15.75" thickBot="1">
      <c r="C185" s="7" t="str">
        <f>IF(OR(F185="",H185=""),"",IF(F185=H185,1,IF(F185&lt;H185,0,IF(F185-H185&lt;10,2,IF(F185&gt;H185,3,SE)))))</f>
        <v/>
      </c>
      <c r="D185" s="74"/>
      <c r="E185" s="75"/>
      <c r="F185" s="75"/>
      <c r="G185" s="75"/>
      <c r="H185" s="75"/>
      <c r="I185" s="75"/>
      <c r="J185" s="75"/>
      <c r="K185" s="75"/>
      <c r="L185" s="75"/>
      <c r="M185" s="75"/>
      <c r="N185" s="75"/>
      <c r="O185" s="75"/>
      <c r="P185" s="76"/>
      <c r="Q185" s="7" t="str">
        <f>IF(OR(H185="",F185=""),"",IF(H185=F185,1,IF(H185&lt;F185,0,IF(H185-F185&lt;10,2,IF(H185&gt;F185,3,SE)))))</f>
        <v/>
      </c>
    </row>
    <row r="186" spans="3:17">
      <c r="C186" s="7" t="str">
        <f>IF(OR(F186="",H186=""),"",IF(F186=H186,1,IF(F186&lt;H186,0,IF(F186-H186&lt;10,2,IF(F186&gt;H186,3,SE)))))</f>
        <v/>
      </c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7" t="str">
        <f>IF(OR(H186="",F186=""),"",IF(H186=F186,1,IF(H186&lt;F186,0,IF(H186-F186&lt;10,2,IF(H186&gt;F186,3,SE)))))</f>
        <v/>
      </c>
    </row>
    <row r="187" spans="3:17">
      <c r="C187" s="7" t="str">
        <f>IF(OR(F187="",H187=""),"",IF(F187=H187,1,IF(F187&lt;H187,0,IF(F187-H187&lt;10,2,IF(F187&gt;H187,3,SE)))))</f>
        <v/>
      </c>
      <c r="D187" s="77" t="str">
        <f>V15</f>
        <v>Soccer Italy</v>
      </c>
      <c r="E187" s="78"/>
      <c r="F187" s="8"/>
      <c r="G187" s="23" t="s">
        <v>34</v>
      </c>
      <c r="H187" s="8"/>
      <c r="I187" s="77" t="str">
        <f>V23</f>
        <v>Rosinha da Gabi</v>
      </c>
      <c r="J187" s="79"/>
      <c r="K187" s="79"/>
      <c r="L187" s="79"/>
      <c r="M187" s="79"/>
      <c r="N187" s="79"/>
      <c r="O187" s="79"/>
      <c r="P187" s="78"/>
      <c r="Q187" s="7" t="str">
        <f>IF(OR(H187="",F187=""),"",IF(H187=F187,1,IF(H187&lt;F187,0,IF(H187-F187&lt;10,2,IF(H187&gt;F187,3,SE)))))</f>
        <v/>
      </c>
    </row>
    <row r="188" spans="3:17">
      <c r="C188" s="7" t="str">
        <f>IF(OR(F188="",H188=""),"",IF(F188=H188,1,IF(F188&lt;H188,0,IF(F188-H188&lt;10,2,IF(F188&gt;H188,3,SE)))))</f>
        <v/>
      </c>
      <c r="D188" s="70" t="str">
        <f>V26</f>
        <v>Bahia aju</v>
      </c>
      <c r="E188" s="70"/>
      <c r="F188" s="8"/>
      <c r="G188" s="23" t="s">
        <v>34</v>
      </c>
      <c r="H188" s="8"/>
      <c r="I188" s="70" t="str">
        <f>V16</f>
        <v>Driblador F.C</v>
      </c>
      <c r="J188" s="70"/>
      <c r="K188" s="70"/>
      <c r="L188" s="70"/>
      <c r="M188" s="70"/>
      <c r="N188" s="70"/>
      <c r="O188" s="70"/>
      <c r="P188" s="70"/>
      <c r="Q188" s="7" t="str">
        <f>IF(OR(H188="",F188=""),"",IF(H188=F188,1,IF(H188&lt;F188,0,IF(H188-F188&lt;10,2,IF(H188&gt;F188,3,SE)))))</f>
        <v/>
      </c>
    </row>
    <row r="189" spans="3:17">
      <c r="C189" s="7" t="str">
        <f>IF(OR(F189="",H189=""),"",IF(F189=H189,1,IF(F189&lt;H189,0,IF(F189-H189&lt;10,2,IF(F189&gt;H189,3,SE)))))</f>
        <v/>
      </c>
      <c r="D189" s="77" t="str">
        <f>V14</f>
        <v>ousadia e alegriaa1</v>
      </c>
      <c r="E189" s="78"/>
      <c r="F189" s="8"/>
      <c r="G189" s="23" t="s">
        <v>34</v>
      </c>
      <c r="H189" s="8"/>
      <c r="I189" s="77" t="str">
        <f>V11</f>
        <v>Botafogo do HG</v>
      </c>
      <c r="J189" s="79"/>
      <c r="K189" s="79"/>
      <c r="L189" s="79"/>
      <c r="M189" s="79"/>
      <c r="N189" s="79"/>
      <c r="O189" s="79"/>
      <c r="P189" s="78"/>
      <c r="Q189" s="7" t="str">
        <f>IF(OR(H189="",F189=""),"",IF(H189=F189,1,IF(H189&lt;F189,0,IF(H189-F189&lt;10,2,IF(H189&gt;F189,3,SE)))))</f>
        <v/>
      </c>
    </row>
    <row r="190" spans="3:17">
      <c r="C190" s="7" t="str">
        <f>IF(OR(F190="",H190=""),"",IF(F190=H190,1,IF(F190&lt;H190,0,IF(F190-H190&lt;10,2,IF(F190&gt;H190,3,SE)))))</f>
        <v/>
      </c>
      <c r="D190" s="70" t="str">
        <f>V17</f>
        <v>Lucca Mengão</v>
      </c>
      <c r="E190" s="70"/>
      <c r="F190" s="8"/>
      <c r="G190" s="23" t="s">
        <v>34</v>
      </c>
      <c r="H190" s="8"/>
      <c r="I190" s="70" t="str">
        <f>V12</f>
        <v>Grajaú F.C.</v>
      </c>
      <c r="J190" s="70"/>
      <c r="K190" s="70"/>
      <c r="L190" s="70"/>
      <c r="M190" s="70"/>
      <c r="N190" s="70"/>
      <c r="O190" s="70"/>
      <c r="P190" s="70"/>
      <c r="Q190" s="7" t="str">
        <f>IF(OR(H190="",F190=""),"",IF(H190=F190,1,IF(H190&lt;F190,0,IF(H190-F190&lt;10,2,IF(H190&gt;F190,3,SE)))))</f>
        <v/>
      </c>
    </row>
    <row r="191" spans="3:17">
      <c r="C191" s="7" t="str">
        <f>IF(OR(F191="",H191=""),"",IF(F191=H191,1,IF(F191&lt;H191,0,IF(F191-H191&lt;10,2,IF(F191&gt;H191,3,SE)))))</f>
        <v/>
      </c>
      <c r="D191" s="70" t="str">
        <f>V22</f>
        <v>Us Karas</v>
      </c>
      <c r="E191" s="70"/>
      <c r="F191" s="8"/>
      <c r="G191" s="23" t="s">
        <v>34</v>
      </c>
      <c r="H191" s="8"/>
      <c r="I191" s="70" t="str">
        <f>V20</f>
        <v>TriangagemFC</v>
      </c>
      <c r="J191" s="70"/>
      <c r="K191" s="70"/>
      <c r="L191" s="70"/>
      <c r="M191" s="70"/>
      <c r="N191" s="70"/>
      <c r="O191" s="70"/>
      <c r="P191" s="70"/>
      <c r="Q191" s="7" t="str">
        <f>IF(OR(H191="",F191=""),"",IF(H191=F191,1,IF(H191&lt;F191,0,IF(H191-F191&lt;10,2,IF(H191&gt;F191,3,SE)))))</f>
        <v/>
      </c>
    </row>
    <row r="192" spans="3:17">
      <c r="C192" s="7" t="str">
        <f>IF(OR(F192="",H192=""),"",IF(F192=H192,1,IF(F192&lt;H192,0,IF(F192-H192&lt;10,2,IF(F192&gt;H192,3,SE)))))</f>
        <v/>
      </c>
      <c r="D192" s="70" t="str">
        <f>V25</f>
        <v>BFR Igor Costa</v>
      </c>
      <c r="E192" s="70"/>
      <c r="F192" s="8"/>
      <c r="G192" s="23" t="s">
        <v>34</v>
      </c>
      <c r="H192" s="8"/>
      <c r="I192" s="70" t="str">
        <f>V13</f>
        <v>Barbosinhaas</v>
      </c>
      <c r="J192" s="70"/>
      <c r="K192" s="70"/>
      <c r="L192" s="70"/>
      <c r="M192" s="70"/>
      <c r="N192" s="70"/>
      <c r="O192" s="70"/>
      <c r="P192" s="70"/>
      <c r="Q192" s="7" t="str">
        <f>IF(OR(H192="",F192=""),"",IF(H192=F192,1,IF(H192&lt;F192,0,IF(H192-F192&lt;10,2,IF(H192&gt;F192,3,SE)))))</f>
        <v/>
      </c>
    </row>
    <row r="193" spans="3:17">
      <c r="C193" s="7" t="str">
        <f>IF(OR(F193="",H193=""),"",IF(F193=H193,1,IF(F193&lt;H193,0,IF(F193-H193&lt;10,2,IF(F193&gt;H193,3,SE)))))</f>
        <v/>
      </c>
      <c r="D193" s="70" t="str">
        <f>V24</f>
        <v>Casinha da Grazi</v>
      </c>
      <c r="E193" s="70"/>
      <c r="F193" s="8"/>
      <c r="G193" s="23" t="s">
        <v>34</v>
      </c>
      <c r="H193" s="8"/>
      <c r="I193" s="70" t="str">
        <f>V21</f>
        <v>hugofluzao</v>
      </c>
      <c r="J193" s="70"/>
      <c r="K193" s="70"/>
      <c r="L193" s="70"/>
      <c r="M193" s="70"/>
      <c r="N193" s="70"/>
      <c r="O193" s="70"/>
      <c r="P193" s="70"/>
      <c r="Q193" s="7" t="str">
        <f>IF(OR(H193="",F193=""),"",IF(H193=F193,1,IF(H193&lt;F193,0,IF(H193-F193&lt;10,2,IF(H193&gt;F193,3,SE)))))</f>
        <v/>
      </c>
    </row>
    <row r="194" spans="3:17">
      <c r="C194" s="7" t="str">
        <f>IF(OR(F194="",H194=""),"",IF(F194=H194,1,IF(F194&lt;H194,0,IF(F194-H194&lt;10,2,IF(F194&gt;H194,3,SE)))))</f>
        <v/>
      </c>
      <c r="D194" s="70" t="str">
        <f>V19</f>
        <v>La Bestia Negra_Z</v>
      </c>
      <c r="E194" s="70"/>
      <c r="F194" s="8"/>
      <c r="G194" s="23" t="s">
        <v>34</v>
      </c>
      <c r="H194" s="8"/>
      <c r="I194" s="70" t="str">
        <f>V18</f>
        <v>VivaCR.FC</v>
      </c>
      <c r="J194" s="70"/>
      <c r="K194" s="70"/>
      <c r="L194" s="70"/>
      <c r="M194" s="70"/>
      <c r="N194" s="70"/>
      <c r="O194" s="70"/>
      <c r="P194" s="70"/>
      <c r="Q194" s="7" t="str">
        <f>IF(OR(H194="",F194=""),"",IF(H194=F194,1,IF(H194&lt;F194,0,IF(H194-F194&lt;10,2,IF(H194&gt;F194,3,SE)))))</f>
        <v/>
      </c>
    </row>
    <row r="195" spans="3:17" ht="15.75" thickBot="1">
      <c r="C195" s="7" t="str">
        <f>IF(OR(F195="",H195=""),"",IF(F195=H195,1,IF(F195&lt;H195,0,IF(F195-H195&lt;10,2,IF(F195&gt;H195,3,SE)))))</f>
        <v/>
      </c>
      <c r="Q195" s="7" t="str">
        <f>IF(OR(H195="",F195=""),"",IF(H195=F195,1,IF(H195&lt;F195,0,IF(H195-F195&lt;10,2,IF(H195&gt;F195,3,SE)))))</f>
        <v/>
      </c>
    </row>
    <row r="196" spans="3:17">
      <c r="C196" s="7" t="str">
        <f>IF(OR(F196="",H196=""),"",IF(F196=H196,1,IF(F196&lt;H196,0,IF(F196-H196&lt;10,2,IF(F196&gt;H196,3,SE)))))</f>
        <v/>
      </c>
      <c r="D196" s="71" t="s">
        <v>48</v>
      </c>
      <c r="E196" s="72"/>
      <c r="F196" s="72"/>
      <c r="G196" s="72"/>
      <c r="H196" s="72"/>
      <c r="I196" s="72"/>
      <c r="J196" s="72"/>
      <c r="K196" s="72"/>
      <c r="L196" s="72"/>
      <c r="M196" s="72"/>
      <c r="N196" s="72"/>
      <c r="O196" s="72"/>
      <c r="P196" s="73"/>
      <c r="Q196" s="7" t="str">
        <f>IF(OR(H196="",F196=""),"",IF(H196=F196,1,IF(H196&lt;F196,0,IF(H196-F196&lt;10,2,IF(H196&gt;F196,3,SE)))))</f>
        <v/>
      </c>
    </row>
    <row r="197" spans="3:17" ht="15.75" thickBot="1">
      <c r="C197" s="7" t="str">
        <f>IF(OR(F197="",H197=""),"",IF(F197=H197,1,IF(F197&lt;H197,0,IF(F197-H197&lt;10,2,IF(F197&gt;H197,3,SE)))))</f>
        <v/>
      </c>
      <c r="D197" s="74"/>
      <c r="E197" s="75"/>
      <c r="F197" s="75"/>
      <c r="G197" s="75"/>
      <c r="H197" s="75"/>
      <c r="I197" s="75"/>
      <c r="J197" s="75"/>
      <c r="K197" s="75"/>
      <c r="L197" s="75"/>
      <c r="M197" s="75"/>
      <c r="N197" s="75"/>
      <c r="O197" s="75"/>
      <c r="P197" s="76"/>
      <c r="Q197" s="7" t="str">
        <f>IF(OR(H197="",F197=""),"",IF(H197=F197,1,IF(H197&lt;F197,0,IF(H197-F197&lt;10,2,IF(H197&gt;F197,3,SE)))))</f>
        <v/>
      </c>
    </row>
    <row r="198" spans="3:17">
      <c r="C198" s="7" t="str">
        <f>IF(OR(F198="",H198=""),"",IF(F198=H198,1,IF(F198&lt;H198,0,IF(F198-H198&lt;10,2,IF(F198&gt;H198,3,SE)))))</f>
        <v/>
      </c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7" t="str">
        <f>IF(OR(H198="",F198=""),"",IF(H198=F198,1,IF(H198&lt;F198,0,IF(H198-F198&lt;10,2,IF(H198&gt;F198,3,SE)))))</f>
        <v/>
      </c>
    </row>
    <row r="199" spans="3:17">
      <c r="C199" s="7" t="str">
        <f>IF(OR(F199="",H199=""),"",IF(F199=H199,1,IF(F199&lt;H199,0,IF(F199-H199&lt;10,2,IF(F199&gt;H199,3,SE)))))</f>
        <v/>
      </c>
      <c r="D199" s="77" t="str">
        <f>V23</f>
        <v>Rosinha da Gabi</v>
      </c>
      <c r="E199" s="78"/>
      <c r="F199" s="8"/>
      <c r="G199" s="23" t="s">
        <v>34</v>
      </c>
      <c r="H199" s="8"/>
      <c r="I199" s="77" t="str">
        <f>V21</f>
        <v>hugofluzao</v>
      </c>
      <c r="J199" s="79"/>
      <c r="K199" s="79"/>
      <c r="L199" s="79"/>
      <c r="M199" s="79"/>
      <c r="N199" s="79"/>
      <c r="O199" s="79"/>
      <c r="P199" s="78"/>
      <c r="Q199" s="7" t="str">
        <f>IF(OR(H199="",F199=""),"",IF(H199=F199,1,IF(H199&lt;F199,0,IF(H199-F199&lt;10,2,IF(H199&gt;F199,3,SE)))))</f>
        <v/>
      </c>
    </row>
    <row r="200" spans="3:17">
      <c r="C200" s="7" t="str">
        <f>IF(OR(F200="",H200=""),"",IF(F200=H200,1,IF(F200&lt;H200,0,IF(F200-H200&lt;10,2,IF(F200&gt;H200,3,SE)))))</f>
        <v/>
      </c>
      <c r="D200" s="70" t="str">
        <f>V20</f>
        <v>TriangagemFC</v>
      </c>
      <c r="E200" s="70"/>
      <c r="F200" s="8"/>
      <c r="G200" s="23" t="s">
        <v>34</v>
      </c>
      <c r="H200" s="8"/>
      <c r="I200" s="70" t="str">
        <f>V25</f>
        <v>BFR Igor Costa</v>
      </c>
      <c r="J200" s="70"/>
      <c r="K200" s="70"/>
      <c r="L200" s="70"/>
      <c r="M200" s="70"/>
      <c r="N200" s="70"/>
      <c r="O200" s="70"/>
      <c r="P200" s="70"/>
      <c r="Q200" s="7" t="str">
        <f>IF(OR(H200="",F200=""),"",IF(H200=F200,1,IF(H200&lt;F200,0,IF(H200-F200&lt;10,2,IF(H200&gt;F200,3,SE)))))</f>
        <v/>
      </c>
    </row>
    <row r="201" spans="3:17">
      <c r="C201" s="7" t="str">
        <f>IF(OR(F201="",H201=""),"",IF(F201=H201,1,IF(F201&lt;H201,0,IF(F201-H201&lt;10,2,IF(F201&gt;H201,3,SE)))))</f>
        <v/>
      </c>
      <c r="D201" s="77" t="str">
        <f>V12</f>
        <v>Grajaú F.C.</v>
      </c>
      <c r="E201" s="78"/>
      <c r="F201" s="8"/>
      <c r="G201" s="23" t="s">
        <v>34</v>
      </c>
      <c r="H201" s="8"/>
      <c r="I201" s="77" t="str">
        <f>V11</f>
        <v>Botafogo do HG</v>
      </c>
      <c r="J201" s="79"/>
      <c r="K201" s="79"/>
      <c r="L201" s="79"/>
      <c r="M201" s="79"/>
      <c r="N201" s="79"/>
      <c r="O201" s="79"/>
      <c r="P201" s="78"/>
      <c r="Q201" s="7" t="str">
        <f>IF(OR(H201="",F201=""),"",IF(H201=F201,1,IF(H201&lt;F201,0,IF(H201-F201&lt;10,2,IF(H201&gt;F201,3,SE)))))</f>
        <v/>
      </c>
    </row>
    <row r="202" spans="3:17">
      <c r="C202" s="7" t="str">
        <f>IF(OR(F202="",H202=""),"",IF(F202=H202,1,IF(F202&lt;H202,0,IF(F202-H202&lt;10,2,IF(F202&gt;H202,3,SE)))))</f>
        <v/>
      </c>
      <c r="D202" s="70" t="str">
        <f>V13</f>
        <v>Barbosinhaas</v>
      </c>
      <c r="E202" s="70"/>
      <c r="F202" s="8"/>
      <c r="G202" s="23" t="s">
        <v>34</v>
      </c>
      <c r="H202" s="8"/>
      <c r="I202" s="70" t="str">
        <f>V19</f>
        <v>La Bestia Negra_Z</v>
      </c>
      <c r="J202" s="70"/>
      <c r="K202" s="70"/>
      <c r="L202" s="70"/>
      <c r="M202" s="70"/>
      <c r="N202" s="70"/>
      <c r="O202" s="70"/>
      <c r="P202" s="70"/>
      <c r="Q202" s="7" t="str">
        <f>IF(OR(H202="",F202=""),"",IF(H202=F202,1,IF(H202&lt;F202,0,IF(H202-F202&lt;10,2,IF(H202&gt;F202,3,SE)))))</f>
        <v/>
      </c>
    </row>
    <row r="203" spans="3:17">
      <c r="C203" s="7" t="str">
        <f>IF(OR(F203="",H203=""),"",IF(F203=H203,1,IF(F203&lt;H203,0,IF(F203-H203&lt;10,2,IF(F203&gt;H203,3,SE)))))</f>
        <v/>
      </c>
      <c r="D203" s="70" t="str">
        <f>V18</f>
        <v>VivaCR.FC</v>
      </c>
      <c r="E203" s="70"/>
      <c r="F203" s="8"/>
      <c r="G203" s="23" t="s">
        <v>34</v>
      </c>
      <c r="H203" s="8"/>
      <c r="I203" s="70" t="str">
        <f>V15</f>
        <v>Soccer Italy</v>
      </c>
      <c r="J203" s="70"/>
      <c r="K203" s="70"/>
      <c r="L203" s="70"/>
      <c r="M203" s="70"/>
      <c r="N203" s="70"/>
      <c r="O203" s="70"/>
      <c r="P203" s="70"/>
      <c r="Q203" s="7" t="str">
        <f>IF(OR(H203="",F203=""),"",IF(H203=F203,1,IF(H203&lt;F203,0,IF(H203-F203&lt;10,2,IF(H203&gt;F203,3,SE)))))</f>
        <v/>
      </c>
    </row>
    <row r="204" spans="3:17">
      <c r="C204" s="7" t="str">
        <f>IF(OR(F204="",H204=""),"",IF(F204=H204,1,IF(F204&lt;H204,0,IF(F204-H204&lt;10,2,IF(F204&gt;H204,3,SE)))))</f>
        <v/>
      </c>
      <c r="D204" s="70" t="str">
        <f>V16</f>
        <v>Driblador F.C</v>
      </c>
      <c r="E204" s="70"/>
      <c r="F204" s="8"/>
      <c r="G204" s="23" t="s">
        <v>34</v>
      </c>
      <c r="H204" s="8"/>
      <c r="I204" s="70" t="str">
        <f>V14</f>
        <v>ousadia e alegriaa1</v>
      </c>
      <c r="J204" s="70"/>
      <c r="K204" s="70"/>
      <c r="L204" s="70"/>
      <c r="M204" s="70"/>
      <c r="N204" s="70"/>
      <c r="O204" s="70"/>
      <c r="P204" s="70"/>
      <c r="Q204" s="7" t="str">
        <f>IF(OR(H204="",F204=""),"",IF(H204=F204,1,IF(H204&lt;F204,0,IF(H204-F204&lt;10,2,IF(H204&gt;F204,3,SE)))))</f>
        <v/>
      </c>
    </row>
    <row r="205" spans="3:17">
      <c r="C205" s="7" t="str">
        <f>IF(OR(F205="",H205=""),"",IF(F205=H205,1,IF(F205&lt;H205,0,IF(F205-H205&lt;10,2,IF(F205&gt;H205,3,SE)))))</f>
        <v/>
      </c>
      <c r="D205" s="70" t="str">
        <f>V22</f>
        <v>Us Karas</v>
      </c>
      <c r="E205" s="70"/>
      <c r="F205" s="8"/>
      <c r="G205" s="23" t="s">
        <v>34</v>
      </c>
      <c r="H205" s="8"/>
      <c r="I205" s="70" t="str">
        <f>V24</f>
        <v>Casinha da Grazi</v>
      </c>
      <c r="J205" s="70"/>
      <c r="K205" s="70"/>
      <c r="L205" s="70"/>
      <c r="M205" s="70"/>
      <c r="N205" s="70"/>
      <c r="O205" s="70"/>
      <c r="P205" s="70"/>
      <c r="Q205" s="7" t="str">
        <f>IF(OR(H205="",F205=""),"",IF(H205=F205,1,IF(H205&lt;F205,0,IF(H205-F205&lt;10,2,IF(H205&gt;F205,3,SE)))))</f>
        <v/>
      </c>
    </row>
    <row r="206" spans="3:17">
      <c r="C206" s="7" t="str">
        <f>IF(OR(F206="",H206=""),"",IF(F206=H206,1,IF(F206&lt;H206,0,IF(F206-H206&lt;10,2,IF(F206&gt;H206,3,SE)))))</f>
        <v/>
      </c>
      <c r="D206" s="70" t="str">
        <f>V17</f>
        <v>Lucca Mengão</v>
      </c>
      <c r="E206" s="70"/>
      <c r="F206" s="8"/>
      <c r="G206" s="23" t="s">
        <v>34</v>
      </c>
      <c r="H206" s="8"/>
      <c r="I206" s="70" t="str">
        <f>V26</f>
        <v>Bahia aju</v>
      </c>
      <c r="J206" s="70"/>
      <c r="K206" s="70"/>
      <c r="L206" s="70"/>
      <c r="M206" s="70"/>
      <c r="N206" s="70"/>
      <c r="O206" s="70"/>
      <c r="P206" s="70"/>
      <c r="Q206" s="7" t="str">
        <f>IF(OR(H206="",F206=""),"",IF(H206=F206,1,IF(H206&lt;F206,0,IF(H206-F206&lt;10,2,IF(H206&gt;F206,3,SE)))))</f>
        <v/>
      </c>
    </row>
  </sheetData>
  <sheetProtection password="D90E" sheet="1" objects="1" scenarios="1"/>
  <mergeCells count="257">
    <mergeCell ref="D194:E194"/>
    <mergeCell ref="I194:P194"/>
    <mergeCell ref="D196:P197"/>
    <mergeCell ref="D199:E199"/>
    <mergeCell ref="I199:P199"/>
    <mergeCell ref="D200:E200"/>
    <mergeCell ref="I200:P200"/>
    <mergeCell ref="D191:E191"/>
    <mergeCell ref="I191:P191"/>
    <mergeCell ref="D192:E192"/>
    <mergeCell ref="I192:P192"/>
    <mergeCell ref="D193:E193"/>
    <mergeCell ref="I193:P193"/>
    <mergeCell ref="D204:E204"/>
    <mergeCell ref="I204:P204"/>
    <mergeCell ref="D205:E205"/>
    <mergeCell ref="I205:P205"/>
    <mergeCell ref="D206:E206"/>
    <mergeCell ref="I206:P206"/>
    <mergeCell ref="D201:E201"/>
    <mergeCell ref="I201:P201"/>
    <mergeCell ref="D202:E202"/>
    <mergeCell ref="I202:P202"/>
    <mergeCell ref="D203:E203"/>
    <mergeCell ref="I203:P203"/>
    <mergeCell ref="D188:E188"/>
    <mergeCell ref="I188:P188"/>
    <mergeCell ref="D189:E189"/>
    <mergeCell ref="I189:P189"/>
    <mergeCell ref="D190:E190"/>
    <mergeCell ref="I190:P190"/>
    <mergeCell ref="D181:E181"/>
    <mergeCell ref="I181:P181"/>
    <mergeCell ref="D182:E182"/>
    <mergeCell ref="I182:P182"/>
    <mergeCell ref="D184:P185"/>
    <mergeCell ref="D187:E187"/>
    <mergeCell ref="I187:P187"/>
    <mergeCell ref="D178:E178"/>
    <mergeCell ref="I178:P178"/>
    <mergeCell ref="D179:E179"/>
    <mergeCell ref="I179:P179"/>
    <mergeCell ref="D180:E180"/>
    <mergeCell ref="I180:P180"/>
    <mergeCell ref="D172:P173"/>
    <mergeCell ref="D175:E175"/>
    <mergeCell ref="I175:P175"/>
    <mergeCell ref="D176:E176"/>
    <mergeCell ref="I176:P176"/>
    <mergeCell ref="D177:E177"/>
    <mergeCell ref="I177:P177"/>
    <mergeCell ref="D168:E168"/>
    <mergeCell ref="I168:P168"/>
    <mergeCell ref="D169:E169"/>
    <mergeCell ref="I169:P169"/>
    <mergeCell ref="D170:E170"/>
    <mergeCell ref="I170:P170"/>
    <mergeCell ref="D165:E165"/>
    <mergeCell ref="I165:P165"/>
    <mergeCell ref="D166:E166"/>
    <mergeCell ref="I166:P166"/>
    <mergeCell ref="D167:E167"/>
    <mergeCell ref="I167:P167"/>
    <mergeCell ref="D158:E158"/>
    <mergeCell ref="I158:P158"/>
    <mergeCell ref="D160:P161"/>
    <mergeCell ref="D163:E163"/>
    <mergeCell ref="I163:P163"/>
    <mergeCell ref="D164:E164"/>
    <mergeCell ref="I164:P164"/>
    <mergeCell ref="D155:E155"/>
    <mergeCell ref="I155:P155"/>
    <mergeCell ref="D156:E156"/>
    <mergeCell ref="I156:P156"/>
    <mergeCell ref="D157:E157"/>
    <mergeCell ref="I157:P157"/>
    <mergeCell ref="D152:E152"/>
    <mergeCell ref="I152:P152"/>
    <mergeCell ref="D153:E153"/>
    <mergeCell ref="I153:P153"/>
    <mergeCell ref="D154:E154"/>
    <mergeCell ref="I154:P154"/>
    <mergeCell ref="D145:E145"/>
    <mergeCell ref="I145:P145"/>
    <mergeCell ref="D146:E146"/>
    <mergeCell ref="I146:P146"/>
    <mergeCell ref="D148:P149"/>
    <mergeCell ref="D151:E151"/>
    <mergeCell ref="I151:P151"/>
    <mergeCell ref="D142:E142"/>
    <mergeCell ref="I142:P142"/>
    <mergeCell ref="D143:E143"/>
    <mergeCell ref="I143:P143"/>
    <mergeCell ref="D144:E144"/>
    <mergeCell ref="I144:P144"/>
    <mergeCell ref="D136:P137"/>
    <mergeCell ref="D139:E139"/>
    <mergeCell ref="I139:P139"/>
    <mergeCell ref="D140:E140"/>
    <mergeCell ref="I140:P140"/>
    <mergeCell ref="D141:E141"/>
    <mergeCell ref="I141:P141"/>
    <mergeCell ref="D132:E132"/>
    <mergeCell ref="I132:P132"/>
    <mergeCell ref="D133:E133"/>
    <mergeCell ref="I133:P133"/>
    <mergeCell ref="D134:E134"/>
    <mergeCell ref="I134:P134"/>
    <mergeCell ref="D129:E129"/>
    <mergeCell ref="I129:P129"/>
    <mergeCell ref="D130:E130"/>
    <mergeCell ref="I130:P130"/>
    <mergeCell ref="D131:E131"/>
    <mergeCell ref="I131:P131"/>
    <mergeCell ref="D122:E122"/>
    <mergeCell ref="I122:P122"/>
    <mergeCell ref="D124:P125"/>
    <mergeCell ref="D127:E127"/>
    <mergeCell ref="I127:P127"/>
    <mergeCell ref="D128:E128"/>
    <mergeCell ref="I128:P128"/>
    <mergeCell ref="D119:E119"/>
    <mergeCell ref="I119:P119"/>
    <mergeCell ref="D120:E120"/>
    <mergeCell ref="I120:P120"/>
    <mergeCell ref="D121:E121"/>
    <mergeCell ref="I121:P121"/>
    <mergeCell ref="D116:E116"/>
    <mergeCell ref="I116:P116"/>
    <mergeCell ref="D117:E117"/>
    <mergeCell ref="I117:P117"/>
    <mergeCell ref="D118:E118"/>
    <mergeCell ref="I118:P118"/>
    <mergeCell ref="D109:E109"/>
    <mergeCell ref="I109:P109"/>
    <mergeCell ref="D110:E110"/>
    <mergeCell ref="I110:P110"/>
    <mergeCell ref="D112:P113"/>
    <mergeCell ref="D115:E115"/>
    <mergeCell ref="I115:P115"/>
    <mergeCell ref="D106:E106"/>
    <mergeCell ref="I106:P106"/>
    <mergeCell ref="D107:E107"/>
    <mergeCell ref="I107:P107"/>
    <mergeCell ref="D108:E108"/>
    <mergeCell ref="I108:P108"/>
    <mergeCell ref="D100:P101"/>
    <mergeCell ref="D103:E103"/>
    <mergeCell ref="I103:P103"/>
    <mergeCell ref="D104:E104"/>
    <mergeCell ref="I104:P104"/>
    <mergeCell ref="D105:E105"/>
    <mergeCell ref="I105:P105"/>
    <mergeCell ref="D96:E96"/>
    <mergeCell ref="I96:P96"/>
    <mergeCell ref="D97:E97"/>
    <mergeCell ref="I97:P97"/>
    <mergeCell ref="D98:E98"/>
    <mergeCell ref="I98:P98"/>
    <mergeCell ref="D93:E93"/>
    <mergeCell ref="I93:P93"/>
    <mergeCell ref="D94:E94"/>
    <mergeCell ref="I94:P94"/>
    <mergeCell ref="D95:E95"/>
    <mergeCell ref="I95:P95"/>
    <mergeCell ref="D86:E86"/>
    <mergeCell ref="I86:P86"/>
    <mergeCell ref="D88:P89"/>
    <mergeCell ref="D91:E91"/>
    <mergeCell ref="I91:P91"/>
    <mergeCell ref="D92:E92"/>
    <mergeCell ref="I92:P92"/>
    <mergeCell ref="D83:E83"/>
    <mergeCell ref="I83:P83"/>
    <mergeCell ref="D84:E84"/>
    <mergeCell ref="I84:P84"/>
    <mergeCell ref="D85:E85"/>
    <mergeCell ref="I85:P85"/>
    <mergeCell ref="D80:E80"/>
    <mergeCell ref="I80:P80"/>
    <mergeCell ref="D81:E81"/>
    <mergeCell ref="I81:P81"/>
    <mergeCell ref="D82:E82"/>
    <mergeCell ref="I82:P82"/>
    <mergeCell ref="D73:E73"/>
    <mergeCell ref="I73:P73"/>
    <mergeCell ref="D74:E74"/>
    <mergeCell ref="I74:P74"/>
    <mergeCell ref="D76:P77"/>
    <mergeCell ref="D79:E79"/>
    <mergeCell ref="I79:P79"/>
    <mergeCell ref="D70:E70"/>
    <mergeCell ref="I70:P70"/>
    <mergeCell ref="D71:E71"/>
    <mergeCell ref="I71:P71"/>
    <mergeCell ref="D72:E72"/>
    <mergeCell ref="I72:P72"/>
    <mergeCell ref="D64:P65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2:E62"/>
    <mergeCell ref="I62:P62"/>
    <mergeCell ref="D57:E57"/>
    <mergeCell ref="I57:P57"/>
    <mergeCell ref="D58:E58"/>
    <mergeCell ref="I58:P58"/>
    <mergeCell ref="D59:E59"/>
    <mergeCell ref="I59:P59"/>
    <mergeCell ref="D50:E50"/>
    <mergeCell ref="I50:P50"/>
    <mergeCell ref="D52:P53"/>
    <mergeCell ref="D55:E55"/>
    <mergeCell ref="I55:P55"/>
    <mergeCell ref="D56:E56"/>
    <mergeCell ref="I56:P56"/>
    <mergeCell ref="D47:E47"/>
    <mergeCell ref="I47:P47"/>
    <mergeCell ref="D48:E48"/>
    <mergeCell ref="I48:P48"/>
    <mergeCell ref="D49:E49"/>
    <mergeCell ref="I49:P49"/>
    <mergeCell ref="D44:E44"/>
    <mergeCell ref="I44:P44"/>
    <mergeCell ref="D45:E45"/>
    <mergeCell ref="I45:P45"/>
    <mergeCell ref="D46:E46"/>
    <mergeCell ref="I46:P46"/>
    <mergeCell ref="D37:E37"/>
    <mergeCell ref="I37:P37"/>
    <mergeCell ref="D38:E38"/>
    <mergeCell ref="I38:P38"/>
    <mergeCell ref="D40:P41"/>
    <mergeCell ref="D43:E43"/>
    <mergeCell ref="I43:P43"/>
    <mergeCell ref="B3:Q5"/>
    <mergeCell ref="D34:E34"/>
    <mergeCell ref="I34:P34"/>
    <mergeCell ref="D35:E35"/>
    <mergeCell ref="I35:P35"/>
    <mergeCell ref="D36:E36"/>
    <mergeCell ref="I36:P36"/>
    <mergeCell ref="D28:P29"/>
    <mergeCell ref="D31:E31"/>
    <mergeCell ref="I31:P31"/>
    <mergeCell ref="D32:E32"/>
    <mergeCell ref="I32:P32"/>
    <mergeCell ref="D33:E33"/>
    <mergeCell ref="I33:P33"/>
    <mergeCell ref="D8:O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I3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2014-07-11T17:09:59Z</dcterms:created>
  <dcterms:modified xsi:type="dcterms:W3CDTF">2015-04-10T20:26:47Z</dcterms:modified>
</cp:coreProperties>
</file>