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30" windowWidth="15075" windowHeight="7710"/>
  </bookViews>
  <sheets>
    <sheet name="Plan1" sheetId="1" r:id="rId1"/>
    <sheet name="Plan2" sheetId="2" r:id="rId2"/>
    <sheet name="Plan3" sheetId="3" r:id="rId3"/>
  </sheets>
  <calcPr calcId="124519"/>
</workbook>
</file>

<file path=xl/calcChain.xml><?xml version="1.0" encoding="utf-8"?>
<calcChain xmlns="http://schemas.openxmlformats.org/spreadsheetml/2006/main">
  <c r="AF177" i="1"/>
  <c r="AF178"/>
  <c r="AF179"/>
  <c r="AF176"/>
  <c r="AF222"/>
  <c r="AF223"/>
  <c r="AF224"/>
  <c r="AF221"/>
  <c r="W312"/>
  <c r="W311"/>
  <c r="W310"/>
  <c r="W309"/>
  <c r="AC91"/>
  <c r="P420" l="1"/>
  <c r="E420"/>
  <c r="P417"/>
  <c r="E417"/>
  <c r="P414"/>
  <c r="E414"/>
  <c r="P411"/>
  <c r="E411"/>
  <c r="P408"/>
  <c r="E408"/>
  <c r="P405"/>
  <c r="P402"/>
  <c r="P399"/>
  <c r="E402"/>
  <c r="E399"/>
  <c r="Q392"/>
  <c r="C392"/>
  <c r="Q391"/>
  <c r="D391"/>
  <c r="C391"/>
  <c r="Q390"/>
  <c r="C390"/>
  <c r="Q389"/>
  <c r="C389"/>
  <c r="Q388"/>
  <c r="C388"/>
  <c r="Q387"/>
  <c r="C387"/>
  <c r="Q386"/>
  <c r="C386"/>
  <c r="Q385"/>
  <c r="D385"/>
  <c r="C385"/>
  <c r="Q384"/>
  <c r="C384"/>
  <c r="Q383"/>
  <c r="C383"/>
  <c r="Q382"/>
  <c r="C382"/>
  <c r="Q381"/>
  <c r="C381"/>
  <c r="Q380"/>
  <c r="C380"/>
  <c r="Q379"/>
  <c r="D379"/>
  <c r="C379"/>
  <c r="Q378"/>
  <c r="C378"/>
  <c r="Q377"/>
  <c r="C377"/>
  <c r="Q376"/>
  <c r="C376"/>
  <c r="Q375"/>
  <c r="C375"/>
  <c r="Q374"/>
  <c r="C374"/>
  <c r="Q373"/>
  <c r="D373"/>
  <c r="C373"/>
  <c r="Q372"/>
  <c r="C372"/>
  <c r="Q371"/>
  <c r="C371"/>
  <c r="Q370"/>
  <c r="C370"/>
  <c r="Q369"/>
  <c r="C369"/>
  <c r="Q368"/>
  <c r="C368"/>
  <c r="Q367"/>
  <c r="D367"/>
  <c r="C367"/>
  <c r="Q366"/>
  <c r="C366"/>
  <c r="Q365"/>
  <c r="C365"/>
  <c r="Q364"/>
  <c r="C364"/>
  <c r="Q363"/>
  <c r="C363"/>
  <c r="Q362"/>
  <c r="C362"/>
  <c r="Q361"/>
  <c r="D361"/>
  <c r="C361"/>
  <c r="Q360"/>
  <c r="C360"/>
  <c r="Q359"/>
  <c r="C359"/>
  <c r="Q358"/>
  <c r="C358"/>
  <c r="Q357"/>
  <c r="C357"/>
  <c r="AD356"/>
  <c r="AC356"/>
  <c r="W356"/>
  <c r="AD355"/>
  <c r="AC355"/>
  <c r="W355"/>
  <c r="AD354"/>
  <c r="AC354"/>
  <c r="W354"/>
  <c r="AD353"/>
  <c r="AC353"/>
  <c r="W353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X312" s="1"/>
  <c r="Q316"/>
  <c r="C316"/>
  <c r="Q315"/>
  <c r="C315"/>
  <c r="Q314"/>
  <c r="C314"/>
  <c r="Q313"/>
  <c r="AD312"/>
  <c r="AC312"/>
  <c r="AD311"/>
  <c r="AC311"/>
  <c r="AD310"/>
  <c r="AC310"/>
  <c r="AD309"/>
  <c r="AC309"/>
  <c r="Q307"/>
  <c r="Q306"/>
  <c r="X356" l="1"/>
  <c r="AG356" s="1"/>
  <c r="X354"/>
  <c r="X355"/>
  <c r="X353"/>
  <c r="AF353"/>
  <c r="AF312"/>
  <c r="AE355"/>
  <c r="AG355" s="1"/>
  <c r="AF354"/>
  <c r="AF355"/>
  <c r="AE354"/>
  <c r="AG354" s="1"/>
  <c r="AF356"/>
  <c r="AE356"/>
  <c r="AE353"/>
  <c r="AE311"/>
  <c r="AE312"/>
  <c r="AG312" s="1"/>
  <c r="X311"/>
  <c r="X309"/>
  <c r="AG309" s="1"/>
  <c r="X310"/>
  <c r="AE310"/>
  <c r="AE309"/>
  <c r="W222"/>
  <c r="W223"/>
  <c r="W224"/>
  <c r="W221"/>
  <c r="W177"/>
  <c r="W178"/>
  <c r="W179"/>
  <c r="W176"/>
  <c r="W133"/>
  <c r="W134"/>
  <c r="W135"/>
  <c r="W132"/>
  <c r="W90"/>
  <c r="W91"/>
  <c r="W89"/>
  <c r="W88"/>
  <c r="W47"/>
  <c r="W46"/>
  <c r="W45"/>
  <c r="W44"/>
  <c r="W268"/>
  <c r="W267"/>
  <c r="W266"/>
  <c r="W265"/>
  <c r="O470"/>
  <c r="M470"/>
  <c r="O461"/>
  <c r="M461"/>
  <c r="O452"/>
  <c r="M452"/>
  <c r="O449"/>
  <c r="M449"/>
  <c r="O440"/>
  <c r="M440"/>
  <c r="O437"/>
  <c r="M437"/>
  <c r="O434"/>
  <c r="M434"/>
  <c r="O431"/>
  <c r="M431"/>
  <c r="O422"/>
  <c r="M422"/>
  <c r="O419"/>
  <c r="M419"/>
  <c r="O416"/>
  <c r="M416"/>
  <c r="O413"/>
  <c r="M413"/>
  <c r="O410"/>
  <c r="M410"/>
  <c r="O407"/>
  <c r="M407"/>
  <c r="E405"/>
  <c r="O404"/>
  <c r="M404"/>
  <c r="P429" s="1"/>
  <c r="O401"/>
  <c r="M401"/>
  <c r="E429" s="1"/>
  <c r="Q304"/>
  <c r="C304"/>
  <c r="Q303"/>
  <c r="D303"/>
  <c r="C303"/>
  <c r="Q302"/>
  <c r="C302"/>
  <c r="Q301"/>
  <c r="C301"/>
  <c r="Q300"/>
  <c r="C300"/>
  <c r="Q299"/>
  <c r="C299"/>
  <c r="Q298"/>
  <c r="C298"/>
  <c r="Q297"/>
  <c r="D297"/>
  <c r="C297"/>
  <c r="Q296"/>
  <c r="C296"/>
  <c r="Q295"/>
  <c r="C295"/>
  <c r="Q294"/>
  <c r="C294"/>
  <c r="Q293"/>
  <c r="C293"/>
  <c r="Q292"/>
  <c r="C292"/>
  <c r="Q291"/>
  <c r="D291"/>
  <c r="C291"/>
  <c r="Q290"/>
  <c r="C290"/>
  <c r="Q289"/>
  <c r="C289"/>
  <c r="Q288"/>
  <c r="C288"/>
  <c r="Q287"/>
  <c r="C287"/>
  <c r="Q286"/>
  <c r="C286"/>
  <c r="Q285"/>
  <c r="D285"/>
  <c r="C285"/>
  <c r="Q284"/>
  <c r="C284"/>
  <c r="Q283"/>
  <c r="C283"/>
  <c r="Q282"/>
  <c r="C282"/>
  <c r="Q281"/>
  <c r="C281"/>
  <c r="Q280"/>
  <c r="C280"/>
  <c r="X267" s="1"/>
  <c r="Q279"/>
  <c r="D279"/>
  <c r="C279"/>
  <c r="Q278"/>
  <c r="C278"/>
  <c r="Q277"/>
  <c r="C277"/>
  <c r="Q276"/>
  <c r="C276"/>
  <c r="Q275"/>
  <c r="C275"/>
  <c r="Q274"/>
  <c r="C274"/>
  <c r="Q273"/>
  <c r="D273"/>
  <c r="C273"/>
  <c r="Q272"/>
  <c r="C272"/>
  <c r="Q271"/>
  <c r="C271"/>
  <c r="Q270"/>
  <c r="C270"/>
  <c r="Q269"/>
  <c r="C269"/>
  <c r="AD268"/>
  <c r="AC268"/>
  <c r="AD267"/>
  <c r="AC267"/>
  <c r="AD266"/>
  <c r="AC266"/>
  <c r="AD265"/>
  <c r="AC265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Q235"/>
  <c r="C235"/>
  <c r="Q234"/>
  <c r="C234"/>
  <c r="Q233"/>
  <c r="C233"/>
  <c r="Q232"/>
  <c r="C232"/>
  <c r="Q231"/>
  <c r="C231"/>
  <c r="Q230"/>
  <c r="C230"/>
  <c r="X223" s="1"/>
  <c r="Q229"/>
  <c r="C229"/>
  <c r="X224" s="1"/>
  <c r="Q228"/>
  <c r="C228"/>
  <c r="Q227"/>
  <c r="C227"/>
  <c r="Q226"/>
  <c r="C226"/>
  <c r="Q225"/>
  <c r="AD224"/>
  <c r="AC224"/>
  <c r="AD223"/>
  <c r="AC223"/>
  <c r="AD222"/>
  <c r="AC222"/>
  <c r="AD221"/>
  <c r="AC221"/>
  <c r="X221"/>
  <c r="Q219"/>
  <c r="Q218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X178" s="1"/>
  <c r="Q184"/>
  <c r="C184"/>
  <c r="Q183"/>
  <c r="C183"/>
  <c r="Q182"/>
  <c r="C182"/>
  <c r="Q181"/>
  <c r="C181"/>
  <c r="Q180"/>
  <c r="C180"/>
  <c r="AD179"/>
  <c r="AC179"/>
  <c r="AD178"/>
  <c r="AC178"/>
  <c r="AE178" s="1"/>
  <c r="AD177"/>
  <c r="AC177"/>
  <c r="AD176"/>
  <c r="AC176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X132" s="1"/>
  <c r="C147"/>
  <c r="Q146"/>
  <c r="C146"/>
  <c r="Q145"/>
  <c r="C145"/>
  <c r="Q144"/>
  <c r="C144"/>
  <c r="Q143"/>
  <c r="C143"/>
  <c r="Q142"/>
  <c r="C142"/>
  <c r="Q141"/>
  <c r="X133" s="1"/>
  <c r="C141"/>
  <c r="Q140"/>
  <c r="C140"/>
  <c r="X135" s="1"/>
  <c r="Q139"/>
  <c r="C139"/>
  <c r="Q138"/>
  <c r="C138"/>
  <c r="Q137"/>
  <c r="C137"/>
  <c r="Q136"/>
  <c r="AD135"/>
  <c r="AC135"/>
  <c r="AE135" s="1"/>
  <c r="AD134"/>
  <c r="AC134"/>
  <c r="X134"/>
  <c r="AD133"/>
  <c r="AC133"/>
  <c r="AD132"/>
  <c r="AC132"/>
  <c r="Q130"/>
  <c r="Q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Q98"/>
  <c r="C98"/>
  <c r="Q97"/>
  <c r="C97"/>
  <c r="Q96"/>
  <c r="X88" s="1"/>
  <c r="C96"/>
  <c r="X91" s="1"/>
  <c r="Q95"/>
  <c r="C95"/>
  <c r="Q94"/>
  <c r="C94"/>
  <c r="Q93"/>
  <c r="C93"/>
  <c r="Q92"/>
  <c r="C92"/>
  <c r="AD91"/>
  <c r="AD90"/>
  <c r="AC90"/>
  <c r="AD89"/>
  <c r="AC89"/>
  <c r="AD88"/>
  <c r="AC88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AD47"/>
  <c r="AC47"/>
  <c r="D82"/>
  <c r="AD46"/>
  <c r="AC46"/>
  <c r="I82"/>
  <c r="AD45"/>
  <c r="AC45"/>
  <c r="D83"/>
  <c r="AD44"/>
  <c r="AC44"/>
  <c r="AE47" l="1"/>
  <c r="X222"/>
  <c r="X266"/>
  <c r="P432"/>
  <c r="P435"/>
  <c r="P438"/>
  <c r="P447"/>
  <c r="P450"/>
  <c r="P468"/>
  <c r="X179"/>
  <c r="AE221"/>
  <c r="AE223"/>
  <c r="E432"/>
  <c r="E435"/>
  <c r="E438"/>
  <c r="E447"/>
  <c r="E450"/>
  <c r="E468"/>
  <c r="AG353"/>
  <c r="AH354" s="1"/>
  <c r="AI354" s="1"/>
  <c r="O354" s="1"/>
  <c r="AF310"/>
  <c r="AG310"/>
  <c r="AF311"/>
  <c r="AG311"/>
  <c r="AE267"/>
  <c r="AG267" s="1"/>
  <c r="X268"/>
  <c r="X265"/>
  <c r="AF266"/>
  <c r="AF267"/>
  <c r="AG221"/>
  <c r="AG223"/>
  <c r="X176"/>
  <c r="AG178"/>
  <c r="AF132"/>
  <c r="AE133"/>
  <c r="AG133" s="1"/>
  <c r="AF134"/>
  <c r="AF133"/>
  <c r="AG135"/>
  <c r="AF135"/>
  <c r="AF88"/>
  <c r="AF91"/>
  <c r="AE132"/>
  <c r="AG132" s="1"/>
  <c r="AE134"/>
  <c r="AG134" s="1"/>
  <c r="X177"/>
  <c r="AE177"/>
  <c r="AE224"/>
  <c r="AG224" s="1"/>
  <c r="AE222"/>
  <c r="AG222" s="1"/>
  <c r="AE268"/>
  <c r="AG268" s="1"/>
  <c r="AF265"/>
  <c r="AF268"/>
  <c r="AF309"/>
  <c r="AE266"/>
  <c r="AG266" s="1"/>
  <c r="AE265"/>
  <c r="AG265" s="1"/>
  <c r="X89"/>
  <c r="AE90"/>
  <c r="X90"/>
  <c r="AE89"/>
  <c r="AE91"/>
  <c r="AG91" s="1"/>
  <c r="AE88"/>
  <c r="AG88" s="1"/>
  <c r="X45"/>
  <c r="AG45" s="1"/>
  <c r="X44"/>
  <c r="X47"/>
  <c r="AG47" s="1"/>
  <c r="X46"/>
  <c r="AE46"/>
  <c r="AE45"/>
  <c r="AE44"/>
  <c r="AE176"/>
  <c r="AE179"/>
  <c r="AG179" s="1"/>
  <c r="D347"/>
  <c r="I391"/>
  <c r="I347"/>
  <c r="D348"/>
  <c r="D392"/>
  <c r="I392"/>
  <c r="I348"/>
  <c r="I386"/>
  <c r="D386"/>
  <c r="I385"/>
  <c r="I380"/>
  <c r="D380"/>
  <c r="I379"/>
  <c r="I374"/>
  <c r="D374"/>
  <c r="I373"/>
  <c r="I368"/>
  <c r="D368"/>
  <c r="I367"/>
  <c r="I362"/>
  <c r="D362"/>
  <c r="I361"/>
  <c r="I342"/>
  <c r="D342"/>
  <c r="I341"/>
  <c r="D341"/>
  <c r="I336"/>
  <c r="D336"/>
  <c r="I335"/>
  <c r="D335"/>
  <c r="I330"/>
  <c r="D330"/>
  <c r="I329"/>
  <c r="D329"/>
  <c r="I324"/>
  <c r="D324"/>
  <c r="I323"/>
  <c r="D323"/>
  <c r="I318"/>
  <c r="D318"/>
  <c r="I317"/>
  <c r="D317"/>
  <c r="I83"/>
  <c r="D127"/>
  <c r="D126"/>
  <c r="I171"/>
  <c r="D171"/>
  <c r="I170"/>
  <c r="D170"/>
  <c r="I215"/>
  <c r="D215"/>
  <c r="I214"/>
  <c r="D214"/>
  <c r="I260"/>
  <c r="D260"/>
  <c r="I259"/>
  <c r="D259"/>
  <c r="I304"/>
  <c r="D304"/>
  <c r="I303"/>
  <c r="I127"/>
  <c r="I121"/>
  <c r="I126"/>
  <c r="D121"/>
  <c r="D52"/>
  <c r="I52"/>
  <c r="D53"/>
  <c r="I53"/>
  <c r="D58"/>
  <c r="I58"/>
  <c r="D59"/>
  <c r="I59"/>
  <c r="D64"/>
  <c r="I64"/>
  <c r="D65"/>
  <c r="I65"/>
  <c r="D70"/>
  <c r="I70"/>
  <c r="D71"/>
  <c r="I71"/>
  <c r="D76"/>
  <c r="I76"/>
  <c r="D77"/>
  <c r="I77"/>
  <c r="D96"/>
  <c r="I96"/>
  <c r="D97"/>
  <c r="I97"/>
  <c r="D102"/>
  <c r="I102"/>
  <c r="D103"/>
  <c r="I103"/>
  <c r="D108"/>
  <c r="I108"/>
  <c r="D109"/>
  <c r="I109"/>
  <c r="D114"/>
  <c r="I114"/>
  <c r="D115"/>
  <c r="I115"/>
  <c r="D120"/>
  <c r="I120"/>
  <c r="D140"/>
  <c r="I140"/>
  <c r="D141"/>
  <c r="I141"/>
  <c r="D146"/>
  <c r="I146"/>
  <c r="D147"/>
  <c r="I147"/>
  <c r="D152"/>
  <c r="I152"/>
  <c r="D153"/>
  <c r="I153"/>
  <c r="D158"/>
  <c r="I158"/>
  <c r="D159"/>
  <c r="I159"/>
  <c r="D164"/>
  <c r="I164"/>
  <c r="D165"/>
  <c r="I165"/>
  <c r="D184"/>
  <c r="I184"/>
  <c r="D185"/>
  <c r="I185"/>
  <c r="D190"/>
  <c r="I190"/>
  <c r="D191"/>
  <c r="I191"/>
  <c r="D196"/>
  <c r="I196"/>
  <c r="D197"/>
  <c r="I197"/>
  <c r="D202"/>
  <c r="I202"/>
  <c r="D203"/>
  <c r="I203"/>
  <c r="D208"/>
  <c r="I208"/>
  <c r="D209"/>
  <c r="I209"/>
  <c r="D229"/>
  <c r="I229"/>
  <c r="D230"/>
  <c r="I230"/>
  <c r="D235"/>
  <c r="I235"/>
  <c r="D236"/>
  <c r="I236"/>
  <c r="D241"/>
  <c r="I241"/>
  <c r="D242"/>
  <c r="I242"/>
  <c r="D247"/>
  <c r="I247"/>
  <c r="D248"/>
  <c r="I248"/>
  <c r="D253"/>
  <c r="I253"/>
  <c r="D254"/>
  <c r="I254"/>
  <c r="I273"/>
  <c r="D274"/>
  <c r="I274"/>
  <c r="I279"/>
  <c r="D280"/>
  <c r="I280"/>
  <c r="I285"/>
  <c r="D286"/>
  <c r="I286"/>
  <c r="I291"/>
  <c r="D292"/>
  <c r="I292"/>
  <c r="I297"/>
  <c r="D298"/>
  <c r="I298"/>
  <c r="E459"/>
  <c r="P459"/>
  <c r="AH356" l="1"/>
  <c r="AI356" s="1"/>
  <c r="O356" s="1"/>
  <c r="AH353"/>
  <c r="AI353" s="1"/>
  <c r="AH355"/>
  <c r="AI355" s="1"/>
  <c r="O355" s="1"/>
  <c r="AG176"/>
  <c r="AG177"/>
  <c r="AF89"/>
  <c r="AG89"/>
  <c r="AF90"/>
  <c r="AG90"/>
  <c r="AG46"/>
  <c r="AG44"/>
  <c r="AH134"/>
  <c r="AI134" s="1"/>
  <c r="L134" s="1"/>
  <c r="AH135"/>
  <c r="AI135" s="1"/>
  <c r="L135" s="1"/>
  <c r="AH133"/>
  <c r="AI133" s="1"/>
  <c r="F133" s="1"/>
  <c r="AH132"/>
  <c r="AI132" s="1"/>
  <c r="N132" s="1"/>
  <c r="AH224"/>
  <c r="AI224" s="1"/>
  <c r="AH221"/>
  <c r="AI221" s="1"/>
  <c r="M221" s="1"/>
  <c r="AH222"/>
  <c r="AI222" s="1"/>
  <c r="L222" s="1"/>
  <c r="AH223"/>
  <c r="AI223" s="1"/>
  <c r="AH311"/>
  <c r="AI311" s="1"/>
  <c r="E311" s="1"/>
  <c r="O353"/>
  <c r="E353"/>
  <c r="AH310"/>
  <c r="AI310" s="1"/>
  <c r="AH309"/>
  <c r="AI309" s="1"/>
  <c r="M309" s="1"/>
  <c r="AH312"/>
  <c r="AI312" s="1"/>
  <c r="O312" s="1"/>
  <c r="AH266"/>
  <c r="AI266" s="1"/>
  <c r="L266" s="1"/>
  <c r="E354"/>
  <c r="AH265"/>
  <c r="N353"/>
  <c r="AH268"/>
  <c r="AI268" s="1"/>
  <c r="AH267"/>
  <c r="AI267" s="1"/>
  <c r="G267" s="1"/>
  <c r="AF46"/>
  <c r="AF45"/>
  <c r="AF44"/>
  <c r="AF47"/>
  <c r="Y44"/>
  <c r="AB88"/>
  <c r="AB132"/>
  <c r="AB176"/>
  <c r="Y309"/>
  <c r="Z309"/>
  <c r="AA309"/>
  <c r="AB309"/>
  <c r="Y310"/>
  <c r="Z310"/>
  <c r="AA310"/>
  <c r="AB310"/>
  <c r="Y311"/>
  <c r="Z311"/>
  <c r="AA311"/>
  <c r="AB311"/>
  <c r="Y312"/>
  <c r="Z312"/>
  <c r="AA312"/>
  <c r="AB312"/>
  <c r="AB221"/>
  <c r="AB356"/>
  <c r="AA356"/>
  <c r="Z356"/>
  <c r="Y356"/>
  <c r="Y353"/>
  <c r="Z353"/>
  <c r="AA353"/>
  <c r="AB353"/>
  <c r="Y354"/>
  <c r="Z354"/>
  <c r="AA354"/>
  <c r="AB354"/>
  <c r="Y355"/>
  <c r="Z355"/>
  <c r="AA355"/>
  <c r="J354" s="1"/>
  <c r="AB355"/>
  <c r="AB265"/>
  <c r="L268"/>
  <c r="F223"/>
  <c r="X11" s="1"/>
  <c r="G223"/>
  <c r="L223"/>
  <c r="M223"/>
  <c r="N223"/>
  <c r="O223"/>
  <c r="M132"/>
  <c r="L132"/>
  <c r="O134"/>
  <c r="F135"/>
  <c r="AB45"/>
  <c r="AB46"/>
  <c r="AB47"/>
  <c r="AB44"/>
  <c r="AA45"/>
  <c r="AA46"/>
  <c r="AA47"/>
  <c r="AA44"/>
  <c r="Z45"/>
  <c r="Z46"/>
  <c r="Z47"/>
  <c r="Z44"/>
  <c r="Y45"/>
  <c r="Y46"/>
  <c r="Y47"/>
  <c r="AB268"/>
  <c r="AA268"/>
  <c r="Z268"/>
  <c r="Y268"/>
  <c r="AB267"/>
  <c r="AA267"/>
  <c r="Z267"/>
  <c r="Y267"/>
  <c r="AB266"/>
  <c r="AA266"/>
  <c r="Z266"/>
  <c r="Y266"/>
  <c r="Y265"/>
  <c r="Z265"/>
  <c r="AA265"/>
  <c r="AB224"/>
  <c r="AA224"/>
  <c r="Z224"/>
  <c r="Y224"/>
  <c r="AB223"/>
  <c r="AA223"/>
  <c r="Z223"/>
  <c r="Y223"/>
  <c r="AB222"/>
  <c r="K223" s="1"/>
  <c r="AA222"/>
  <c r="J223" s="1"/>
  <c r="AD11" s="1"/>
  <c r="Z222"/>
  <c r="I223" s="1"/>
  <c r="Y222"/>
  <c r="H223" s="1"/>
  <c r="AC11" s="1"/>
  <c r="Y221"/>
  <c r="Z221"/>
  <c r="AA221"/>
  <c r="AB179"/>
  <c r="AA179"/>
  <c r="Z179"/>
  <c r="Y179"/>
  <c r="AB178"/>
  <c r="AA178"/>
  <c r="Z178"/>
  <c r="Y178"/>
  <c r="AB177"/>
  <c r="AA177"/>
  <c r="Z177"/>
  <c r="Y177"/>
  <c r="Y176"/>
  <c r="Z176"/>
  <c r="AA176"/>
  <c r="AB135"/>
  <c r="K132" s="1"/>
  <c r="AA135"/>
  <c r="Z135"/>
  <c r="Y135"/>
  <c r="AB134"/>
  <c r="AA134"/>
  <c r="Z134"/>
  <c r="Y134"/>
  <c r="AB133"/>
  <c r="AA133"/>
  <c r="Z133"/>
  <c r="Y133"/>
  <c r="Y132"/>
  <c r="Z132"/>
  <c r="AA132"/>
  <c r="AB91"/>
  <c r="AA91"/>
  <c r="Z91"/>
  <c r="Y91"/>
  <c r="AB90"/>
  <c r="AA90"/>
  <c r="Z90"/>
  <c r="Y90"/>
  <c r="AB89"/>
  <c r="AA89"/>
  <c r="Z89"/>
  <c r="Y89"/>
  <c r="Y88"/>
  <c r="Z88"/>
  <c r="AA88"/>
  <c r="E223"/>
  <c r="V11" s="1"/>
  <c r="E132"/>
  <c r="E134"/>
  <c r="V9" s="1"/>
  <c r="E135" l="1"/>
  <c r="E221"/>
  <c r="J221"/>
  <c r="N135"/>
  <c r="G222"/>
  <c r="M135"/>
  <c r="O221"/>
  <c r="K224"/>
  <c r="E355"/>
  <c r="E356"/>
  <c r="K309"/>
  <c r="J267"/>
  <c r="AD12" s="1"/>
  <c r="L221"/>
  <c r="G221"/>
  <c r="H221"/>
  <c r="L224"/>
  <c r="F221"/>
  <c r="N221"/>
  <c r="AH176"/>
  <c r="AI176" s="1"/>
  <c r="N176" s="1"/>
  <c r="AH178"/>
  <c r="AI178" s="1"/>
  <c r="F178" s="1"/>
  <c r="X10" s="1"/>
  <c r="AH179"/>
  <c r="AI179" s="1"/>
  <c r="F179" s="1"/>
  <c r="AH177"/>
  <c r="AI177" s="1"/>
  <c r="G177" s="1"/>
  <c r="J135"/>
  <c r="I132"/>
  <c r="G132"/>
  <c r="O132"/>
  <c r="F132"/>
  <c r="O135"/>
  <c r="G135"/>
  <c r="H135"/>
  <c r="G134"/>
  <c r="K134"/>
  <c r="M134"/>
  <c r="I134"/>
  <c r="M133"/>
  <c r="I133"/>
  <c r="O133"/>
  <c r="G133"/>
  <c r="H134"/>
  <c r="AC9" s="1"/>
  <c r="H133"/>
  <c r="H132"/>
  <c r="K135"/>
  <c r="N134"/>
  <c r="F134"/>
  <c r="X9" s="1"/>
  <c r="L133"/>
  <c r="K133"/>
  <c r="E133"/>
  <c r="I135"/>
  <c r="J134"/>
  <c r="AD9" s="1"/>
  <c r="J133"/>
  <c r="J132"/>
  <c r="N133"/>
  <c r="K178"/>
  <c r="G178"/>
  <c r="E224"/>
  <c r="O222"/>
  <c r="E222"/>
  <c r="I224"/>
  <c r="G224"/>
  <c r="M222"/>
  <c r="N224"/>
  <c r="H222"/>
  <c r="H224"/>
  <c r="K222"/>
  <c r="K221"/>
  <c r="M224"/>
  <c r="F224"/>
  <c r="N222"/>
  <c r="F222"/>
  <c r="J222"/>
  <c r="J224"/>
  <c r="I222"/>
  <c r="I221"/>
  <c r="O224"/>
  <c r="K312"/>
  <c r="I267"/>
  <c r="L267"/>
  <c r="M267"/>
  <c r="E267"/>
  <c r="V12" s="1"/>
  <c r="H267"/>
  <c r="AC12" s="1"/>
  <c r="AE12" s="1"/>
  <c r="N267"/>
  <c r="F267"/>
  <c r="X12" s="1"/>
  <c r="O267" s="1"/>
  <c r="K267"/>
  <c r="AI265"/>
  <c r="N265" s="1"/>
  <c r="O309"/>
  <c r="M311"/>
  <c r="K311"/>
  <c r="F311"/>
  <c r="H311"/>
  <c r="N311"/>
  <c r="I311"/>
  <c r="G311"/>
  <c r="J309"/>
  <c r="J311"/>
  <c r="O311"/>
  <c r="L311"/>
  <c r="N355"/>
  <c r="E312"/>
  <c r="F312"/>
  <c r="H312"/>
  <c r="E310"/>
  <c r="F310"/>
  <c r="E309"/>
  <c r="F309"/>
  <c r="L312"/>
  <c r="J310"/>
  <c r="J312"/>
  <c r="G312"/>
  <c r="M312"/>
  <c r="L309"/>
  <c r="G309"/>
  <c r="M310"/>
  <c r="K310"/>
  <c r="N310"/>
  <c r="H310"/>
  <c r="G310"/>
  <c r="I309"/>
  <c r="I310"/>
  <c r="I312"/>
  <c r="N312"/>
  <c r="O310"/>
  <c r="L310"/>
  <c r="N309"/>
  <c r="G353"/>
  <c r="M266"/>
  <c r="F355"/>
  <c r="J266"/>
  <c r="H355"/>
  <c r="J355"/>
  <c r="L355"/>
  <c r="K355"/>
  <c r="G355"/>
  <c r="M353"/>
  <c r="K268"/>
  <c r="I268"/>
  <c r="I355"/>
  <c r="M355"/>
  <c r="I266"/>
  <c r="N266"/>
  <c r="F266"/>
  <c r="H266"/>
  <c r="N268"/>
  <c r="G268"/>
  <c r="O266"/>
  <c r="G266"/>
  <c r="L356"/>
  <c r="E268"/>
  <c r="J268"/>
  <c r="M268"/>
  <c r="F268"/>
  <c r="I353"/>
  <c r="E266"/>
  <c r="H268"/>
  <c r="K266"/>
  <c r="O268"/>
  <c r="H354"/>
  <c r="H356"/>
  <c r="K353"/>
  <c r="L354"/>
  <c r="I354"/>
  <c r="I356"/>
  <c r="J353"/>
  <c r="M356"/>
  <c r="M354"/>
  <c r="L353"/>
  <c r="AE11"/>
  <c r="AG11" s="1"/>
  <c r="J356"/>
  <c r="N356"/>
  <c r="F356"/>
  <c r="N354"/>
  <c r="F354"/>
  <c r="K354"/>
  <c r="K356"/>
  <c r="H353"/>
  <c r="G356"/>
  <c r="G354"/>
  <c r="F353"/>
  <c r="O178"/>
  <c r="E179"/>
  <c r="AH90"/>
  <c r="AI90" s="1"/>
  <c r="M90" s="1"/>
  <c r="AH89"/>
  <c r="AI89" s="1"/>
  <c r="F89" s="1"/>
  <c r="AH91"/>
  <c r="AI91" s="1"/>
  <c r="AH88"/>
  <c r="AI88" s="1"/>
  <c r="N88" s="1"/>
  <c r="AH47"/>
  <c r="AH44"/>
  <c r="AH46"/>
  <c r="AH45"/>
  <c r="AI45" s="1"/>
  <c r="G45" s="1"/>
  <c r="N177"/>
  <c r="L178"/>
  <c r="I178"/>
  <c r="M178"/>
  <c r="E178"/>
  <c r="V10" s="1"/>
  <c r="E176"/>
  <c r="N178"/>
  <c r="H178"/>
  <c r="AC10" s="1"/>
  <c r="J178"/>
  <c r="AD10" s="1"/>
  <c r="H309"/>
  <c r="H176" l="1"/>
  <c r="I176"/>
  <c r="O179"/>
  <c r="AG12"/>
  <c r="J176"/>
  <c r="K179"/>
  <c r="J179"/>
  <c r="G179"/>
  <c r="K176"/>
  <c r="O176"/>
  <c r="M179"/>
  <c r="L179"/>
  <c r="G176"/>
  <c r="L176"/>
  <c r="M176"/>
  <c r="F176"/>
  <c r="H179"/>
  <c r="I179"/>
  <c r="H177"/>
  <c r="N179"/>
  <c r="K177"/>
  <c r="I177"/>
  <c r="M177"/>
  <c r="L177"/>
  <c r="F177"/>
  <c r="O177"/>
  <c r="J177"/>
  <c r="E177"/>
  <c r="AE9"/>
  <c r="AG9" s="1"/>
  <c r="L265"/>
  <c r="M265"/>
  <c r="E265"/>
  <c r="F265"/>
  <c r="G265"/>
  <c r="I265"/>
  <c r="H265"/>
  <c r="O265"/>
  <c r="J265"/>
  <c r="K265"/>
  <c r="M91"/>
  <c r="E91"/>
  <c r="L91"/>
  <c r="H91"/>
  <c r="O88"/>
  <c r="O91"/>
  <c r="L88"/>
  <c r="J89"/>
  <c r="N91"/>
  <c r="E88"/>
  <c r="H88"/>
  <c r="I88"/>
  <c r="F88"/>
  <c r="F90"/>
  <c r="X8" s="1"/>
  <c r="E90"/>
  <c r="V8" s="1"/>
  <c r="N89"/>
  <c r="J88"/>
  <c r="K88"/>
  <c r="F91"/>
  <c r="J91"/>
  <c r="L90"/>
  <c r="I90"/>
  <c r="N90"/>
  <c r="H89"/>
  <c r="O90"/>
  <c r="I91"/>
  <c r="K89"/>
  <c r="K91"/>
  <c r="H90"/>
  <c r="AC8" s="1"/>
  <c r="I89"/>
  <c r="E89"/>
  <c r="O89"/>
  <c r="M89"/>
  <c r="L89"/>
  <c r="G89"/>
  <c r="G88"/>
  <c r="M88"/>
  <c r="G90"/>
  <c r="K90"/>
  <c r="J90"/>
  <c r="AD8" s="1"/>
  <c r="G91"/>
  <c r="AI47"/>
  <c r="G47" s="1"/>
  <c r="AI44"/>
  <c r="E44" s="1"/>
  <c r="AI46"/>
  <c r="I45"/>
  <c r="AE10"/>
  <c r="AG10" s="1"/>
  <c r="F44" l="1"/>
  <c r="M44"/>
  <c r="L44"/>
  <c r="K44"/>
  <c r="AE8"/>
  <c r="AG8" s="1"/>
  <c r="H44"/>
  <c r="L47"/>
  <c r="F47"/>
  <c r="I46"/>
  <c r="G46"/>
  <c r="J44"/>
  <c r="N44"/>
  <c r="G44"/>
  <c r="M47"/>
  <c r="E47"/>
  <c r="H46"/>
  <c r="AC7" s="1"/>
  <c r="I44"/>
  <c r="F46"/>
  <c r="X7" s="1"/>
  <c r="M46"/>
  <c r="O44"/>
  <c r="I47"/>
  <c r="E46"/>
  <c r="V7" s="1"/>
  <c r="O46"/>
  <c r="J46"/>
  <c r="AD7" s="1"/>
  <c r="AE7" s="1"/>
  <c r="L46"/>
  <c r="J47"/>
  <c r="O47"/>
  <c r="K47"/>
  <c r="K46"/>
  <c r="N46"/>
  <c r="N47"/>
  <c r="H47"/>
  <c r="E45"/>
  <c r="M45"/>
  <c r="H45"/>
  <c r="K45"/>
  <c r="J45"/>
  <c r="L45"/>
  <c r="O45"/>
  <c r="N45"/>
  <c r="F45"/>
  <c r="AG7" l="1"/>
  <c r="AH11" s="1"/>
  <c r="AI11" s="1"/>
  <c r="AC19" s="1"/>
  <c r="AH10" l="1"/>
  <c r="AI10" s="1"/>
  <c r="AE18" s="1"/>
  <c r="X19"/>
  <c r="AD19"/>
  <c r="AH9"/>
  <c r="AI9" s="1"/>
  <c r="X17" s="1"/>
  <c r="AH12"/>
  <c r="AI12" s="1"/>
  <c r="AC20" s="1"/>
  <c r="AE19"/>
  <c r="AH7"/>
  <c r="AI7" s="1"/>
  <c r="AC15" s="1"/>
  <c r="V19"/>
  <c r="AH8"/>
  <c r="AI8" s="1"/>
  <c r="AE16" s="1"/>
  <c r="V17" l="1"/>
  <c r="AE17"/>
  <c r="AC17"/>
  <c r="AC16"/>
  <c r="V16"/>
  <c r="X18"/>
  <c r="AD18"/>
  <c r="AC18"/>
  <c r="V18"/>
  <c r="AD17"/>
  <c r="X20"/>
  <c r="AE15"/>
  <c r="X16"/>
  <c r="X15"/>
  <c r="AD15"/>
  <c r="V20"/>
  <c r="V15"/>
  <c r="AD20"/>
  <c r="AE20"/>
  <c r="AD16"/>
</calcChain>
</file>

<file path=xl/sharedStrings.xml><?xml version="1.0" encoding="utf-8"?>
<sst xmlns="http://schemas.openxmlformats.org/spreadsheetml/2006/main" count="667" uniqueCount="148">
  <si>
    <t>COPA DO MUNDO - 2015</t>
  </si>
  <si>
    <t>SELEÇÃO</t>
  </si>
  <si>
    <t>PARTICIPANTES</t>
  </si>
  <si>
    <t>TIMES</t>
  </si>
  <si>
    <t>P</t>
  </si>
  <si>
    <t>GP</t>
  </si>
  <si>
    <t>GC</t>
  </si>
  <si>
    <t>SG</t>
  </si>
  <si>
    <t>calc</t>
  </si>
  <si>
    <t>maior</t>
  </si>
  <si>
    <t>corresp</t>
  </si>
  <si>
    <t>BRASIL</t>
  </si>
  <si>
    <t>1º SERIE A / 1º SERIE B</t>
  </si>
  <si>
    <t>ARGENTINA</t>
  </si>
  <si>
    <t>2º SERIE A / 2º SERIE B</t>
  </si>
  <si>
    <t>ESPANHA</t>
  </si>
  <si>
    <t>3º SERIE A / 3º SERIE B</t>
  </si>
  <si>
    <t>ALEMANHA</t>
  </si>
  <si>
    <t>4º SERIE A / 4º SERIE B</t>
  </si>
  <si>
    <t>ITALIA</t>
  </si>
  <si>
    <t>5º SERIE A / 6º SERIE A</t>
  </si>
  <si>
    <t>HOLANDA</t>
  </si>
  <si>
    <t>7º SERIE A / 8º SERIE A</t>
  </si>
  <si>
    <t>FRANÇA</t>
  </si>
  <si>
    <t>9º SERIE A / 10º SERIE A</t>
  </si>
  <si>
    <t>INGLATERRA</t>
  </si>
  <si>
    <t>11º SERIE A / 12º SERIE A</t>
  </si>
  <si>
    <t>CARTOLA</t>
  </si>
  <si>
    <t>PORTUGAL</t>
  </si>
  <si>
    <t>5º SERIE B / 1º SERIE C</t>
  </si>
  <si>
    <t>URUGUAI</t>
  </si>
  <si>
    <t>6º SERIE B / 2º SERIE C</t>
  </si>
  <si>
    <t>MEXICO</t>
  </si>
  <si>
    <t>7º SERIE B / 3º SERIE C</t>
  </si>
  <si>
    <t>CHILE</t>
  </si>
  <si>
    <t>8º SERIE B / 4º SERIE C</t>
  </si>
  <si>
    <t>BELGICA</t>
  </si>
  <si>
    <t>9º SERIE B / 10º SERIE B</t>
  </si>
  <si>
    <t>COSTA DO MARFIM</t>
  </si>
  <si>
    <t>11º SERIE B / 12º SERIE B</t>
  </si>
  <si>
    <t>DINAMARCA</t>
  </si>
  <si>
    <t>COLOMBIA</t>
  </si>
  <si>
    <t>JAPÃO</t>
  </si>
  <si>
    <t>GANA</t>
  </si>
  <si>
    <t>COSTA RICA</t>
  </si>
  <si>
    <t>COREIA DO SUL</t>
  </si>
  <si>
    <t>CAMARÕES</t>
  </si>
  <si>
    <t>NORUEGA</t>
  </si>
  <si>
    <t>NIGERIA</t>
  </si>
  <si>
    <t>GRUPO A</t>
  </si>
  <si>
    <t>Pos.</t>
  </si>
  <si>
    <t>Legenda</t>
  </si>
  <si>
    <t>GF</t>
  </si>
  <si>
    <t>1º</t>
  </si>
  <si>
    <t>P - pontos</t>
  </si>
  <si>
    <t>2º</t>
  </si>
  <si>
    <t>3º</t>
  </si>
  <si>
    <t>4º</t>
  </si>
  <si>
    <t>SP - saldo de pontos</t>
  </si>
  <si>
    <t>1ª RODADA - #16</t>
  </si>
  <si>
    <t>x</t>
  </si>
  <si>
    <t xml:space="preserve"> </t>
  </si>
  <si>
    <t>2ª RODADA - #17</t>
  </si>
  <si>
    <t>3ª RODADA - #18</t>
  </si>
  <si>
    <t>4ª RODADA - #19</t>
  </si>
  <si>
    <t>5ª RODADA - #20</t>
  </si>
  <si>
    <t>6ª RODADA - #21</t>
  </si>
  <si>
    <t>GRUPO B</t>
  </si>
  <si>
    <t>GRUPO C</t>
  </si>
  <si>
    <t>GRUPO D</t>
  </si>
  <si>
    <t>GRUPO E</t>
  </si>
  <si>
    <t>GRUPO F</t>
  </si>
  <si>
    <t>OITAVAS DE FINAIS</t>
  </si>
  <si>
    <t>J1</t>
  </si>
  <si>
    <t>X</t>
  </si>
  <si>
    <t>J2</t>
  </si>
  <si>
    <t>J3</t>
  </si>
  <si>
    <t>J4</t>
  </si>
  <si>
    <t>J5</t>
  </si>
  <si>
    <t>J6</t>
  </si>
  <si>
    <t>J7</t>
  </si>
  <si>
    <t>J8</t>
  </si>
  <si>
    <t>QUARTAS DE FINAL</t>
  </si>
  <si>
    <t>J9</t>
  </si>
  <si>
    <t>J10</t>
  </si>
  <si>
    <t>J11</t>
  </si>
  <si>
    <t>J12</t>
  </si>
  <si>
    <t>SEMI-FINAL</t>
  </si>
  <si>
    <t>J13</t>
  </si>
  <si>
    <t>J14</t>
  </si>
  <si>
    <t>DISPUTA DO 3º LUGAR</t>
  </si>
  <si>
    <t>J15</t>
  </si>
  <si>
    <t>FINAL</t>
  </si>
  <si>
    <t>J16</t>
  </si>
  <si>
    <t>RODADAS #37 e 38</t>
  </si>
  <si>
    <t>RODADAS #35 e 36</t>
  </si>
  <si>
    <t>RODADAS #33 e 34</t>
  </si>
  <si>
    <t>RODADAS #31 e 32</t>
  </si>
  <si>
    <t>6ª RODADA - #30</t>
  </si>
  <si>
    <t>5ª RODADA - #29</t>
  </si>
  <si>
    <t>4ª RODADA - #28</t>
  </si>
  <si>
    <t>3ª RODADA - #27</t>
  </si>
  <si>
    <t>2ª RODADA - #26</t>
  </si>
  <si>
    <t>1ª RODADA - #25</t>
  </si>
  <si>
    <t>V3P</t>
  </si>
  <si>
    <t>V2P</t>
  </si>
  <si>
    <t>E</t>
  </si>
  <si>
    <t>D</t>
  </si>
  <si>
    <t>J</t>
  </si>
  <si>
    <t>% APR.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</si>
  <si>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</si>
  <si>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</si>
  <si>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</si>
  <si>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</si>
  <si>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</si>
  <si>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</si>
  <si>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</si>
  <si>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Classificado</t>
  </si>
  <si>
    <t>Eliminado</t>
  </si>
  <si>
    <t>RUSSIA</t>
  </si>
  <si>
    <t>SUÉCIA</t>
  </si>
  <si>
    <t>REP.TCHECA</t>
  </si>
  <si>
    <t>SUIÇA</t>
  </si>
  <si>
    <t>PARAGUAI</t>
  </si>
  <si>
    <t>PERU</t>
  </si>
  <si>
    <t>EGITO</t>
  </si>
  <si>
    <t>AUSTRALIA</t>
  </si>
  <si>
    <t>5º SERIE C / 1º SERIE D</t>
  </si>
  <si>
    <t>6º SERIE C / 2º SERIE D</t>
  </si>
  <si>
    <t>7º SERIE C / 3º SERIE D</t>
  </si>
  <si>
    <t>8º SERIE C / 4º SERIE D</t>
  </si>
  <si>
    <t xml:space="preserve">9º SERIE C / 5º SERIE D </t>
  </si>
  <si>
    <t>10º SERIE C / 6º SERIE D</t>
  </si>
  <si>
    <t>11º SERIE C / 7º SERIE D</t>
  </si>
  <si>
    <t>12º SERIE C / 8º SERIE D</t>
  </si>
  <si>
    <t>9º SERIE D / 10º SERIE D</t>
  </si>
  <si>
    <t>11º SERIE D / 12º SERIE D</t>
  </si>
  <si>
    <t xml:space="preserve">13º SERIE A / 13º SERIE B </t>
  </si>
  <si>
    <t>13º SERIE C / 13º SERIE D</t>
  </si>
  <si>
    <t>14º SERIE A / 14º SERIE B</t>
  </si>
  <si>
    <t xml:space="preserve">14º SERIE C / 14º SERIE D </t>
  </si>
  <si>
    <t xml:space="preserve">15º SERIE A / 15º SERIE B </t>
  </si>
  <si>
    <t>15º SERIE C  / 15º SERIE D</t>
  </si>
  <si>
    <t>16º SERIE A  / 16º SERIE B</t>
  </si>
  <si>
    <t>16º SERIE C / 16º SERIE D</t>
  </si>
  <si>
    <t>GRUPO G</t>
  </si>
  <si>
    <t>GRUPO H</t>
  </si>
  <si>
    <t>EUA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</si>
</sst>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1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203">
    <xf numFmtId="0" fontId="0" fillId="0" borderId="0" xfId="0"/>
    <xf numFmtId="0" fontId="3" fillId="0" borderId="0" xfId="0" applyFont="1"/>
    <xf numFmtId="0" fontId="3" fillId="3" borderId="0" xfId="0" applyFont="1" applyFill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3" fillId="3" borderId="0" xfId="0" applyFont="1" applyFill="1" applyProtection="1">
      <protection hidden="1"/>
    </xf>
    <xf numFmtId="0" fontId="1" fillId="2" borderId="9" xfId="0" applyFont="1" applyFill="1" applyBorder="1" applyProtection="1">
      <protection hidden="1"/>
    </xf>
    <xf numFmtId="0" fontId="1" fillId="2" borderId="10" xfId="0" applyFont="1" applyFill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3" borderId="0" xfId="0" applyFont="1" applyFill="1" applyAlignment="1" applyProtection="1">
      <alignment horizontal="left"/>
      <protection hidden="1"/>
    </xf>
    <xf numFmtId="1" fontId="3" fillId="3" borderId="0" xfId="0" applyNumberFormat="1" applyFont="1" applyFill="1" applyProtection="1">
      <protection hidden="1"/>
    </xf>
    <xf numFmtId="1" fontId="8" fillId="0" borderId="16" xfId="0" applyNumberFormat="1" applyFont="1" applyBorder="1" applyAlignment="1" applyProtection="1">
      <alignment horizontal="center"/>
      <protection locked="0" hidden="1"/>
    </xf>
    <xf numFmtId="2" fontId="8" fillId="0" borderId="16" xfId="0" applyNumberFormat="1" applyFont="1" applyBorder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8" fillId="0" borderId="16" xfId="0" applyFont="1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0" fontId="3" fillId="0" borderId="0" xfId="0" applyFont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vertical="center"/>
      <protection hidden="1"/>
    </xf>
    <xf numFmtId="0" fontId="4" fillId="2" borderId="2" xfId="0" applyFont="1" applyFill="1" applyBorder="1" applyAlignment="1" applyProtection="1">
      <alignment vertical="center"/>
      <protection hidden="1"/>
    </xf>
    <xf numFmtId="0" fontId="4" fillId="2" borderId="3" xfId="0" applyFont="1" applyFill="1" applyBorder="1" applyAlignment="1" applyProtection="1">
      <alignment vertical="center"/>
      <protection hidden="1"/>
    </xf>
    <xf numFmtId="0" fontId="4" fillId="2" borderId="4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4" fillId="2" borderId="5" xfId="0" applyFont="1" applyFill="1" applyBorder="1" applyAlignment="1" applyProtection="1">
      <alignment vertical="center"/>
      <protection hidden="1"/>
    </xf>
    <xf numFmtId="2" fontId="8" fillId="0" borderId="32" xfId="0" applyNumberFormat="1" applyFont="1" applyBorder="1" applyAlignment="1" applyProtection="1">
      <alignment horizontal="center" vertical="center"/>
      <protection locked="0" hidden="1"/>
    </xf>
    <xf numFmtId="2" fontId="0" fillId="0" borderId="28" xfId="0" applyNumberFormat="1" applyBorder="1" applyAlignment="1" applyProtection="1">
      <alignment horizontal="center" vertical="center"/>
      <protection hidden="1"/>
    </xf>
    <xf numFmtId="2" fontId="8" fillId="0" borderId="33" xfId="0" applyNumberFormat="1" applyFont="1" applyBorder="1" applyAlignment="1" applyProtection="1">
      <alignment horizontal="center" vertical="center"/>
      <protection locked="0" hidden="1"/>
    </xf>
    <xf numFmtId="2" fontId="8" fillId="0" borderId="35" xfId="0" applyNumberFormat="1" applyFont="1" applyBorder="1" applyAlignment="1" applyProtection="1">
      <alignment horizontal="center" vertical="center"/>
      <protection locked="0" hidden="1"/>
    </xf>
    <xf numFmtId="2" fontId="0" fillId="0" borderId="36" xfId="0" applyNumberFormat="1" applyBorder="1" applyAlignment="1" applyProtection="1">
      <alignment horizontal="center" vertical="center"/>
      <protection hidden="1"/>
    </xf>
    <xf numFmtId="2" fontId="8" fillId="0" borderId="37" xfId="0" applyNumberFormat="1" applyFont="1" applyBorder="1" applyAlignment="1" applyProtection="1">
      <alignment horizontal="center" vertical="center"/>
      <protection locked="0"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38" xfId="0" applyFont="1" applyBorder="1" applyAlignment="1" applyProtection="1">
      <alignment horizontal="center" vertical="center"/>
      <protection hidden="1"/>
    </xf>
    <xf numFmtId="0" fontId="10" fillId="0" borderId="39" xfId="0" applyFont="1" applyBorder="1" applyAlignment="1" applyProtection="1">
      <alignment horizontal="center" vertical="center"/>
      <protection hidden="1"/>
    </xf>
    <xf numFmtId="0" fontId="10" fillId="0" borderId="23" xfId="0" applyFont="1" applyBorder="1" applyAlignment="1" applyProtection="1">
      <alignment horizontal="center" vertical="center"/>
      <protection hidden="1"/>
    </xf>
    <xf numFmtId="2" fontId="11" fillId="0" borderId="9" xfId="0" applyNumberFormat="1" applyFont="1" applyBorder="1" applyAlignment="1" applyProtection="1">
      <alignment horizontal="center" vertical="center"/>
      <protection hidden="1"/>
    </xf>
    <xf numFmtId="2" fontId="0" fillId="0" borderId="10" xfId="0" applyNumberFormat="1" applyBorder="1" applyAlignment="1" applyProtection="1">
      <alignment horizontal="center" vertical="center"/>
      <protection hidden="1"/>
    </xf>
    <xf numFmtId="2" fontId="2" fillId="0" borderId="11" xfId="0" applyNumberFormat="1" applyFont="1" applyBorder="1" applyAlignment="1" applyProtection="1">
      <alignment horizontal="center" vertical="center"/>
      <protection hidden="1"/>
    </xf>
    <xf numFmtId="0" fontId="0" fillId="0" borderId="38" xfId="0" applyBorder="1" applyProtection="1">
      <protection hidden="1"/>
    </xf>
    <xf numFmtId="2" fontId="11" fillId="0" borderId="22" xfId="0" applyNumberFormat="1" applyFont="1" applyBorder="1" applyAlignment="1" applyProtection="1">
      <alignment horizontal="center" vertical="center"/>
      <protection hidden="1"/>
    </xf>
    <xf numFmtId="2" fontId="2" fillId="0" borderId="21" xfId="0" applyNumberFormat="1" applyFont="1" applyBorder="1" applyAlignment="1" applyProtection="1">
      <alignment horizontal="center" vertical="center"/>
      <protection hidden="1"/>
    </xf>
    <xf numFmtId="2" fontId="8" fillId="0" borderId="40" xfId="0" applyNumberFormat="1" applyFont="1" applyBorder="1" applyAlignment="1" applyProtection="1">
      <alignment horizontal="center" vertical="center"/>
      <protection locked="0"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8" fillId="0" borderId="41" xfId="0" applyNumberFormat="1" applyFont="1" applyBorder="1" applyAlignment="1" applyProtection="1">
      <alignment horizontal="center" vertical="center"/>
      <protection locked="0" hidden="1"/>
    </xf>
    <xf numFmtId="0" fontId="10" fillId="0" borderId="38" xfId="0" applyFont="1" applyBorder="1" applyAlignment="1" applyProtection="1">
      <alignment vertic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23" xfId="0" applyBorder="1" applyAlignment="1" applyProtection="1">
      <alignment horizontal="center"/>
      <protection hidden="1"/>
    </xf>
    <xf numFmtId="2" fontId="11" fillId="0" borderId="42" xfId="0" applyNumberFormat="1" applyFont="1" applyBorder="1" applyAlignment="1" applyProtection="1">
      <alignment horizontal="center" vertical="center"/>
      <protection hidden="1"/>
    </xf>
    <xf numFmtId="2" fontId="0" fillId="0" borderId="30" xfId="0" applyNumberFormat="1" applyBorder="1" applyAlignment="1" applyProtection="1">
      <alignment horizontal="center" vertical="center"/>
      <protection hidden="1"/>
    </xf>
    <xf numFmtId="2" fontId="2" fillId="0" borderId="43" xfId="0" applyNumberFormat="1" applyFont="1" applyBorder="1" applyAlignment="1" applyProtection="1">
      <alignment horizontal="center" vertical="center"/>
      <protection hidden="1"/>
    </xf>
    <xf numFmtId="0" fontId="0" fillId="0" borderId="39" xfId="0" applyBorder="1" applyProtection="1">
      <protection hidden="1"/>
    </xf>
    <xf numFmtId="0" fontId="0" fillId="0" borderId="23" xfId="0" applyBorder="1" applyProtection="1">
      <protection hidden="1"/>
    </xf>
    <xf numFmtId="2" fontId="2" fillId="0" borderId="22" xfId="0" applyNumberFormat="1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vertical="center"/>
      <protection hidden="1"/>
    </xf>
    <xf numFmtId="0" fontId="12" fillId="3" borderId="0" xfId="0" applyFont="1" applyFill="1" applyBorder="1" applyAlignment="1" applyProtection="1">
      <alignment vertical="center"/>
      <protection hidden="1"/>
    </xf>
    <xf numFmtId="0" fontId="0" fillId="3" borderId="0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0" borderId="0" xfId="0" applyBorder="1"/>
    <xf numFmtId="0" fontId="3" fillId="3" borderId="0" xfId="0" applyFont="1" applyFill="1" applyAlignment="1" applyProtection="1">
      <alignment horizontal="center"/>
      <protection hidden="1"/>
    </xf>
    <xf numFmtId="0" fontId="8" fillId="0" borderId="0" xfId="0" applyFont="1"/>
    <xf numFmtId="0" fontId="8" fillId="3" borderId="0" xfId="0" applyFont="1" applyFill="1" applyProtection="1">
      <protection hidden="1"/>
    </xf>
    <xf numFmtId="0" fontId="1" fillId="2" borderId="9" xfId="0" applyFont="1" applyFill="1" applyBorder="1" applyAlignment="1" applyProtection="1">
      <alignment horizontal="center"/>
      <protection hidden="1"/>
    </xf>
    <xf numFmtId="0" fontId="1" fillId="2" borderId="10" xfId="0" applyFont="1" applyFill="1" applyBorder="1" applyAlignment="1" applyProtection="1">
      <alignment horizontal="center" vertical="center"/>
      <protection hidden="1"/>
    </xf>
    <xf numFmtId="0" fontId="1" fillId="2" borderId="11" xfId="0" applyFont="1" applyFill="1" applyBorder="1" applyAlignment="1" applyProtection="1">
      <alignment horizontal="center" vertical="center"/>
      <protection hidden="1"/>
    </xf>
    <xf numFmtId="0" fontId="1" fillId="4" borderId="24" xfId="0" applyFont="1" applyFill="1" applyBorder="1" applyAlignment="1" applyProtection="1">
      <alignment horizontal="center"/>
      <protection hidden="1"/>
    </xf>
    <xf numFmtId="0" fontId="1" fillId="4" borderId="13" xfId="0" applyFont="1" applyFill="1" applyBorder="1" applyAlignment="1" applyProtection="1">
      <alignment horizontal="center"/>
      <protection hidden="1"/>
    </xf>
    <xf numFmtId="0" fontId="1" fillId="4" borderId="25" xfId="0" applyFont="1" applyFill="1" applyBorder="1" applyAlignment="1" applyProtection="1">
      <alignment horizontal="center"/>
      <protection hidden="1"/>
    </xf>
    <xf numFmtId="0" fontId="1" fillId="5" borderId="26" xfId="0" applyFont="1" applyFill="1" applyBorder="1" applyAlignment="1" applyProtection="1">
      <alignment horizontal="center"/>
      <protection hidden="1"/>
    </xf>
    <xf numFmtId="0" fontId="1" fillId="5" borderId="13" xfId="0" applyFont="1" applyFill="1" applyBorder="1" applyAlignment="1" applyProtection="1">
      <alignment horizontal="center"/>
      <protection hidden="1"/>
    </xf>
    <xf numFmtId="1" fontId="1" fillId="4" borderId="13" xfId="0" applyNumberFormat="1" applyFont="1" applyFill="1" applyBorder="1" applyAlignment="1" applyProtection="1">
      <alignment horizontal="center"/>
      <protection hidden="1"/>
    </xf>
    <xf numFmtId="1" fontId="1" fillId="5" borderId="13" xfId="0" applyNumberFormat="1" applyFont="1" applyFill="1" applyBorder="1" applyAlignment="1" applyProtection="1">
      <alignment horizontal="center"/>
      <protection hidden="1"/>
    </xf>
    <xf numFmtId="0" fontId="11" fillId="4" borderId="31" xfId="0" applyFont="1" applyFill="1" applyBorder="1" applyProtection="1">
      <protection hidden="1"/>
    </xf>
    <xf numFmtId="0" fontId="0" fillId="5" borderId="34" xfId="0" applyFill="1" applyBorder="1" applyProtection="1">
      <protection hidden="1"/>
    </xf>
    <xf numFmtId="1" fontId="3" fillId="3" borderId="0" xfId="0" applyNumberFormat="1" applyFont="1" applyFill="1" applyAlignment="1" applyProtection="1">
      <alignment horizontal="center"/>
      <protection hidden="1"/>
    </xf>
    <xf numFmtId="0" fontId="3" fillId="3" borderId="0" xfId="0" applyFont="1" applyFill="1"/>
    <xf numFmtId="1" fontId="3" fillId="3" borderId="0" xfId="0" applyNumberFormat="1" applyFont="1" applyFill="1"/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/>
    <xf numFmtId="0" fontId="8" fillId="3" borderId="0" xfId="0" applyFont="1" applyFill="1"/>
    <xf numFmtId="0" fontId="0" fillId="0" borderId="0" xfId="0" applyBorder="1" applyAlignment="1" applyProtection="1">
      <alignment horizontal="center"/>
      <protection hidden="1"/>
    </xf>
    <xf numFmtId="1" fontId="8" fillId="0" borderId="0" xfId="0" applyNumberFormat="1" applyFont="1" applyBorder="1" applyAlignment="1" applyProtection="1">
      <alignment horizontal="center"/>
      <protection locked="0" hidden="1"/>
    </xf>
    <xf numFmtId="2" fontId="8" fillId="0" borderId="0" xfId="0" applyNumberFormat="1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3" fillId="3" borderId="0" xfId="0" applyFont="1" applyFill="1" applyAlignment="1" applyProtection="1">
      <alignment horizontal="center"/>
      <protection hidden="1"/>
    </xf>
    <xf numFmtId="0" fontId="11" fillId="4" borderId="44" xfId="0" applyFont="1" applyFill="1" applyBorder="1" applyProtection="1">
      <protection hidden="1"/>
    </xf>
    <xf numFmtId="0" fontId="0" fillId="5" borderId="44" xfId="0" applyFill="1" applyBorder="1" applyProtection="1"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0" fontId="0" fillId="3" borderId="0" xfId="0" applyFill="1" applyProtection="1">
      <protection hidden="1"/>
    </xf>
    <xf numFmtId="9" fontId="1" fillId="4" borderId="13" xfId="1" applyFont="1" applyFill="1" applyBorder="1" applyAlignment="1" applyProtection="1">
      <alignment horizontal="center"/>
      <protection hidden="1"/>
    </xf>
    <xf numFmtId="9" fontId="1" fillId="5" borderId="13" xfId="1" applyFont="1" applyFill="1" applyBorder="1" applyAlignment="1" applyProtection="1">
      <alignment horizontal="center"/>
      <protection hidden="1"/>
    </xf>
    <xf numFmtId="0" fontId="1" fillId="4" borderId="12" xfId="0" applyFont="1" applyFill="1" applyBorder="1" applyAlignment="1" applyProtection="1">
      <alignment horizontal="center"/>
      <protection hidden="1"/>
    </xf>
    <xf numFmtId="0" fontId="1" fillId="4" borderId="14" xfId="0" applyFont="1" applyFill="1" applyBorder="1" applyAlignment="1" applyProtection="1">
      <alignment horizontal="center"/>
      <protection hidden="1"/>
    </xf>
    <xf numFmtId="0" fontId="1" fillId="4" borderId="15" xfId="0" applyFont="1" applyFill="1" applyBorder="1" applyAlignment="1" applyProtection="1">
      <alignment horizontal="center"/>
      <protection hidden="1"/>
    </xf>
    <xf numFmtId="0" fontId="1" fillId="4" borderId="16" xfId="0" applyFont="1" applyFill="1" applyBorder="1" applyAlignment="1" applyProtection="1">
      <alignment horizontal="center"/>
      <protection hidden="1"/>
    </xf>
    <xf numFmtId="1" fontId="1" fillId="4" borderId="16" xfId="0" applyNumberFormat="1" applyFont="1" applyFill="1" applyBorder="1" applyAlignment="1" applyProtection="1">
      <alignment horizontal="center"/>
      <protection hidden="1"/>
    </xf>
    <xf numFmtId="0" fontId="1" fillId="4" borderId="17" xfId="0" applyFont="1" applyFill="1" applyBorder="1" applyAlignment="1" applyProtection="1">
      <alignment horizontal="center"/>
      <protection hidden="1"/>
    </xf>
    <xf numFmtId="0" fontId="1" fillId="5" borderId="15" xfId="0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1" fontId="1" fillId="5" borderId="16" xfId="0" applyNumberFormat="1" applyFont="1" applyFill="1" applyBorder="1" applyAlignment="1" applyProtection="1">
      <alignment horizontal="center"/>
      <protection hidden="1"/>
    </xf>
    <xf numFmtId="0" fontId="1" fillId="5" borderId="17" xfId="0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0" fontId="1" fillId="5" borderId="30" xfId="0" applyFont="1" applyFill="1" applyBorder="1" applyAlignment="1" applyProtection="1">
      <alignment horizontal="center"/>
      <protection hidden="1"/>
    </xf>
    <xf numFmtId="0" fontId="1" fillId="5" borderId="19" xfId="0" applyFont="1" applyFill="1" applyBorder="1" applyAlignment="1" applyProtection="1">
      <alignment horizontal="center"/>
      <protection hidden="1"/>
    </xf>
    <xf numFmtId="1" fontId="1" fillId="5" borderId="19" xfId="0" applyNumberFormat="1" applyFont="1" applyFill="1" applyBorder="1" applyAlignment="1" applyProtection="1">
      <alignment horizontal="center"/>
      <protection hidden="1"/>
    </xf>
    <xf numFmtId="0" fontId="1" fillId="5" borderId="20" xfId="0" applyFont="1" applyFill="1" applyBorder="1" applyAlignment="1" applyProtection="1">
      <alignment horizontal="center"/>
      <protection hidden="1"/>
    </xf>
    <xf numFmtId="9" fontId="1" fillId="4" borderId="14" xfId="1" applyFont="1" applyFill="1" applyBorder="1" applyAlignment="1" applyProtection="1">
      <alignment horizontal="center"/>
      <protection hidden="1"/>
    </xf>
    <xf numFmtId="9" fontId="1" fillId="4" borderId="17" xfId="1" applyFont="1" applyFill="1" applyBorder="1" applyAlignment="1" applyProtection="1">
      <alignment horizontal="center"/>
      <protection hidden="1"/>
    </xf>
    <xf numFmtId="9" fontId="1" fillId="5" borderId="17" xfId="1" applyFont="1" applyFill="1" applyBorder="1" applyAlignment="1" applyProtection="1">
      <alignment horizontal="center"/>
      <protection hidden="1"/>
    </xf>
    <xf numFmtId="9" fontId="1" fillId="5" borderId="20" xfId="1" applyFont="1" applyFill="1" applyBorder="1" applyAlignment="1" applyProtection="1">
      <alignment horizontal="center"/>
      <protection hidden="1"/>
    </xf>
    <xf numFmtId="0" fontId="3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/>
    <xf numFmtId="0" fontId="3" fillId="3" borderId="0" xfId="0" applyFont="1" applyFill="1" applyBorder="1" applyProtection="1">
      <protection hidden="1"/>
    </xf>
    <xf numFmtId="0" fontId="1" fillId="3" borderId="0" xfId="0" applyFont="1" applyFill="1" applyBorder="1" applyAlignment="1" applyProtection="1">
      <alignment horizontal="center"/>
      <protection hidden="1"/>
    </xf>
    <xf numFmtId="0" fontId="1" fillId="3" borderId="0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1" fontId="1" fillId="3" borderId="0" xfId="0" applyNumberFormat="1" applyFont="1" applyFill="1" applyBorder="1" applyAlignment="1" applyProtection="1">
      <alignment horizontal="center"/>
      <protection hidden="1"/>
    </xf>
    <xf numFmtId="9" fontId="1" fillId="3" borderId="0" xfId="1" applyFont="1" applyFill="1" applyBorder="1" applyAlignment="1" applyProtection="1">
      <alignment horizontal="center"/>
      <protection hidden="1"/>
    </xf>
    <xf numFmtId="0" fontId="3" fillId="3" borderId="0" xfId="0" applyFont="1" applyFill="1" applyBorder="1" applyAlignment="1" applyProtection="1">
      <alignment horizontal="left"/>
      <protection hidden="1"/>
    </xf>
    <xf numFmtId="0" fontId="3" fillId="3" borderId="0" xfId="0" applyFont="1" applyFill="1" applyBorder="1" applyAlignment="1" applyProtection="1">
      <alignment horizontal="center"/>
      <protection hidden="1"/>
    </xf>
    <xf numFmtId="1" fontId="3" fillId="3" borderId="0" xfId="0" applyNumberFormat="1" applyFont="1" applyFill="1" applyBorder="1" applyAlignment="1" applyProtection="1">
      <alignment horizontal="center"/>
      <protection hidden="1"/>
    </xf>
    <xf numFmtId="1" fontId="3" fillId="3" borderId="0" xfId="0" applyNumberFormat="1" applyFont="1" applyFill="1" applyBorder="1" applyAlignment="1" applyProtection="1">
      <alignment horizontal="center"/>
      <protection locked="0" hidden="1"/>
    </xf>
    <xf numFmtId="2" fontId="3" fillId="3" borderId="0" xfId="0" applyNumberFormat="1" applyFont="1" applyFill="1" applyBorder="1" applyAlignment="1" applyProtection="1">
      <alignment horizontal="center"/>
      <protection hidden="1"/>
    </xf>
    <xf numFmtId="0" fontId="3" fillId="3" borderId="0" xfId="0" applyFont="1" applyFill="1" applyBorder="1" applyProtection="1">
      <protection locked="0" hidden="1"/>
    </xf>
    <xf numFmtId="0" fontId="0" fillId="3" borderId="0" xfId="0" applyFont="1" applyFill="1" applyProtection="1">
      <protection hidden="1"/>
    </xf>
    <xf numFmtId="0" fontId="0" fillId="0" borderId="0" xfId="0" applyFont="1" applyProtection="1">
      <protection hidden="1"/>
    </xf>
    <xf numFmtId="9" fontId="1" fillId="5" borderId="14" xfId="1" applyFont="1" applyFill="1" applyBorder="1" applyAlignment="1" applyProtection="1">
      <alignment horizontal="center"/>
      <protection hidden="1"/>
    </xf>
    <xf numFmtId="0" fontId="0" fillId="3" borderId="16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0" fillId="3" borderId="16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19" xfId="0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5" fillId="6" borderId="38" xfId="0" applyFont="1" applyFill="1" applyBorder="1" applyAlignment="1">
      <alignment horizontal="center" vertical="center"/>
    </xf>
    <xf numFmtId="0" fontId="5" fillId="6" borderId="39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5" fillId="6" borderId="21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3" fillId="3" borderId="0" xfId="0" applyFont="1" applyFill="1" applyAlignment="1" applyProtection="1">
      <alignment horizontal="center"/>
      <protection hidden="1"/>
    </xf>
    <xf numFmtId="0" fontId="8" fillId="3" borderId="0" xfId="0" applyFont="1" applyFill="1" applyAlignment="1" applyProtection="1">
      <alignment horizontal="center"/>
      <protection hidden="1"/>
    </xf>
    <xf numFmtId="0" fontId="0" fillId="3" borderId="19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7" fillId="2" borderId="27" xfId="0" applyFont="1" applyFill="1" applyBorder="1" applyAlignment="1" applyProtection="1">
      <alignment horizontal="center" vertical="center"/>
      <protection hidden="1"/>
    </xf>
    <xf numFmtId="0" fontId="7" fillId="2" borderId="28" xfId="0" applyFont="1" applyFill="1" applyBorder="1" applyAlignment="1" applyProtection="1">
      <alignment horizontal="center" vertical="center"/>
      <protection hidden="1"/>
    </xf>
    <xf numFmtId="0" fontId="7" fillId="2" borderId="29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7" fillId="2" borderId="19" xfId="0" applyFont="1" applyFill="1" applyBorder="1" applyAlignment="1" applyProtection="1">
      <alignment horizontal="center" vertical="center"/>
      <protection hidden="1"/>
    </xf>
    <xf numFmtId="0" fontId="7" fillId="2" borderId="20" xfId="0" applyFont="1" applyFill="1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0" fontId="7" fillId="2" borderId="2" xfId="0" applyFont="1" applyFill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0" fontId="7" fillId="2" borderId="6" xfId="0" applyFont="1" applyFill="1" applyBorder="1" applyAlignment="1" applyProtection="1">
      <alignment horizontal="center" vertical="center"/>
      <protection hidden="1"/>
    </xf>
    <xf numFmtId="0" fontId="7" fillId="2" borderId="7" xfId="0" applyFont="1" applyFill="1" applyBorder="1" applyAlignment="1" applyProtection="1">
      <alignment horizontal="center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2" xfId="0" applyFont="1" applyFill="1" applyBorder="1" applyAlignment="1" applyProtection="1">
      <alignment horizontal="center" vertical="center"/>
      <protection hidden="1"/>
    </xf>
    <xf numFmtId="0" fontId="9" fillId="2" borderId="3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10" fillId="0" borderId="31" xfId="0" applyFont="1" applyBorder="1" applyAlignment="1" applyProtection="1">
      <alignment horizontal="center" vertical="center"/>
      <protection hidden="1"/>
    </xf>
    <xf numFmtId="0" fontId="10" fillId="0" borderId="34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2" fontId="2" fillId="0" borderId="38" xfId="0" applyNumberFormat="1" applyFont="1" applyBorder="1" applyAlignment="1" applyProtection="1">
      <alignment horizontal="center" vertical="center"/>
      <protection hidden="1"/>
    </xf>
    <xf numFmtId="2" fontId="2" fillId="0" borderId="39" xfId="0" applyNumberFormat="1" applyFont="1" applyBorder="1" applyAlignment="1" applyProtection="1">
      <alignment horizontal="center" vertical="center"/>
      <protection hidden="1"/>
    </xf>
    <xf numFmtId="2" fontId="2" fillId="0" borderId="23" xfId="0" applyNumberFormat="1" applyFont="1" applyBorder="1" applyAlignment="1" applyProtection="1">
      <alignment horizontal="center" vertical="center"/>
      <protection hidden="1"/>
    </xf>
    <xf numFmtId="2" fontId="11" fillId="0" borderId="38" xfId="0" applyNumberFormat="1" applyFont="1" applyBorder="1" applyAlignment="1" applyProtection="1">
      <alignment horizontal="center" vertical="center"/>
      <protection hidden="1"/>
    </xf>
    <xf numFmtId="2" fontId="11" fillId="0" borderId="39" xfId="0" applyNumberFormat="1" applyFont="1" applyBorder="1" applyAlignment="1" applyProtection="1">
      <alignment horizontal="center" vertical="center"/>
      <protection hidden="1"/>
    </xf>
    <xf numFmtId="2" fontId="11" fillId="0" borderId="2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7" fillId="3" borderId="0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/>
      <protection hidden="1"/>
    </xf>
    <xf numFmtId="0" fontId="6" fillId="3" borderId="0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/>
    </xf>
    <xf numFmtId="0" fontId="4" fillId="3" borderId="0" xfId="0" applyFont="1" applyFill="1" applyBorder="1" applyAlignment="1" applyProtection="1">
      <alignment horizontal="center" vertical="center"/>
      <protection hidden="1"/>
    </xf>
    <xf numFmtId="0" fontId="14" fillId="3" borderId="0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544"/>
  <sheetViews>
    <sheetView showGridLines="0" showRowColHeaders="0" tabSelected="1" zoomScale="70" zoomScaleNormal="70" workbookViewId="0">
      <selection activeCell="O37" sqref="O37"/>
    </sheetView>
  </sheetViews>
  <sheetFormatPr defaultRowHeight="15"/>
  <cols>
    <col min="1" max="1" width="3.85546875" customWidth="1"/>
    <col min="2" max="2" width="5.28515625" customWidth="1"/>
    <col min="3" max="3" width="5" customWidth="1"/>
    <col min="4" max="4" width="14.140625" customWidth="1"/>
    <col min="5" max="5" width="25" customWidth="1"/>
    <col min="6" max="7" width="5" customWidth="1"/>
    <col min="8" max="9" width="6.42578125" bestFit="1" customWidth="1"/>
    <col min="10" max="10" width="4.140625" customWidth="1"/>
    <col min="11" max="11" width="3.7109375" customWidth="1"/>
    <col min="12" max="12" width="7.5703125" customWidth="1"/>
    <col min="13" max="13" width="8.85546875" customWidth="1"/>
    <col min="14" max="14" width="6.28515625" customWidth="1"/>
    <col min="15" max="15" width="10.28515625" bestFit="1" customWidth="1"/>
    <col min="16" max="16" width="3.85546875" customWidth="1"/>
    <col min="17" max="17" width="4.42578125" customWidth="1"/>
    <col min="18" max="18" width="5.7109375" customWidth="1"/>
    <col min="19" max="19" width="6" customWidth="1"/>
    <col min="20" max="20" width="9.140625" customWidth="1"/>
    <col min="21" max="21" width="5.28515625" customWidth="1"/>
    <col min="22" max="22" width="5" customWidth="1"/>
    <col min="23" max="23" width="5.5703125" customWidth="1"/>
    <col min="24" max="24" width="4.5703125" customWidth="1"/>
    <col min="25" max="25" width="4.42578125" customWidth="1"/>
    <col min="26" max="28" width="4.5703125" customWidth="1"/>
    <col min="29" max="29" width="4.42578125" customWidth="1"/>
    <col min="30" max="30" width="4.140625" customWidth="1"/>
    <col min="31" max="31" width="4.7109375" customWidth="1"/>
    <col min="32" max="32" width="11.5703125" customWidth="1"/>
    <col min="33" max="34" width="14.85546875" bestFit="1" customWidth="1"/>
    <col min="35" max="35" width="9.42578125" bestFit="1" customWidth="1"/>
  </cols>
  <sheetData>
    <row r="1" spans="2:35" ht="15.75" thickBot="1"/>
    <row r="2" spans="2:35">
      <c r="B2" s="141" t="s">
        <v>0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3"/>
    </row>
    <row r="3" spans="2:35">
      <c r="B3" s="144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6"/>
    </row>
    <row r="4" spans="2:35" ht="15.75" thickBot="1">
      <c r="B4" s="147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9"/>
    </row>
    <row r="5" spans="2:35" ht="12" customHeight="1" thickBot="1"/>
    <row r="6" spans="2:35" ht="27.75" customHeight="1" thickBot="1">
      <c r="B6" s="150" t="s">
        <v>1</v>
      </c>
      <c r="C6" s="151"/>
      <c r="D6" s="152"/>
      <c r="E6" s="155" t="s">
        <v>2</v>
      </c>
      <c r="F6" s="151"/>
      <c r="G6" s="151"/>
      <c r="H6" s="151"/>
      <c r="I6" s="151"/>
      <c r="J6" s="156"/>
      <c r="K6" s="86"/>
      <c r="L6" s="86"/>
      <c r="M6" s="86"/>
      <c r="N6" s="86"/>
      <c r="O6" s="86"/>
      <c r="P6" s="86"/>
      <c r="Q6" s="86"/>
      <c r="R6" s="86"/>
      <c r="U6" s="1"/>
      <c r="V6" s="74" t="s">
        <v>3</v>
      </c>
      <c r="W6" s="74"/>
      <c r="X6" s="74" t="s">
        <v>4</v>
      </c>
      <c r="Y6" s="74"/>
      <c r="Z6" s="74"/>
      <c r="AA6" s="74"/>
      <c r="AB6" s="74"/>
      <c r="AC6" s="74" t="s">
        <v>5</v>
      </c>
      <c r="AD6" s="74" t="s">
        <v>6</v>
      </c>
      <c r="AE6" s="74" t="s">
        <v>7</v>
      </c>
      <c r="AF6" s="74"/>
      <c r="AG6" s="2" t="s">
        <v>8</v>
      </c>
      <c r="AH6" s="2" t="s">
        <v>9</v>
      </c>
      <c r="AI6" s="2" t="s">
        <v>10</v>
      </c>
    </row>
    <row r="7" spans="2:35">
      <c r="B7" s="76">
        <v>1</v>
      </c>
      <c r="C7" s="157" t="s">
        <v>11</v>
      </c>
      <c r="D7" s="157"/>
      <c r="E7" s="153" t="s">
        <v>12</v>
      </c>
      <c r="F7" s="153"/>
      <c r="G7" s="153"/>
      <c r="H7" s="153"/>
      <c r="I7" s="153"/>
      <c r="J7" s="154"/>
      <c r="N7" s="81"/>
      <c r="O7" s="81"/>
      <c r="P7" s="81"/>
      <c r="Q7" s="81"/>
      <c r="R7" s="81"/>
      <c r="U7" s="1">
        <v>1</v>
      </c>
      <c r="V7" s="74" t="str">
        <f>E46</f>
        <v>NIGERIA</v>
      </c>
      <c r="W7" s="74"/>
      <c r="X7" s="74">
        <f>F46</f>
        <v>0</v>
      </c>
      <c r="Y7" s="74"/>
      <c r="Z7" s="74"/>
      <c r="AA7" s="74"/>
      <c r="AB7" s="74"/>
      <c r="AC7" s="75">
        <f>H46</f>
        <v>0</v>
      </c>
      <c r="AD7" s="75">
        <f>J46</f>
        <v>0</v>
      </c>
      <c r="AE7" s="75">
        <f>AC7-AD7</f>
        <v>0</v>
      </c>
      <c r="AF7" s="75"/>
      <c r="AG7" s="74">
        <f>(X7*10^10)+((AE7+5000)*10^6)+AC7^10+U7</f>
        <v>5000000001</v>
      </c>
      <c r="AH7" s="74">
        <f>LARGE($AG$7:$AG$12,U7)</f>
        <v>5000000006</v>
      </c>
      <c r="AI7" s="74">
        <f>MATCH(AH7,$AG$7:$AG$12,0)</f>
        <v>6</v>
      </c>
    </row>
    <row r="8" spans="2:35">
      <c r="B8" s="77">
        <v>2</v>
      </c>
      <c r="C8" s="131" t="s">
        <v>13</v>
      </c>
      <c r="D8" s="131"/>
      <c r="E8" s="138" t="s">
        <v>14</v>
      </c>
      <c r="F8" s="138"/>
      <c r="G8" s="138"/>
      <c r="H8" s="138"/>
      <c r="I8" s="138"/>
      <c r="J8" s="139"/>
      <c r="N8" s="81"/>
      <c r="O8" s="81"/>
      <c r="P8" s="81"/>
      <c r="Q8" s="81"/>
      <c r="U8" s="1">
        <v>2</v>
      </c>
      <c r="V8" s="74" t="str">
        <f>E90</f>
        <v>NORUEGA</v>
      </c>
      <c r="W8" s="74"/>
      <c r="X8" s="74">
        <f>F90</f>
        <v>0</v>
      </c>
      <c r="Y8" s="74"/>
      <c r="Z8" s="74"/>
      <c r="AA8" s="74"/>
      <c r="AB8" s="74"/>
      <c r="AC8" s="75">
        <f>H90</f>
        <v>0</v>
      </c>
      <c r="AD8" s="75">
        <f>J90</f>
        <v>0</v>
      </c>
      <c r="AE8" s="75">
        <f t="shared" ref="AE8:AE12" si="0">AC8-AD8</f>
        <v>0</v>
      </c>
      <c r="AF8" s="75"/>
      <c r="AG8" s="74">
        <f t="shared" ref="AG8:AG12" si="1">(X8*10^10)+((AE8+5000)*10^6)+AC8^10+U8</f>
        <v>5000000002</v>
      </c>
      <c r="AH8" s="74">
        <f t="shared" ref="AH8:AH12" si="2">LARGE($AG$7:$AG$12,U8)</f>
        <v>5000000005</v>
      </c>
      <c r="AI8" s="74">
        <f t="shared" ref="AI8:AI12" si="3">MATCH(AH8,$AG$7:$AG$12,0)</f>
        <v>5</v>
      </c>
    </row>
    <row r="9" spans="2:35">
      <c r="B9" s="77">
        <v>3</v>
      </c>
      <c r="C9" s="131" t="s">
        <v>15</v>
      </c>
      <c r="D9" s="131"/>
      <c r="E9" s="138" t="s">
        <v>16</v>
      </c>
      <c r="F9" s="138"/>
      <c r="G9" s="138"/>
      <c r="H9" s="138"/>
      <c r="I9" s="138"/>
      <c r="J9" s="139"/>
      <c r="N9" s="81"/>
      <c r="O9" s="81"/>
      <c r="P9" s="81"/>
      <c r="Q9" s="81"/>
      <c r="U9" s="1">
        <v>3</v>
      </c>
      <c r="V9" s="74" t="str">
        <f>E134</f>
        <v>CAMARÕES</v>
      </c>
      <c r="W9" s="74"/>
      <c r="X9" s="74">
        <f>F134</f>
        <v>0</v>
      </c>
      <c r="Y9" s="74"/>
      <c r="Z9" s="74"/>
      <c r="AA9" s="74"/>
      <c r="AB9" s="74"/>
      <c r="AC9" s="75">
        <f>H134</f>
        <v>0</v>
      </c>
      <c r="AD9" s="75">
        <f>J134</f>
        <v>0</v>
      </c>
      <c r="AE9" s="75">
        <f t="shared" si="0"/>
        <v>0</v>
      </c>
      <c r="AF9" s="75"/>
      <c r="AG9" s="74">
        <f t="shared" si="1"/>
        <v>5000000003</v>
      </c>
      <c r="AH9" s="74">
        <f t="shared" si="2"/>
        <v>5000000004</v>
      </c>
      <c r="AI9" s="74">
        <f t="shared" si="3"/>
        <v>4</v>
      </c>
    </row>
    <row r="10" spans="2:35">
      <c r="B10" s="77">
        <v>4</v>
      </c>
      <c r="C10" s="131" t="s">
        <v>17</v>
      </c>
      <c r="D10" s="131"/>
      <c r="E10" s="138" t="s">
        <v>18</v>
      </c>
      <c r="F10" s="138"/>
      <c r="G10" s="138"/>
      <c r="H10" s="138"/>
      <c r="I10" s="138"/>
      <c r="J10" s="139"/>
      <c r="M10" s="81"/>
      <c r="N10" s="81"/>
      <c r="O10" s="81"/>
      <c r="P10" s="81"/>
      <c r="Q10" s="81"/>
      <c r="U10" s="1">
        <v>4</v>
      </c>
      <c r="V10" s="74" t="str">
        <f>E178</f>
        <v>COREIA DO SUL</v>
      </c>
      <c r="W10" s="74"/>
      <c r="X10" s="74">
        <f>F178</f>
        <v>0</v>
      </c>
      <c r="Y10" s="74"/>
      <c r="Z10" s="74"/>
      <c r="AA10" s="74"/>
      <c r="AB10" s="74"/>
      <c r="AC10" s="75">
        <f>H178</f>
        <v>0</v>
      </c>
      <c r="AD10" s="75">
        <f>J178</f>
        <v>0</v>
      </c>
      <c r="AE10" s="75">
        <f t="shared" si="0"/>
        <v>0</v>
      </c>
      <c r="AF10" s="75"/>
      <c r="AG10" s="74">
        <f t="shared" si="1"/>
        <v>5000000004</v>
      </c>
      <c r="AH10" s="74">
        <f t="shared" si="2"/>
        <v>5000000003</v>
      </c>
      <c r="AI10" s="74">
        <f t="shared" si="3"/>
        <v>3</v>
      </c>
    </row>
    <row r="11" spans="2:35">
      <c r="B11" s="77">
        <v>5</v>
      </c>
      <c r="C11" s="131" t="s">
        <v>19</v>
      </c>
      <c r="D11" s="131"/>
      <c r="E11" s="138" t="s">
        <v>20</v>
      </c>
      <c r="F11" s="138"/>
      <c r="G11" s="138"/>
      <c r="H11" s="138"/>
      <c r="I11" s="138"/>
      <c r="J11" s="139"/>
      <c r="N11" s="81"/>
      <c r="O11" s="81"/>
      <c r="P11" s="81"/>
      <c r="Q11" s="81"/>
      <c r="U11" s="1">
        <v>5</v>
      </c>
      <c r="V11" s="74" t="str">
        <f>E223</f>
        <v>COSTA RICA</v>
      </c>
      <c r="W11" s="74"/>
      <c r="X11" s="74">
        <f>F223</f>
        <v>0</v>
      </c>
      <c r="Y11" s="74"/>
      <c r="Z11" s="74"/>
      <c r="AA11" s="74"/>
      <c r="AB11" s="74"/>
      <c r="AC11" s="75">
        <f>H223</f>
        <v>0</v>
      </c>
      <c r="AD11" s="75">
        <f>J223</f>
        <v>0</v>
      </c>
      <c r="AE11" s="75">
        <f t="shared" si="0"/>
        <v>0</v>
      </c>
      <c r="AF11" s="75"/>
      <c r="AG11" s="74">
        <f t="shared" si="1"/>
        <v>5000000005</v>
      </c>
      <c r="AH11" s="74">
        <f t="shared" si="2"/>
        <v>5000000002</v>
      </c>
      <c r="AI11" s="74">
        <f t="shared" si="3"/>
        <v>2</v>
      </c>
    </row>
    <row r="12" spans="2:35">
      <c r="B12" s="77">
        <v>6</v>
      </c>
      <c r="C12" s="131" t="s">
        <v>21</v>
      </c>
      <c r="D12" s="131"/>
      <c r="E12" s="138" t="s">
        <v>22</v>
      </c>
      <c r="F12" s="138"/>
      <c r="G12" s="138"/>
      <c r="H12" s="138"/>
      <c r="I12" s="138"/>
      <c r="J12" s="139"/>
      <c r="N12" s="81"/>
      <c r="O12" s="81"/>
      <c r="P12" s="81"/>
      <c r="Q12" s="81"/>
      <c r="U12" s="1">
        <v>6</v>
      </c>
      <c r="V12" s="74" t="str">
        <f>E267</f>
        <v>EUA</v>
      </c>
      <c r="W12" s="74"/>
      <c r="X12" s="74">
        <f>F267</f>
        <v>0</v>
      </c>
      <c r="Y12" s="74"/>
      <c r="Z12" s="74"/>
      <c r="AA12" s="74"/>
      <c r="AB12" s="74"/>
      <c r="AC12" s="75">
        <f>H267</f>
        <v>0</v>
      </c>
      <c r="AD12" s="75">
        <f>J267</f>
        <v>0</v>
      </c>
      <c r="AE12" s="75">
        <f t="shared" si="0"/>
        <v>0</v>
      </c>
      <c r="AF12" s="75"/>
      <c r="AG12" s="74">
        <f t="shared" si="1"/>
        <v>5000000006</v>
      </c>
      <c r="AH12" s="74">
        <f t="shared" si="2"/>
        <v>5000000001</v>
      </c>
      <c r="AI12" s="74">
        <f t="shared" si="3"/>
        <v>1</v>
      </c>
    </row>
    <row r="13" spans="2:35">
      <c r="B13" s="77">
        <v>7</v>
      </c>
      <c r="C13" s="131" t="s">
        <v>23</v>
      </c>
      <c r="D13" s="131"/>
      <c r="E13" s="138" t="s">
        <v>24</v>
      </c>
      <c r="F13" s="138"/>
      <c r="G13" s="138"/>
      <c r="H13" s="138"/>
      <c r="I13" s="138"/>
      <c r="J13" s="139"/>
      <c r="N13" s="81"/>
      <c r="O13" s="81"/>
      <c r="P13" s="81"/>
      <c r="Q13" s="81"/>
      <c r="U13" s="1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</row>
    <row r="14" spans="2:35">
      <c r="B14" s="77">
        <v>8</v>
      </c>
      <c r="C14" s="131" t="s">
        <v>25</v>
      </c>
      <c r="D14" s="131"/>
      <c r="E14" s="138" t="s">
        <v>26</v>
      </c>
      <c r="F14" s="138"/>
      <c r="G14" s="138"/>
      <c r="H14" s="138"/>
      <c r="I14" s="138"/>
      <c r="J14" s="139"/>
      <c r="N14" s="81"/>
      <c r="O14" s="81"/>
      <c r="P14" s="81"/>
      <c r="Q14" s="81"/>
      <c r="U14" s="1"/>
      <c r="V14" s="74" t="s">
        <v>27</v>
      </c>
      <c r="W14" s="74"/>
      <c r="X14" s="74" t="s">
        <v>4</v>
      </c>
      <c r="Y14" s="74"/>
      <c r="Z14" s="74"/>
      <c r="AA14" s="74"/>
      <c r="AB14" s="74"/>
      <c r="AC14" s="74" t="s">
        <v>5</v>
      </c>
      <c r="AD14" s="74" t="s">
        <v>6</v>
      </c>
      <c r="AE14" s="74" t="s">
        <v>7</v>
      </c>
      <c r="AF14" s="74"/>
      <c r="AG14" s="74"/>
      <c r="AH14" s="74"/>
      <c r="AI14" s="74"/>
    </row>
    <row r="15" spans="2:35">
      <c r="B15" s="77">
        <v>9</v>
      </c>
      <c r="C15" s="131" t="s">
        <v>28</v>
      </c>
      <c r="D15" s="131"/>
      <c r="E15" s="138" t="s">
        <v>29</v>
      </c>
      <c r="F15" s="138"/>
      <c r="G15" s="138"/>
      <c r="H15" s="138"/>
      <c r="I15" s="138"/>
      <c r="J15" s="139"/>
      <c r="N15" s="81"/>
      <c r="O15" s="81"/>
      <c r="P15" s="81"/>
      <c r="Q15" s="81"/>
      <c r="U15" s="1"/>
      <c r="V15" s="74" t="str">
        <f>VLOOKUP(AI7,$U$7:$AH$12,2)</f>
        <v>EUA</v>
      </c>
      <c r="W15" s="74"/>
      <c r="X15" s="74">
        <f>VLOOKUP(AI7,$U$7:$AH$12,3)</f>
        <v>0</v>
      </c>
      <c r="Y15" s="74"/>
      <c r="Z15" s="74"/>
      <c r="AA15" s="74"/>
      <c r="AB15" s="74"/>
      <c r="AC15" s="74">
        <f>VLOOKUP(AI7,$U$7:$AH$12,4)</f>
        <v>0</v>
      </c>
      <c r="AD15" s="74">
        <f>VLOOKUP(AI7,$U$7:$AH$12,5)</f>
        <v>0</v>
      </c>
      <c r="AE15" s="74">
        <f>VLOOKUP(AI7,$U$7:$AH$12,6)</f>
        <v>0</v>
      </c>
      <c r="AF15" s="74"/>
      <c r="AG15" s="74"/>
      <c r="AH15" s="74"/>
      <c r="AI15" s="74"/>
    </row>
    <row r="16" spans="2:35">
      <c r="B16" s="77">
        <v>10</v>
      </c>
      <c r="C16" s="131" t="s">
        <v>30</v>
      </c>
      <c r="D16" s="131"/>
      <c r="E16" s="138" t="s">
        <v>31</v>
      </c>
      <c r="F16" s="138"/>
      <c r="G16" s="138"/>
      <c r="H16" s="138"/>
      <c r="I16" s="138"/>
      <c r="J16" s="139"/>
      <c r="N16" s="81"/>
      <c r="O16" s="81"/>
      <c r="P16" s="81"/>
      <c r="Q16" s="81"/>
      <c r="U16" s="1"/>
      <c r="V16" s="74" t="str">
        <f t="shared" ref="V16:V20" si="4">VLOOKUP(AI8,$U$7:$AH$12,2)</f>
        <v>COSTA RICA</v>
      </c>
      <c r="W16" s="74"/>
      <c r="X16" s="74">
        <f t="shared" ref="X16:X20" si="5">VLOOKUP(AI8,$U$7:$AH$12,3)</f>
        <v>0</v>
      </c>
      <c r="Y16" s="74"/>
      <c r="Z16" s="74"/>
      <c r="AA16" s="74"/>
      <c r="AB16" s="74"/>
      <c r="AC16" s="74">
        <f t="shared" ref="AC16:AC20" si="6">VLOOKUP(AI8,$U$7:$AH$12,4)</f>
        <v>0</v>
      </c>
      <c r="AD16" s="74">
        <f t="shared" ref="AD16:AD20" si="7">VLOOKUP(AI8,$U$7:$AH$12,5)</f>
        <v>0</v>
      </c>
      <c r="AE16" s="74">
        <f t="shared" ref="AE16:AE20" si="8">VLOOKUP(AI8,$U$7:$AH$12,6)</f>
        <v>0</v>
      </c>
      <c r="AF16" s="74"/>
      <c r="AG16" s="74"/>
      <c r="AH16" s="74"/>
      <c r="AI16" s="74"/>
    </row>
    <row r="17" spans="2:35">
      <c r="B17" s="77">
        <v>11</v>
      </c>
      <c r="C17" s="131" t="s">
        <v>32</v>
      </c>
      <c r="D17" s="131"/>
      <c r="E17" s="138" t="s">
        <v>33</v>
      </c>
      <c r="F17" s="138"/>
      <c r="G17" s="138"/>
      <c r="H17" s="138"/>
      <c r="I17" s="138"/>
      <c r="J17" s="139"/>
      <c r="N17" s="81"/>
      <c r="O17" s="81"/>
      <c r="P17" s="81"/>
      <c r="Q17" s="81"/>
      <c r="U17" s="1"/>
      <c r="V17" s="74" t="str">
        <f t="shared" si="4"/>
        <v>COREIA DO SUL</v>
      </c>
      <c r="W17" s="74"/>
      <c r="X17" s="74">
        <f t="shared" si="5"/>
        <v>0</v>
      </c>
      <c r="Y17" s="74"/>
      <c r="Z17" s="74"/>
      <c r="AA17" s="74"/>
      <c r="AB17" s="74"/>
      <c r="AC17" s="74">
        <f t="shared" si="6"/>
        <v>0</v>
      </c>
      <c r="AD17" s="74">
        <f t="shared" si="7"/>
        <v>0</v>
      </c>
      <c r="AE17" s="74">
        <f t="shared" si="8"/>
        <v>0</v>
      </c>
      <c r="AF17" s="74"/>
      <c r="AG17" s="74"/>
      <c r="AH17" s="74"/>
      <c r="AI17" s="74"/>
    </row>
    <row r="18" spans="2:35">
      <c r="B18" s="77">
        <v>12</v>
      </c>
      <c r="C18" s="131" t="s">
        <v>34</v>
      </c>
      <c r="D18" s="131"/>
      <c r="E18" s="138" t="s">
        <v>35</v>
      </c>
      <c r="F18" s="138"/>
      <c r="G18" s="138"/>
      <c r="H18" s="138"/>
      <c r="I18" s="138"/>
      <c r="J18" s="139"/>
      <c r="N18" s="81"/>
      <c r="O18" s="81"/>
      <c r="P18" s="81"/>
      <c r="Q18" s="81"/>
      <c r="U18" s="1"/>
      <c r="V18" s="74" t="str">
        <f t="shared" si="4"/>
        <v>CAMARÕES</v>
      </c>
      <c r="W18" s="74"/>
      <c r="X18" s="74">
        <f t="shared" si="5"/>
        <v>0</v>
      </c>
      <c r="Y18" s="74"/>
      <c r="Z18" s="74"/>
      <c r="AA18" s="74"/>
      <c r="AB18" s="74"/>
      <c r="AC18" s="74">
        <f t="shared" si="6"/>
        <v>0</v>
      </c>
      <c r="AD18" s="74">
        <f t="shared" si="7"/>
        <v>0</v>
      </c>
      <c r="AE18" s="74">
        <f t="shared" si="8"/>
        <v>0</v>
      </c>
      <c r="AF18" s="74"/>
      <c r="AG18" s="74"/>
      <c r="AH18" s="74"/>
      <c r="AI18" s="74"/>
    </row>
    <row r="19" spans="2:35">
      <c r="B19" s="77">
        <v>13</v>
      </c>
      <c r="C19" s="131" t="s">
        <v>36</v>
      </c>
      <c r="D19" s="131"/>
      <c r="E19" s="138" t="s">
        <v>37</v>
      </c>
      <c r="F19" s="138"/>
      <c r="G19" s="138"/>
      <c r="H19" s="138"/>
      <c r="I19" s="138"/>
      <c r="J19" s="139"/>
      <c r="N19" s="81"/>
      <c r="O19" s="81"/>
      <c r="P19" s="81"/>
      <c r="Q19" s="81"/>
      <c r="U19" s="1"/>
      <c r="V19" s="74" t="str">
        <f t="shared" si="4"/>
        <v>NORUEGA</v>
      </c>
      <c r="W19" s="74"/>
      <c r="X19" s="74">
        <f t="shared" si="5"/>
        <v>0</v>
      </c>
      <c r="Y19" s="74"/>
      <c r="Z19" s="74"/>
      <c r="AA19" s="74"/>
      <c r="AB19" s="74"/>
      <c r="AC19" s="74">
        <f t="shared" si="6"/>
        <v>0</v>
      </c>
      <c r="AD19" s="74">
        <f t="shared" si="7"/>
        <v>0</v>
      </c>
      <c r="AE19" s="74">
        <f t="shared" si="8"/>
        <v>0</v>
      </c>
      <c r="AF19" s="74"/>
      <c r="AG19" s="74"/>
      <c r="AH19" s="74"/>
      <c r="AI19" s="74"/>
    </row>
    <row r="20" spans="2:35">
      <c r="B20" s="77">
        <v>14</v>
      </c>
      <c r="C20" s="131" t="s">
        <v>38</v>
      </c>
      <c r="D20" s="131"/>
      <c r="E20" s="138" t="s">
        <v>39</v>
      </c>
      <c r="F20" s="138"/>
      <c r="G20" s="138"/>
      <c r="H20" s="138"/>
      <c r="I20" s="138"/>
      <c r="J20" s="139"/>
      <c r="N20" s="81"/>
      <c r="O20" s="81"/>
      <c r="P20" s="81"/>
      <c r="Q20" s="81"/>
      <c r="U20" s="1"/>
      <c r="V20" s="74" t="str">
        <f t="shared" si="4"/>
        <v>NIGERIA</v>
      </c>
      <c r="W20" s="74"/>
      <c r="X20" s="74">
        <f t="shared" si="5"/>
        <v>0</v>
      </c>
      <c r="Y20" s="74"/>
      <c r="Z20" s="74"/>
      <c r="AA20" s="74"/>
      <c r="AB20" s="74"/>
      <c r="AC20" s="74">
        <f t="shared" si="6"/>
        <v>0</v>
      </c>
      <c r="AD20" s="74">
        <f t="shared" si="7"/>
        <v>0</v>
      </c>
      <c r="AE20" s="74">
        <f t="shared" si="8"/>
        <v>0</v>
      </c>
      <c r="AF20" s="74"/>
      <c r="AG20" s="74"/>
      <c r="AH20" s="74"/>
      <c r="AI20" s="74"/>
    </row>
    <row r="21" spans="2:35">
      <c r="B21" s="77">
        <v>15</v>
      </c>
      <c r="C21" s="131" t="s">
        <v>40</v>
      </c>
      <c r="D21" s="131"/>
      <c r="E21" s="138" t="s">
        <v>127</v>
      </c>
      <c r="F21" s="138"/>
      <c r="G21" s="138"/>
      <c r="H21" s="138"/>
      <c r="I21" s="138"/>
      <c r="J21" s="139"/>
      <c r="N21" s="81"/>
      <c r="O21" s="81"/>
      <c r="P21" s="81"/>
      <c r="Q21" s="81"/>
      <c r="U21" s="1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</row>
    <row r="22" spans="2:35">
      <c r="B22" s="77">
        <v>16</v>
      </c>
      <c r="C22" s="131" t="s">
        <v>41</v>
      </c>
      <c r="D22" s="131"/>
      <c r="E22" s="138" t="s">
        <v>128</v>
      </c>
      <c r="F22" s="138"/>
      <c r="G22" s="138"/>
      <c r="H22" s="138"/>
      <c r="I22" s="138"/>
      <c r="J22" s="139"/>
      <c r="N22" s="81"/>
      <c r="O22" s="81"/>
      <c r="P22" s="81"/>
      <c r="Q22" s="81"/>
      <c r="U22" s="1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</row>
    <row r="23" spans="2:35">
      <c r="B23" s="77">
        <v>17</v>
      </c>
      <c r="C23" s="131" t="s">
        <v>42</v>
      </c>
      <c r="D23" s="131"/>
      <c r="E23" s="138" t="s">
        <v>129</v>
      </c>
      <c r="F23" s="138"/>
      <c r="G23" s="138"/>
      <c r="H23" s="138"/>
      <c r="I23" s="138"/>
      <c r="J23" s="139"/>
      <c r="N23" s="81"/>
      <c r="O23" s="81"/>
      <c r="P23" s="81"/>
      <c r="Q23" s="81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</row>
    <row r="24" spans="2:35">
      <c r="B24" s="77">
        <v>18</v>
      </c>
      <c r="C24" s="131" t="s">
        <v>43</v>
      </c>
      <c r="D24" s="131"/>
      <c r="E24" s="138" t="s">
        <v>130</v>
      </c>
      <c r="F24" s="138"/>
      <c r="G24" s="138"/>
      <c r="H24" s="138"/>
      <c r="I24" s="138"/>
      <c r="J24" s="139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</row>
    <row r="25" spans="2:35">
      <c r="B25" s="77">
        <v>19</v>
      </c>
      <c r="C25" s="131" t="s">
        <v>147</v>
      </c>
      <c r="D25" s="131"/>
      <c r="E25" s="138" t="s">
        <v>131</v>
      </c>
      <c r="F25" s="138"/>
      <c r="G25" s="138"/>
      <c r="H25" s="138"/>
      <c r="I25" s="138"/>
      <c r="J25" s="139"/>
      <c r="S25" s="3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</row>
    <row r="26" spans="2:35">
      <c r="B26" s="77">
        <v>20</v>
      </c>
      <c r="C26" s="131" t="s">
        <v>44</v>
      </c>
      <c r="D26" s="131"/>
      <c r="E26" s="138" t="s">
        <v>132</v>
      </c>
      <c r="F26" s="138"/>
      <c r="G26" s="138"/>
      <c r="H26" s="138"/>
      <c r="I26" s="138"/>
      <c r="J26" s="139"/>
      <c r="S26" s="3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</row>
    <row r="27" spans="2:35">
      <c r="B27" s="77">
        <v>21</v>
      </c>
      <c r="C27" s="131" t="s">
        <v>45</v>
      </c>
      <c r="D27" s="131"/>
      <c r="E27" s="138" t="s">
        <v>133</v>
      </c>
      <c r="F27" s="138"/>
      <c r="G27" s="138"/>
      <c r="H27" s="138"/>
      <c r="I27" s="138"/>
      <c r="J27" s="139"/>
      <c r="S27" s="3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</row>
    <row r="28" spans="2:35">
      <c r="B28" s="77">
        <v>22</v>
      </c>
      <c r="C28" s="131" t="s">
        <v>46</v>
      </c>
      <c r="D28" s="131"/>
      <c r="E28" s="138" t="s">
        <v>134</v>
      </c>
      <c r="F28" s="138"/>
      <c r="G28" s="138"/>
      <c r="H28" s="138"/>
      <c r="I28" s="138"/>
      <c r="J28" s="139"/>
      <c r="S28" s="3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</row>
    <row r="29" spans="2:35">
      <c r="B29" s="77">
        <v>23</v>
      </c>
      <c r="C29" s="131" t="s">
        <v>47</v>
      </c>
      <c r="D29" s="131"/>
      <c r="E29" s="138" t="s">
        <v>135</v>
      </c>
      <c r="F29" s="138"/>
      <c r="G29" s="138"/>
      <c r="H29" s="138"/>
      <c r="I29" s="138"/>
      <c r="J29" s="139"/>
      <c r="S29" s="3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</row>
    <row r="30" spans="2:35">
      <c r="B30" s="77">
        <v>24</v>
      </c>
      <c r="C30" s="131" t="s">
        <v>48</v>
      </c>
      <c r="D30" s="131"/>
      <c r="E30" s="138" t="s">
        <v>136</v>
      </c>
      <c r="F30" s="138"/>
      <c r="G30" s="138"/>
      <c r="H30" s="138"/>
      <c r="I30" s="138"/>
      <c r="J30" s="139"/>
      <c r="K30" s="86"/>
      <c r="L30" s="86"/>
      <c r="M30" s="86"/>
      <c r="N30" s="86"/>
      <c r="O30" s="86"/>
      <c r="P30" s="86"/>
      <c r="Q30" s="86"/>
      <c r="R30" s="86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</row>
    <row r="31" spans="2:35">
      <c r="B31" s="77">
        <v>25</v>
      </c>
      <c r="C31" s="131" t="s">
        <v>119</v>
      </c>
      <c r="D31" s="131"/>
      <c r="E31" s="138" t="s">
        <v>137</v>
      </c>
      <c r="F31" s="138"/>
      <c r="G31" s="138"/>
      <c r="H31" s="138"/>
      <c r="I31" s="138"/>
      <c r="J31" s="139"/>
      <c r="N31" s="81"/>
      <c r="O31" s="81"/>
      <c r="P31" s="81"/>
      <c r="Q31" s="81"/>
      <c r="R31" s="81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</row>
    <row r="32" spans="2:35">
      <c r="B32" s="77">
        <v>26</v>
      </c>
      <c r="C32" s="131" t="s">
        <v>121</v>
      </c>
      <c r="D32" s="131"/>
      <c r="E32" s="138" t="s">
        <v>138</v>
      </c>
      <c r="F32" s="138"/>
      <c r="G32" s="138"/>
      <c r="H32" s="138"/>
      <c r="I32" s="138"/>
      <c r="J32" s="139"/>
      <c r="N32" s="81"/>
      <c r="O32" s="81"/>
      <c r="P32" s="81"/>
      <c r="Q32" s="81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</row>
    <row r="33" spans="2:41">
      <c r="B33" s="77">
        <v>27</v>
      </c>
      <c r="C33" s="131" t="s">
        <v>120</v>
      </c>
      <c r="D33" s="131"/>
      <c r="E33" s="138" t="s">
        <v>139</v>
      </c>
      <c r="F33" s="138"/>
      <c r="G33" s="138"/>
      <c r="H33" s="138"/>
      <c r="I33" s="138"/>
      <c r="J33" s="139"/>
      <c r="N33" s="81"/>
      <c r="O33" s="81"/>
      <c r="P33" s="81"/>
      <c r="Q33" s="81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</row>
    <row r="34" spans="2:41">
      <c r="B34" s="77">
        <v>28</v>
      </c>
      <c r="C34" s="131" t="s">
        <v>122</v>
      </c>
      <c r="D34" s="131"/>
      <c r="E34" s="138" t="s">
        <v>140</v>
      </c>
      <c r="F34" s="138"/>
      <c r="G34" s="138"/>
      <c r="H34" s="138"/>
      <c r="I34" s="138"/>
      <c r="J34" s="139"/>
      <c r="M34" s="81"/>
      <c r="N34" s="81"/>
      <c r="O34" s="81"/>
      <c r="P34" s="81"/>
      <c r="Q34" s="81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</row>
    <row r="35" spans="2:41">
      <c r="B35" s="77">
        <v>29</v>
      </c>
      <c r="C35" s="131" t="s">
        <v>123</v>
      </c>
      <c r="D35" s="131"/>
      <c r="E35" s="138" t="s">
        <v>141</v>
      </c>
      <c r="F35" s="138"/>
      <c r="G35" s="138"/>
      <c r="H35" s="138"/>
      <c r="I35" s="138"/>
      <c r="J35" s="139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</row>
    <row r="36" spans="2:41">
      <c r="B36" s="77">
        <v>30</v>
      </c>
      <c r="C36" s="131" t="s">
        <v>124</v>
      </c>
      <c r="D36" s="131"/>
      <c r="E36" s="138" t="s">
        <v>142</v>
      </c>
      <c r="F36" s="138"/>
      <c r="G36" s="138"/>
      <c r="H36" s="138"/>
      <c r="I36" s="138"/>
      <c r="J36" s="139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</row>
    <row r="37" spans="2:41">
      <c r="B37" s="77">
        <v>31</v>
      </c>
      <c r="C37" s="131" t="s">
        <v>125</v>
      </c>
      <c r="D37" s="131"/>
      <c r="E37" s="138" t="s">
        <v>143</v>
      </c>
      <c r="F37" s="138"/>
      <c r="G37" s="138"/>
      <c r="H37" s="138"/>
      <c r="I37" s="138"/>
      <c r="J37" s="139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</row>
    <row r="38" spans="2:41" ht="15.75" thickBot="1">
      <c r="B38" s="78">
        <v>32</v>
      </c>
      <c r="C38" s="140" t="s">
        <v>126</v>
      </c>
      <c r="D38" s="140"/>
      <c r="E38" s="160" t="s">
        <v>144</v>
      </c>
      <c r="F38" s="160"/>
      <c r="G38" s="160"/>
      <c r="H38" s="160"/>
      <c r="I38" s="160"/>
      <c r="J38" s="161"/>
      <c r="V38" s="74"/>
      <c r="W38" s="74"/>
      <c r="X38" s="74"/>
      <c r="Y38" s="74"/>
      <c r="Z38" s="74"/>
      <c r="AA38" s="74"/>
      <c r="AB38" s="82"/>
      <c r="AC38" s="82"/>
      <c r="AD38" s="82"/>
      <c r="AE38" s="82"/>
      <c r="AF38" s="82"/>
      <c r="AG38" s="82"/>
      <c r="AH38" s="82"/>
      <c r="AI38" s="82"/>
      <c r="AJ38" s="59"/>
      <c r="AK38" s="59"/>
      <c r="AL38" s="59"/>
      <c r="AM38" s="59"/>
      <c r="AN38" s="59"/>
      <c r="AO38" s="59"/>
    </row>
    <row r="39" spans="2:41">
      <c r="B39" s="79"/>
      <c r="C39" s="80"/>
      <c r="D39" s="80"/>
      <c r="E39" s="79"/>
      <c r="F39" s="79"/>
      <c r="G39" s="79"/>
      <c r="H39" s="79"/>
      <c r="I39" s="79"/>
      <c r="J39" s="79"/>
      <c r="S39" s="59"/>
      <c r="T39" s="59"/>
      <c r="U39" s="59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59"/>
      <c r="AK39" s="59"/>
      <c r="AL39" s="59"/>
      <c r="AM39" s="59"/>
      <c r="AN39" s="59"/>
      <c r="AO39" s="59"/>
    </row>
    <row r="40" spans="2:41" ht="15.75" thickBot="1">
      <c r="S40" s="59"/>
      <c r="T40" s="59"/>
      <c r="U40" s="59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59"/>
      <c r="AK40" s="59"/>
      <c r="AL40" s="59"/>
      <c r="AM40" s="59"/>
      <c r="AN40" s="59"/>
      <c r="AO40" s="59"/>
    </row>
    <row r="41" spans="2:41" s="3" customFormat="1" ht="15" customHeight="1">
      <c r="D41" s="132" t="s">
        <v>49</v>
      </c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4"/>
      <c r="R41" s="3" t="s">
        <v>51</v>
      </c>
      <c r="S41" s="13"/>
      <c r="T41" s="13"/>
      <c r="U41" s="13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13"/>
      <c r="AO41" s="13"/>
    </row>
    <row r="42" spans="2:41" s="3" customFormat="1" ht="15.75" customHeight="1" thickBot="1">
      <c r="D42" s="135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7"/>
      <c r="R42" s="3" t="s">
        <v>54</v>
      </c>
      <c r="S42" s="13"/>
      <c r="T42" s="13"/>
      <c r="U42" s="13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13"/>
      <c r="AO42" s="13"/>
    </row>
    <row r="43" spans="2:41" s="3" customFormat="1" ht="15.75" thickBot="1">
      <c r="D43" s="61" t="s">
        <v>50</v>
      </c>
      <c r="E43" s="7" t="s">
        <v>27</v>
      </c>
      <c r="F43" s="62" t="s">
        <v>108</v>
      </c>
      <c r="G43" s="62" t="s">
        <v>4</v>
      </c>
      <c r="H43" s="62" t="s">
        <v>104</v>
      </c>
      <c r="I43" s="62" t="s">
        <v>105</v>
      </c>
      <c r="J43" s="62" t="s">
        <v>106</v>
      </c>
      <c r="K43" s="62" t="s">
        <v>107</v>
      </c>
      <c r="L43" s="62" t="s">
        <v>52</v>
      </c>
      <c r="M43" s="62" t="s">
        <v>6</v>
      </c>
      <c r="N43" s="62" t="s">
        <v>7</v>
      </c>
      <c r="O43" s="63" t="s">
        <v>109</v>
      </c>
      <c r="R43" s="3" t="s">
        <v>110</v>
      </c>
      <c r="S43" s="13"/>
      <c r="T43" s="13"/>
      <c r="U43" s="8" t="s">
        <v>50</v>
      </c>
      <c r="V43" s="2" t="s">
        <v>3</v>
      </c>
      <c r="W43" s="2" t="s">
        <v>108</v>
      </c>
      <c r="X43" s="2" t="s">
        <v>4</v>
      </c>
      <c r="Y43" s="2" t="s">
        <v>104</v>
      </c>
      <c r="Z43" s="2" t="s">
        <v>105</v>
      </c>
      <c r="AA43" s="2" t="s">
        <v>106</v>
      </c>
      <c r="AB43" s="2" t="s">
        <v>107</v>
      </c>
      <c r="AC43" s="2" t="s">
        <v>52</v>
      </c>
      <c r="AD43" s="2" t="s">
        <v>6</v>
      </c>
      <c r="AE43" s="2" t="s">
        <v>7</v>
      </c>
      <c r="AF43" s="2" t="s">
        <v>109</v>
      </c>
      <c r="AG43" s="2" t="s">
        <v>8</v>
      </c>
      <c r="AH43" s="2" t="s">
        <v>9</v>
      </c>
      <c r="AI43" s="2" t="s">
        <v>10</v>
      </c>
      <c r="AJ43" s="158"/>
      <c r="AK43" s="158"/>
      <c r="AL43" s="159"/>
      <c r="AM43" s="159"/>
      <c r="AN43" s="13"/>
      <c r="AO43" s="13"/>
    </row>
    <row r="44" spans="2:41" s="3" customFormat="1">
      <c r="D44" s="64" t="s">
        <v>53</v>
      </c>
      <c r="E44" s="65" t="str">
        <f>VLOOKUP(AI44,$U$44:$AH$47,2)</f>
        <v>BRASIL</v>
      </c>
      <c r="F44" s="65">
        <f>VLOOKUP(AI44,$U$44:$AH$47,3)</f>
        <v>0</v>
      </c>
      <c r="G44" s="65">
        <f>VLOOKUP(AI44,$U$44:$AH$47,4)</f>
        <v>0</v>
      </c>
      <c r="H44" s="69">
        <f>VLOOKUP(AI44,$U$44:$AH$47,5)</f>
        <v>0</v>
      </c>
      <c r="I44" s="69">
        <f>VLOOKUP(AI44,$U$44:$AH$47,6)</f>
        <v>0</v>
      </c>
      <c r="J44" s="69">
        <f>VLOOKUP(AI44,$U$44:$AH$47,7)</f>
        <v>0</v>
      </c>
      <c r="K44" s="69">
        <f>VLOOKUP(AI44,$U$44:$AH$47,8)</f>
        <v>0</v>
      </c>
      <c r="L44" s="69">
        <f>VLOOKUP(AI44,$U$44:$AH$47,9)</f>
        <v>0</v>
      </c>
      <c r="M44" s="69">
        <f>VLOOKUP(AI44,$U$44:$AH$47,10)</f>
        <v>0</v>
      </c>
      <c r="N44" s="65">
        <f>VLOOKUP(AI44,$U$44:$AH$47,11)</f>
        <v>0</v>
      </c>
      <c r="O44" s="92">
        <f>VLOOKUP(AI44,$U$44:$AH$47,12)</f>
        <v>0</v>
      </c>
      <c r="R44" s="3" t="s">
        <v>111</v>
      </c>
      <c r="S44" s="13"/>
      <c r="T44" s="13"/>
      <c r="U44" s="8">
        <v>1</v>
      </c>
      <c r="V44" s="9" t="s">
        <v>126</v>
      </c>
      <c r="W44" s="87">
        <f>COUNT(H52,H59,H65,H70,H77,H83)</f>
        <v>0</v>
      </c>
      <c r="X44" s="87">
        <f>SUM(Q52,Q59,Q65,Q70,Q77,Q83)</f>
        <v>0</v>
      </c>
      <c r="Y44" s="87">
        <f>SUM(COUNTIFS($C$52:$C$83,3,$D$52:$D$83,V44),COUNTIFS($I$52:$I$83,V44,$Q$52:$Q$83,3))</f>
        <v>0</v>
      </c>
      <c r="Z44" s="87">
        <f>SUM(COUNTIFS($C$52:$C$83,2,$D$52:$D$83,V44),COUNTIFS($I$52:$I$83,V44,$Q$52:$Q$83,2))</f>
        <v>0</v>
      </c>
      <c r="AA44" s="87">
        <f>SUM(COUNTIFS($C$52:$C$83,1,$D$52:$D$83,V44),COUNTIFS($I$52:$I$83,V44,$Q$52:$Q$83,1))</f>
        <v>0</v>
      </c>
      <c r="AB44" s="87">
        <f>SUM(COUNTIFS($C$52:$C$83,0,$D$52:$D$83,V44),COUNTIFS($I$52:$I$83,V44,$Q$52:$Q$83,0))</f>
        <v>0</v>
      </c>
      <c r="AC44" s="73">
        <f>SUM(H70,H77,H83,H52,H59,H65)</f>
        <v>0</v>
      </c>
      <c r="AD44" s="73">
        <f>SUM(F52,F59,F65,F70,F77,F83)</f>
        <v>0</v>
      </c>
      <c r="AE44" s="73">
        <f>AC44-AD44</f>
        <v>0</v>
      </c>
      <c r="AF44" s="73">
        <f>IF(OR($F$52="",$H$52=""),0,(X44/(W44*3)))</f>
        <v>0</v>
      </c>
      <c r="AG44" s="87">
        <f>(X44*10^15)+((AE44+5000)*10^6)+AC44^10+U44</f>
        <v>5000000001</v>
      </c>
      <c r="AH44" s="5">
        <f>LARGE($AG$44:$AG$47,U44)</f>
        <v>5000000004</v>
      </c>
      <c r="AI44" s="87">
        <f>MATCH(AH44,$AG$44:$AG$47,0)</f>
        <v>4</v>
      </c>
      <c r="AJ44" s="5"/>
      <c r="AK44" s="5"/>
      <c r="AL44" s="60"/>
      <c r="AM44" s="60"/>
      <c r="AN44" s="13"/>
      <c r="AO44" s="13"/>
    </row>
    <row r="45" spans="2:41" s="3" customFormat="1">
      <c r="D45" s="66" t="s">
        <v>55</v>
      </c>
      <c r="E45" s="65" t="str">
        <f t="shared" ref="E45:E47" si="9">VLOOKUP(AI45,$U$44:$AH$47,2)</f>
        <v>COLOMBIA</v>
      </c>
      <c r="F45" s="65">
        <f t="shared" ref="F45:F47" si="10">VLOOKUP(AI45,$U$44:$AH$47,3)</f>
        <v>0</v>
      </c>
      <c r="G45" s="65">
        <f>VLOOKUP(AI45,$U$44:$AH$47,4)</f>
        <v>0</v>
      </c>
      <c r="H45" s="69">
        <f t="shared" ref="H45:H47" si="11">VLOOKUP(AI45,$U$44:$AH$47,5)</f>
        <v>0</v>
      </c>
      <c r="I45" s="69">
        <f t="shared" ref="I45:I47" si="12">VLOOKUP(AI45,$U$44:$AH$47,6)</f>
        <v>0</v>
      </c>
      <c r="J45" s="69">
        <f t="shared" ref="J45:J47" si="13">VLOOKUP(AI45,$U$44:$AH$47,7)</f>
        <v>0</v>
      </c>
      <c r="K45" s="69">
        <f t="shared" ref="K45:K47" si="14">VLOOKUP(AI45,$U$44:$AH$47,8)</f>
        <v>0</v>
      </c>
      <c r="L45" s="69">
        <f t="shared" ref="L45:L47" si="15">VLOOKUP(AI45,$U$44:$AH$47,9)</f>
        <v>0</v>
      </c>
      <c r="M45" s="69">
        <f t="shared" ref="M45:M47" si="16">VLOOKUP(AI45,$U$44:$AH$47,10)</f>
        <v>0</v>
      </c>
      <c r="N45" s="65">
        <f t="shared" ref="N45:N47" si="17">VLOOKUP(AI45,$U$44:$AH$47,11)</f>
        <v>0</v>
      </c>
      <c r="O45" s="92">
        <f>VLOOKUP(AI45,$U$44:$AH$47,12)</f>
        <v>0</v>
      </c>
      <c r="R45" s="3" t="s">
        <v>112</v>
      </c>
      <c r="S45" s="13"/>
      <c r="T45" s="13"/>
      <c r="U45" s="8">
        <v>2</v>
      </c>
      <c r="V45" s="9" t="s">
        <v>48</v>
      </c>
      <c r="W45" s="87">
        <f>COUNT(H53,H58,F65,H71,H76,F83)</f>
        <v>0</v>
      </c>
      <c r="X45" s="87">
        <f>SUM(Q53,Q58,C65,Q71,Q76,C83)</f>
        <v>0</v>
      </c>
      <c r="Y45" s="87">
        <f t="shared" ref="Y45:Y47" si="18">SUM(COUNTIFS($C$52:$C$83,3,$D$52:$D$83,V45),COUNTIFS($I$52:$I$83,V45,$Q$52:$Q$83,3))</f>
        <v>0</v>
      </c>
      <c r="Z45" s="87">
        <f t="shared" ref="Z45:Z47" si="19">SUM(COUNTIFS($C$52:$C$83,2,$D$52:$D$83,V45),COUNTIFS($I$52:$I$83,V45,$Q$52:$Q$83,2))</f>
        <v>0</v>
      </c>
      <c r="AA45" s="87">
        <f t="shared" ref="AA45:AA47" si="20">SUM(COUNTIFS($C$52:$C$83,1,$D$52:$D$83,V45),COUNTIFS($I$52:$I$83,V45,$Q$52:$Q$83,1))</f>
        <v>0</v>
      </c>
      <c r="AB45" s="87">
        <f t="shared" ref="AB45:AB47" si="21">SUM(COUNTIFS($C$52:$C$83,0,$D$52:$D$83,V45),COUNTIFS($I$52:$I$83,V45,$Q$52:$Q$83,0))</f>
        <v>0</v>
      </c>
      <c r="AC45" s="73">
        <f>SUM(H53,H58,F65,H71,H76,F83)</f>
        <v>0</v>
      </c>
      <c r="AD45" s="73">
        <f>SUM(H83,F76,F71,H65,F58,F53)</f>
        <v>0</v>
      </c>
      <c r="AE45" s="73">
        <f t="shared" ref="AE45:AE47" si="22">AC45-AD45</f>
        <v>0</v>
      </c>
      <c r="AF45" s="73">
        <f t="shared" ref="AF45:AF47" si="23">IF(OR($F$52="",$H$52=""),0,(X45/(W45*3)))</f>
        <v>0</v>
      </c>
      <c r="AG45" s="87">
        <f t="shared" ref="AG45:AG47" si="24">(X45*10^15)+((AE45+5000)*10^6)+AC45^10+U45</f>
        <v>5000000002</v>
      </c>
      <c r="AH45" s="5">
        <f t="shared" ref="AH45:AH47" si="25">LARGE($AG$44:$AG$47,U45)</f>
        <v>5000000003</v>
      </c>
      <c r="AI45" s="87">
        <f>MATCH(AH45,$AG$44:$AG$47,0)</f>
        <v>3</v>
      </c>
      <c r="AJ45" s="5"/>
      <c r="AK45" s="5"/>
      <c r="AL45" s="60"/>
      <c r="AM45" s="60"/>
      <c r="AN45" s="13"/>
      <c r="AO45" s="13"/>
    </row>
    <row r="46" spans="2:41" s="3" customFormat="1">
      <c r="D46" s="90" t="s">
        <v>56</v>
      </c>
      <c r="E46" s="68" t="str">
        <f t="shared" si="9"/>
        <v>NIGERIA</v>
      </c>
      <c r="F46" s="68">
        <f t="shared" si="10"/>
        <v>0</v>
      </c>
      <c r="G46" s="68">
        <f>VLOOKUP(AI46,$U$44:$AH$47,4)</f>
        <v>0</v>
      </c>
      <c r="H46" s="70">
        <f t="shared" si="11"/>
        <v>0</v>
      </c>
      <c r="I46" s="70">
        <f t="shared" si="12"/>
        <v>0</v>
      </c>
      <c r="J46" s="70">
        <f t="shared" si="13"/>
        <v>0</v>
      </c>
      <c r="K46" s="70">
        <f t="shared" si="14"/>
        <v>0</v>
      </c>
      <c r="L46" s="70">
        <f t="shared" si="15"/>
        <v>0</v>
      </c>
      <c r="M46" s="70">
        <f t="shared" si="16"/>
        <v>0</v>
      </c>
      <c r="N46" s="68">
        <f t="shared" si="17"/>
        <v>0</v>
      </c>
      <c r="O46" s="93">
        <f>VLOOKUP(AI46,$U$44:$AH$47,12)</f>
        <v>0</v>
      </c>
      <c r="R46" s="3" t="s">
        <v>113</v>
      </c>
      <c r="S46" s="13"/>
      <c r="T46" s="13"/>
      <c r="U46" s="8">
        <v>3</v>
      </c>
      <c r="V46" s="9" t="s">
        <v>41</v>
      </c>
      <c r="W46" s="87">
        <f>COUNT(F53,F59,H64,F71,F77,H82)</f>
        <v>0</v>
      </c>
      <c r="X46" s="87">
        <f>SUM(C53,C59,Q64,C71,C77,Q82)</f>
        <v>0</v>
      </c>
      <c r="Y46" s="87">
        <f t="shared" si="18"/>
        <v>0</v>
      </c>
      <c r="Z46" s="87">
        <f t="shared" si="19"/>
        <v>0</v>
      </c>
      <c r="AA46" s="87">
        <f t="shared" si="20"/>
        <v>0</v>
      </c>
      <c r="AB46" s="87">
        <f t="shared" si="21"/>
        <v>0</v>
      </c>
      <c r="AC46" s="73">
        <f>SUM(H82,F77,F71,H64,F59,F53)</f>
        <v>0</v>
      </c>
      <c r="AD46" s="73">
        <f>SUM(H53,H59,F64,H71,H77,F82)</f>
        <v>0</v>
      </c>
      <c r="AE46" s="73">
        <f t="shared" si="22"/>
        <v>0</v>
      </c>
      <c r="AF46" s="73">
        <f t="shared" si="23"/>
        <v>0</v>
      </c>
      <c r="AG46" s="87">
        <f t="shared" si="24"/>
        <v>5000000003</v>
      </c>
      <c r="AH46" s="5">
        <f t="shared" si="25"/>
        <v>5000000002</v>
      </c>
      <c r="AI46" s="87">
        <f>MATCH(AH46,$AG$44:$AG$47,0)</f>
        <v>2</v>
      </c>
      <c r="AJ46" s="5"/>
      <c r="AK46" s="5"/>
      <c r="AL46" s="60"/>
      <c r="AM46" s="60"/>
      <c r="AN46" s="13"/>
      <c r="AO46" s="13"/>
    </row>
    <row r="47" spans="2:41" s="3" customFormat="1" ht="15.75" thickBot="1">
      <c r="D47" s="67" t="s">
        <v>57</v>
      </c>
      <c r="E47" s="68" t="str">
        <f t="shared" si="9"/>
        <v>AUSTRALIA</v>
      </c>
      <c r="F47" s="68">
        <f t="shared" si="10"/>
        <v>0</v>
      </c>
      <c r="G47" s="68">
        <f>VLOOKUP(AI47,$U$44:$AH$47,4)</f>
        <v>0</v>
      </c>
      <c r="H47" s="70">
        <f t="shared" si="11"/>
        <v>0</v>
      </c>
      <c r="I47" s="70">
        <f t="shared" si="12"/>
        <v>0</v>
      </c>
      <c r="J47" s="70">
        <f t="shared" si="13"/>
        <v>0</v>
      </c>
      <c r="K47" s="70">
        <f t="shared" si="14"/>
        <v>0</v>
      </c>
      <c r="L47" s="70">
        <f t="shared" si="15"/>
        <v>0</v>
      </c>
      <c r="M47" s="70">
        <f t="shared" si="16"/>
        <v>0</v>
      </c>
      <c r="N47" s="68">
        <f t="shared" si="17"/>
        <v>0</v>
      </c>
      <c r="O47" s="93">
        <f>VLOOKUP(AI47,$U$44:$AH$47,12)</f>
        <v>0</v>
      </c>
      <c r="R47" s="3" t="s">
        <v>114</v>
      </c>
      <c r="S47" s="13"/>
      <c r="T47" s="13"/>
      <c r="U47" s="8">
        <v>4</v>
      </c>
      <c r="V47" s="9" t="s">
        <v>11</v>
      </c>
      <c r="W47" s="87">
        <f>COUNT(F52,F58,F64,F70,F76,F82)</f>
        <v>0</v>
      </c>
      <c r="X47" s="87">
        <f>SUM(C52,C58,C64,C70,C76,C82)</f>
        <v>0</v>
      </c>
      <c r="Y47" s="87">
        <f t="shared" si="18"/>
        <v>0</v>
      </c>
      <c r="Z47" s="87">
        <f t="shared" si="19"/>
        <v>0</v>
      </c>
      <c r="AA47" s="87">
        <f t="shared" si="20"/>
        <v>0</v>
      </c>
      <c r="AB47" s="87">
        <f t="shared" si="21"/>
        <v>0</v>
      </c>
      <c r="AC47" s="73">
        <f>SUM(F52,F58,F64,F70,F76,F82,)</f>
        <v>0</v>
      </c>
      <c r="AD47" s="73">
        <f>SUM(H82,H76,H70,H64,H58,H52)</f>
        <v>0</v>
      </c>
      <c r="AE47" s="73">
        <f t="shared" si="22"/>
        <v>0</v>
      </c>
      <c r="AF47" s="73">
        <f t="shared" si="23"/>
        <v>0</v>
      </c>
      <c r="AG47" s="87">
        <f t="shared" si="24"/>
        <v>5000000004</v>
      </c>
      <c r="AH47" s="5">
        <f t="shared" si="25"/>
        <v>5000000001</v>
      </c>
      <c r="AI47" s="87">
        <f>MATCH(AH47,$AG$44:$AG$47,0)</f>
        <v>1</v>
      </c>
      <c r="AJ47" s="5"/>
      <c r="AK47" s="5"/>
      <c r="AL47" s="60"/>
      <c r="AM47" s="60"/>
      <c r="AN47" s="13"/>
      <c r="AO47" s="13"/>
    </row>
    <row r="48" spans="2:41" s="3" customFormat="1" ht="15.75" thickBot="1">
      <c r="R48" s="3" t="s">
        <v>115</v>
      </c>
      <c r="S48" s="13"/>
      <c r="T48" s="13"/>
      <c r="U48" s="4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60"/>
      <c r="AM48" s="60"/>
      <c r="AN48" s="13"/>
      <c r="AO48" s="13"/>
    </row>
    <row r="49" spans="3:41" s="3" customFormat="1">
      <c r="C49" s="5"/>
      <c r="D49" s="162" t="s">
        <v>103</v>
      </c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4"/>
      <c r="R49" s="3" t="s">
        <v>58</v>
      </c>
      <c r="S49" s="13"/>
      <c r="T49" s="13"/>
      <c r="U49" s="4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60"/>
      <c r="AM49" s="60"/>
      <c r="AN49" s="13"/>
      <c r="AO49" s="13"/>
    </row>
    <row r="50" spans="3:41" s="3" customFormat="1" ht="15.75" thickBot="1">
      <c r="C50" s="5"/>
      <c r="D50" s="165"/>
      <c r="E50" s="166"/>
      <c r="F50" s="166"/>
      <c r="G50" s="166"/>
      <c r="H50" s="166"/>
      <c r="I50" s="166"/>
      <c r="J50" s="166"/>
      <c r="K50" s="166"/>
      <c r="L50" s="166"/>
      <c r="M50" s="166"/>
      <c r="N50" s="166"/>
      <c r="O50" s="166"/>
      <c r="P50" s="167"/>
      <c r="R50" s="3" t="s">
        <v>116</v>
      </c>
      <c r="S50" s="13"/>
      <c r="T50" s="13"/>
      <c r="U50" s="4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60"/>
      <c r="AM50" s="60"/>
      <c r="AN50" s="13"/>
      <c r="AO50" s="13"/>
    </row>
    <row r="51" spans="3:41" s="3" customFormat="1" ht="15.75" thickBot="1">
      <c r="C51" s="5"/>
      <c r="S51" s="13"/>
      <c r="T51" s="13"/>
      <c r="U51" s="4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4"/>
      <c r="AK51" s="4"/>
      <c r="AL51" s="13"/>
      <c r="AM51" s="13"/>
      <c r="AN51" s="13"/>
      <c r="AO51" s="13"/>
    </row>
    <row r="52" spans="3:41" s="3" customFormat="1" ht="15.75" thickBot="1">
      <c r="C52" s="5" t="str">
        <f>IF(OR(F52="",H52=""),"",IF(F52=H52,1,IF(F52&lt;H52,0,IF(F52-H52&lt;10,2,IF(F52&gt;H52,3,SE)))))</f>
        <v/>
      </c>
      <c r="D52" s="168" t="str">
        <f>V47</f>
        <v>BRASIL</v>
      </c>
      <c r="E52" s="168"/>
      <c r="F52" s="11"/>
      <c r="G52" s="12" t="s">
        <v>60</v>
      </c>
      <c r="H52" s="11"/>
      <c r="I52" s="168" t="str">
        <f>V44</f>
        <v>AUSTRALIA</v>
      </c>
      <c r="J52" s="168"/>
      <c r="K52" s="168"/>
      <c r="L52" s="168"/>
      <c r="M52" s="168"/>
      <c r="N52" s="168"/>
      <c r="O52" s="168"/>
      <c r="P52" s="168"/>
      <c r="Q52" s="4" t="str">
        <f>IF(OR(H52="",F52=""),"",IF(H52=F52,1,IF(H52&lt;F52,0,IF(H52-F52&lt;10,2,IF(H52&gt;F52,3,SE)))))</f>
        <v/>
      </c>
      <c r="R52" s="88"/>
      <c r="S52" s="13" t="s">
        <v>117</v>
      </c>
      <c r="T52" s="13"/>
      <c r="U52" s="4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4"/>
      <c r="AL52" s="13"/>
      <c r="AM52" s="13"/>
      <c r="AN52" s="13"/>
      <c r="AO52" s="13"/>
    </row>
    <row r="53" spans="3:41" s="3" customFormat="1" ht="15.75" thickBot="1">
      <c r="C53" s="5" t="str">
        <f>IF(OR(F53="",H53=""),"",IF(F53=H53,1,IF(F53&lt;H53,0,IF(F53-H53&lt;10,2,IF(F53&gt;H53,3,SE)))))</f>
        <v/>
      </c>
      <c r="D53" s="168" t="str">
        <f>V46</f>
        <v>COLOMBIA</v>
      </c>
      <c r="E53" s="168"/>
      <c r="F53" s="11"/>
      <c r="G53" s="12" t="s">
        <v>60</v>
      </c>
      <c r="H53" s="11"/>
      <c r="I53" s="168" t="str">
        <f>V45</f>
        <v>NIGERIA</v>
      </c>
      <c r="J53" s="168"/>
      <c r="K53" s="168"/>
      <c r="L53" s="168"/>
      <c r="M53" s="168"/>
      <c r="N53" s="168"/>
      <c r="O53" s="168"/>
      <c r="P53" s="168"/>
      <c r="Q53" s="4" t="str">
        <f>IF(OR(H53="",F53=""),"",IF(H53=F53,1,IF(H53&lt;F53,0,IF(H53-F53&lt;10,2,IF(H53&gt;F53,3,SE)))))</f>
        <v/>
      </c>
      <c r="R53" s="72"/>
      <c r="S53" s="13" t="s">
        <v>118</v>
      </c>
      <c r="T53" s="13"/>
      <c r="U53" s="4" t="s">
        <v>61</v>
      </c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4"/>
      <c r="AK53" s="4"/>
      <c r="AL53" s="13"/>
      <c r="AM53" s="13"/>
      <c r="AN53" s="13"/>
      <c r="AO53" s="13"/>
    </row>
    <row r="54" spans="3:41" s="3" customFormat="1" ht="15.75" thickBot="1">
      <c r="C54" s="5" t="str">
        <f>IF(OR(F54="",H54=""),"",IF(F54=H54,1,IF(F54&lt;H54,0,IF(F54-H54&lt;10,2,IF(F54&gt;H54,3,SE)))))</f>
        <v/>
      </c>
      <c r="Q54" s="4" t="str">
        <f>IF(OR(H54="",F54=""),"",IF(H54=F54,1,IF(H54&lt;F54,0,IF(H54-F54&lt;10,2,IF(H54&gt;F54,3,SE)))))</f>
        <v/>
      </c>
      <c r="T54" s="13"/>
      <c r="U54" s="4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4"/>
      <c r="AK54" s="4"/>
      <c r="AL54" s="13"/>
      <c r="AM54" s="13"/>
      <c r="AN54" s="13"/>
      <c r="AO54" s="13"/>
    </row>
    <row r="55" spans="3:41" s="3" customFormat="1">
      <c r="C55" s="5" t="str">
        <f>IF(OR(F55="",H55=""),"",IF(F55=H55,1,IF(F55&lt;H55,0,IF(F55-H55&lt;10,2,IF(F55&gt;H55,3,SE)))))</f>
        <v/>
      </c>
      <c r="D55" s="169" t="s">
        <v>102</v>
      </c>
      <c r="E55" s="170"/>
      <c r="F55" s="170"/>
      <c r="G55" s="170"/>
      <c r="H55" s="170"/>
      <c r="I55" s="170"/>
      <c r="J55" s="170"/>
      <c r="K55" s="170"/>
      <c r="L55" s="170"/>
      <c r="M55" s="170"/>
      <c r="N55" s="170"/>
      <c r="O55" s="170"/>
      <c r="P55" s="171"/>
      <c r="Q55" s="4" t="str">
        <f>IF(OR(H55="",F55=""),"",IF(H55=F55,1,IF(H55&lt;F55,0,IF(H55-F55&lt;10,2,IF(H55&gt;F55,3,SE)))))</f>
        <v/>
      </c>
      <c r="S55" s="13"/>
      <c r="T55" s="13"/>
      <c r="U55" s="4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4"/>
      <c r="AK55" s="4"/>
      <c r="AL55" s="13"/>
      <c r="AM55" s="13"/>
      <c r="AN55" s="4"/>
      <c r="AO55" s="4"/>
    </row>
    <row r="56" spans="3:41" s="3" customFormat="1" ht="15.75" thickBot="1">
      <c r="C56" s="5" t="str">
        <f>IF(OR(F56="",H56=""),"",IF(F56=H56,1,IF(F56&lt;H56,0,IF(F56-H56&lt;10,2,IF(F56&gt;H56,3,SE)))))</f>
        <v/>
      </c>
      <c r="D56" s="172"/>
      <c r="E56" s="173"/>
      <c r="F56" s="173"/>
      <c r="G56" s="173"/>
      <c r="H56" s="173"/>
      <c r="I56" s="173"/>
      <c r="J56" s="173"/>
      <c r="K56" s="173"/>
      <c r="L56" s="173"/>
      <c r="M56" s="173"/>
      <c r="N56" s="173"/>
      <c r="O56" s="173"/>
      <c r="P56" s="174"/>
      <c r="Q56" s="4" t="str">
        <f>IF(OR(H56="",F56=""),"",IF(H56=F56,1,IF(H56&lt;F56,0,IF(H56-F56&lt;10,2,IF(H56&gt;F56,3,SE)))))</f>
        <v/>
      </c>
      <c r="S56" s="13"/>
      <c r="T56" s="13"/>
      <c r="U56" s="4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4"/>
      <c r="AK56" s="4"/>
      <c r="AL56" s="13"/>
      <c r="AM56" s="13"/>
      <c r="AN56" s="4"/>
      <c r="AO56" s="4"/>
    </row>
    <row r="57" spans="3:41" s="3" customFormat="1">
      <c r="C57" s="5" t="str">
        <f>IF(OR(F57="",H57=""),"",IF(F57=H57,1,IF(F57&lt;H57,0,IF(F57-H57&lt;10,2,IF(F57&gt;H57,3,SE)))))</f>
        <v/>
      </c>
      <c r="Q57" s="4" t="str">
        <f>IF(OR(H57="",F57=""),"",IF(H57=F57,1,IF(H57&lt;F57,0,IF(H57-F57&lt;10,2,IF(H57&gt;F57,3,SE)))))</f>
        <v/>
      </c>
      <c r="S57" s="13"/>
      <c r="T57" s="13"/>
      <c r="U57" s="4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4"/>
      <c r="AK57" s="4"/>
      <c r="AL57" s="13"/>
      <c r="AM57" s="13"/>
      <c r="AN57" s="4"/>
      <c r="AO57" s="4"/>
    </row>
    <row r="58" spans="3:41" s="3" customFormat="1">
      <c r="C58" s="5" t="str">
        <f>IF(OR(F58="",H58=""),"",IF(F58=H58,1,IF(F58&lt;H58,0,IF(F58-H58&lt;10,2,IF(F58&gt;H58,3,SE)))))</f>
        <v/>
      </c>
      <c r="D58" s="168" t="str">
        <f>V47</f>
        <v>BRASIL</v>
      </c>
      <c r="E58" s="168"/>
      <c r="F58" s="11"/>
      <c r="G58" s="14" t="s">
        <v>60</v>
      </c>
      <c r="H58" s="11"/>
      <c r="I58" s="168" t="str">
        <f>V45</f>
        <v>NIGERIA</v>
      </c>
      <c r="J58" s="168"/>
      <c r="K58" s="168"/>
      <c r="L58" s="168"/>
      <c r="M58" s="168"/>
      <c r="N58" s="168"/>
      <c r="O58" s="168"/>
      <c r="P58" s="168"/>
      <c r="Q58" s="4" t="str">
        <f>IF(OR(H58="",F58=""),"",IF(H58=F58,1,IF(H58&lt;F58,0,IF(H58-F58&lt;10,2,IF(H58&gt;F58,3,SE)))))</f>
        <v/>
      </c>
      <c r="S58" s="13"/>
      <c r="T58" s="13"/>
      <c r="U58" s="4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4"/>
      <c r="AK58" s="4"/>
      <c r="AL58" s="13"/>
      <c r="AM58" s="13"/>
      <c r="AN58" s="4"/>
      <c r="AO58" s="4"/>
    </row>
    <row r="59" spans="3:41" s="3" customFormat="1">
      <c r="C59" s="5" t="str">
        <f>IF(OR(F59="",H59=""),"",IF(F59=H59,1,IF(F59&lt;H59,0,IF(F59-H59&lt;10,2,IF(F59&gt;H59,3,SE)))))</f>
        <v/>
      </c>
      <c r="D59" s="168" t="str">
        <f>V46</f>
        <v>COLOMBIA</v>
      </c>
      <c r="E59" s="168"/>
      <c r="F59" s="11"/>
      <c r="G59" s="14" t="s">
        <v>60</v>
      </c>
      <c r="H59" s="11"/>
      <c r="I59" s="168" t="str">
        <f>V44</f>
        <v>AUSTRALIA</v>
      </c>
      <c r="J59" s="168"/>
      <c r="K59" s="168"/>
      <c r="L59" s="168"/>
      <c r="M59" s="168"/>
      <c r="N59" s="168"/>
      <c r="O59" s="168"/>
      <c r="P59" s="168"/>
      <c r="Q59" s="4" t="str">
        <f>IF(OR(H59="",F59=""),"",IF(H59=F59,1,IF(H59&lt;F59,0,IF(H59-F59&lt;10,2,IF(H59&gt;F59,3,SE)))))</f>
        <v/>
      </c>
      <c r="S59" s="13"/>
      <c r="T59" s="13"/>
      <c r="U59" s="4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4"/>
      <c r="AK59" s="4"/>
      <c r="AL59" s="13"/>
      <c r="AM59" s="13"/>
      <c r="AN59" s="4"/>
      <c r="AO59" s="4"/>
    </row>
    <row r="60" spans="3:41" s="3" customFormat="1" ht="15.75" thickBot="1">
      <c r="C60" s="5" t="str">
        <f>IF(OR(F60="",H60=""),"",IF(F60=H60,1,IF(F60&lt;H60,0,IF(F60-H60&lt;10,2,IF(F60&gt;H60,3,SE)))))</f>
        <v/>
      </c>
      <c r="F60" s="15"/>
      <c r="Q60" s="4" t="str">
        <f>IF(OR(H60="",F60=""),"",IF(H60=F60,1,IF(H60&lt;F60,0,IF(H60-F60&lt;10,2,IF(H60&gt;F60,3,SE)))))</f>
        <v/>
      </c>
      <c r="S60" s="13"/>
      <c r="T60" s="13"/>
      <c r="U60" s="4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4"/>
      <c r="AK60" s="4"/>
      <c r="AL60" s="13"/>
      <c r="AM60" s="13"/>
      <c r="AN60" s="4"/>
      <c r="AO60" s="4"/>
    </row>
    <row r="61" spans="3:41" s="3" customFormat="1">
      <c r="C61" s="5" t="str">
        <f>IF(OR(F61="",H61=""),"",IF(F61=H61,1,IF(F61&lt;H61,0,IF(F61-H61&lt;10,2,IF(F61&gt;H61,3,SE)))))</f>
        <v/>
      </c>
      <c r="D61" s="169" t="s">
        <v>101</v>
      </c>
      <c r="E61" s="170"/>
      <c r="F61" s="170"/>
      <c r="G61" s="170"/>
      <c r="H61" s="170"/>
      <c r="I61" s="170"/>
      <c r="J61" s="170"/>
      <c r="K61" s="170"/>
      <c r="L61" s="170"/>
      <c r="M61" s="170"/>
      <c r="N61" s="170"/>
      <c r="O61" s="170"/>
      <c r="P61" s="171"/>
      <c r="Q61" s="4" t="str">
        <f>IF(OR(H61="",F61=""),"",IF(H61=F61,1,IF(H61&lt;F61,0,IF(H61-F61&lt;10,2,IF(H61&gt;F61,3,SE)))))</f>
        <v/>
      </c>
      <c r="S61" s="13"/>
      <c r="T61" s="13"/>
      <c r="U61" s="4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4"/>
      <c r="AK61" s="4"/>
      <c r="AL61" s="13"/>
      <c r="AM61" s="13"/>
      <c r="AN61" s="4"/>
      <c r="AO61" s="4"/>
    </row>
    <row r="62" spans="3:41" s="3" customFormat="1" ht="15.75" thickBot="1">
      <c r="C62" s="5" t="str">
        <f>IF(OR(F62="",H62=""),"",IF(F62=H62,1,IF(F62&lt;H62,0,IF(F62-H62&lt;10,2,IF(F62&gt;H62,3,SE)))))</f>
        <v/>
      </c>
      <c r="D62" s="172"/>
      <c r="E62" s="173"/>
      <c r="F62" s="173"/>
      <c r="G62" s="173"/>
      <c r="H62" s="173"/>
      <c r="I62" s="173"/>
      <c r="J62" s="173"/>
      <c r="K62" s="173"/>
      <c r="L62" s="173"/>
      <c r="M62" s="173"/>
      <c r="N62" s="173"/>
      <c r="O62" s="173"/>
      <c r="P62" s="174"/>
      <c r="Q62" s="4" t="str">
        <f>IF(OR(H62="",F62=""),"",IF(H62=F62,1,IF(H62&lt;F62,0,IF(H62-F62&lt;10,2,IF(H62&gt;F62,3,SE)))))</f>
        <v/>
      </c>
      <c r="S62" s="13"/>
      <c r="T62" s="13"/>
      <c r="U62" s="4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4"/>
      <c r="AK62" s="4"/>
      <c r="AL62" s="13"/>
      <c r="AM62" s="13"/>
      <c r="AN62" s="4"/>
      <c r="AO62" s="4"/>
    </row>
    <row r="63" spans="3:41" s="3" customFormat="1">
      <c r="C63" s="5" t="str">
        <f>IF(OR(F63="",H63=""),"",IF(F63=H63,1,IF(F63&lt;H63,0,IF(F63-H63&lt;10,2,IF(F63&gt;H63,3,SE)))))</f>
        <v/>
      </c>
      <c r="Q63" s="4" t="str">
        <f>IF(OR(H63="",F63=""),"",IF(H63=F63,1,IF(H63&lt;F63,0,IF(H63-F63&lt;10,2,IF(H63&gt;F63,3,SE)))))</f>
        <v/>
      </c>
      <c r="S63" s="13"/>
      <c r="T63" s="13"/>
      <c r="U63" s="4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4"/>
      <c r="AK63" s="4"/>
      <c r="AL63" s="13"/>
      <c r="AM63" s="13"/>
      <c r="AN63" s="4"/>
      <c r="AO63" s="4"/>
    </row>
    <row r="64" spans="3:41" s="3" customFormat="1">
      <c r="C64" s="5" t="str">
        <f>IF(OR(F64="",H64=""),"",IF(F64=H64,1,IF(F64&lt;H64,0,IF(F64-H64&lt;10,2,IF(F64&gt;H64,3,SE)))))</f>
        <v/>
      </c>
      <c r="D64" s="168" t="str">
        <f>V47</f>
        <v>BRASIL</v>
      </c>
      <c r="E64" s="168"/>
      <c r="F64" s="11"/>
      <c r="G64" s="14" t="s">
        <v>60</v>
      </c>
      <c r="H64" s="11"/>
      <c r="I64" s="168" t="str">
        <f>V46</f>
        <v>COLOMBIA</v>
      </c>
      <c r="J64" s="168"/>
      <c r="K64" s="168"/>
      <c r="L64" s="168"/>
      <c r="M64" s="168"/>
      <c r="N64" s="168"/>
      <c r="O64" s="168"/>
      <c r="P64" s="168"/>
      <c r="Q64" s="4" t="str">
        <f>IF(OR(H64="",F64=""),"",IF(H64=F64,1,IF(H64&lt;F64,0,IF(H64-F64&lt;10,2,IF(H64&gt;F64,3,SE)))))</f>
        <v/>
      </c>
      <c r="S64" s="13"/>
      <c r="T64" s="13"/>
      <c r="U64" s="4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4"/>
      <c r="AK64" s="4"/>
      <c r="AL64" s="13"/>
      <c r="AM64" s="13"/>
      <c r="AN64" s="4"/>
      <c r="AO64" s="4"/>
    </row>
    <row r="65" spans="3:41" s="3" customFormat="1">
      <c r="C65" s="5" t="str">
        <f>IF(OR(F65="",H65=""),"",IF(F65=H65,1,IF(F65&lt;H65,0,IF(F65-H65&lt;10,2,IF(F65&gt;H65,3,SE)))))</f>
        <v/>
      </c>
      <c r="D65" s="168" t="str">
        <f>V45</f>
        <v>NIGERIA</v>
      </c>
      <c r="E65" s="168"/>
      <c r="F65" s="11"/>
      <c r="G65" s="14" t="s">
        <v>60</v>
      </c>
      <c r="H65" s="11"/>
      <c r="I65" s="168" t="str">
        <f>V44</f>
        <v>AUSTRALIA</v>
      </c>
      <c r="J65" s="168"/>
      <c r="K65" s="168"/>
      <c r="L65" s="168"/>
      <c r="M65" s="168"/>
      <c r="N65" s="168"/>
      <c r="O65" s="168"/>
      <c r="P65" s="168"/>
      <c r="Q65" s="4" t="str">
        <f>IF(OR(H65="",F65=""),"",IF(H65=F65,1,IF(H65&lt;F65,0,IF(H65-F65&lt;10,2,IF(H65&gt;F65,3,SE)))))</f>
        <v/>
      </c>
      <c r="S65" s="13"/>
      <c r="T65" s="13"/>
      <c r="U65" s="4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4"/>
      <c r="AK65" s="4"/>
      <c r="AL65" s="13"/>
      <c r="AM65" s="13"/>
      <c r="AN65" s="4"/>
      <c r="AO65" s="4"/>
    </row>
    <row r="66" spans="3:41" s="3" customFormat="1" ht="15.75" thickBot="1">
      <c r="C66" s="5" t="str">
        <f>IF(OR(F66="",H66=""),"",IF(F66=H66,1,IF(F66&lt;H66,0,IF(F66-H66&lt;10,2,IF(F66&gt;H66,3,SE)))))</f>
        <v/>
      </c>
      <c r="Q66" s="4" t="str">
        <f>IF(OR(H66="",F66=""),"",IF(H66=F66,1,IF(H66&lt;F66,0,IF(H66-F66&lt;10,2,IF(H66&gt;F66,3,SE)))))</f>
        <v/>
      </c>
      <c r="S66" s="13"/>
      <c r="T66" s="13"/>
      <c r="U66" s="4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4"/>
      <c r="AK66" s="4"/>
      <c r="AL66" s="13"/>
      <c r="AM66" s="13"/>
      <c r="AN66" s="4"/>
      <c r="AO66" s="4"/>
    </row>
    <row r="67" spans="3:41" s="3" customFormat="1">
      <c r="C67" s="5" t="str">
        <f>IF(OR(F67="",H67=""),"",IF(F67=H67,1,IF(F67&lt;H67,0,IF(F67-H67&lt;10,2,IF(F67&gt;H67,3,SE)))))</f>
        <v/>
      </c>
      <c r="D67" s="169" t="s">
        <v>100</v>
      </c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1"/>
      <c r="Q67" s="4" t="str">
        <f>IF(OR(H67="",F67=""),"",IF(H67=F67,1,IF(H67&lt;F67,0,IF(H67-F67&lt;10,2,IF(H67&gt;F67,3,SE)))))</f>
        <v/>
      </c>
      <c r="S67" s="13"/>
      <c r="T67" s="13"/>
      <c r="U67" s="4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4"/>
      <c r="AK67" s="4"/>
      <c r="AL67" s="13"/>
      <c r="AM67" s="13"/>
      <c r="AN67" s="4"/>
      <c r="AO67" s="4"/>
    </row>
    <row r="68" spans="3:41" s="3" customFormat="1" ht="15.75" thickBot="1">
      <c r="C68" s="5" t="str">
        <f>IF(OR(F68="",H68=""),"",IF(F68=H68,1,IF(F68&lt;H68,0,IF(F68-H68&lt;10,2,IF(F68&gt;H68,3,SE)))))</f>
        <v/>
      </c>
      <c r="D68" s="172"/>
      <c r="E68" s="173"/>
      <c r="F68" s="173"/>
      <c r="G68" s="173"/>
      <c r="H68" s="173"/>
      <c r="I68" s="173"/>
      <c r="J68" s="173"/>
      <c r="K68" s="173"/>
      <c r="L68" s="173"/>
      <c r="M68" s="173"/>
      <c r="N68" s="173"/>
      <c r="O68" s="173"/>
      <c r="P68" s="174"/>
      <c r="Q68" s="4" t="str">
        <f>IF(OR(H68="",F68=""),"",IF(H68=F68,1,IF(H68&lt;F68,0,IF(H68-F68&lt;10,2,IF(H68&gt;F68,3,SE)))))</f>
        <v/>
      </c>
      <c r="S68" s="13"/>
      <c r="T68" s="13"/>
      <c r="U68" s="4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4"/>
      <c r="AK68" s="4"/>
      <c r="AL68" s="13"/>
      <c r="AM68" s="13"/>
      <c r="AN68" s="4"/>
      <c r="AO68" s="4"/>
    </row>
    <row r="69" spans="3:41" s="3" customFormat="1">
      <c r="C69" s="5" t="str">
        <f>IF(OR(F69="",H69=""),"",IF(F69=H69,1,IF(F69&lt;H69,0,IF(F69-H69&lt;10,2,IF(F69&gt;H69,3,SE)))))</f>
        <v/>
      </c>
      <c r="Q69" s="4" t="str">
        <f>IF(OR(H69="",F69=""),"",IF(H69=F69,1,IF(H69&lt;F69,0,IF(H69-F69&lt;10,2,IF(H69&gt;F69,3,SE)))))</f>
        <v/>
      </c>
      <c r="S69" s="13"/>
      <c r="T69" s="13"/>
      <c r="U69" s="4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4"/>
      <c r="AK69" s="4"/>
      <c r="AL69" s="13"/>
      <c r="AM69" s="13"/>
      <c r="AN69" s="4"/>
      <c r="AO69" s="4"/>
    </row>
    <row r="70" spans="3:41" s="3" customFormat="1">
      <c r="C70" s="5" t="str">
        <f>IF(OR(F70="",H70=""),"",IF(F70=H70,1,IF(F70&lt;H70,0,IF(F70-H70&lt;10,2,IF(F70&gt;H70,3,SE)))))</f>
        <v/>
      </c>
      <c r="D70" s="168" t="str">
        <f>V47</f>
        <v>BRASIL</v>
      </c>
      <c r="E70" s="168"/>
      <c r="F70" s="11"/>
      <c r="G70" s="14" t="s">
        <v>60</v>
      </c>
      <c r="H70" s="11"/>
      <c r="I70" s="168" t="str">
        <f>V44</f>
        <v>AUSTRALIA</v>
      </c>
      <c r="J70" s="168"/>
      <c r="K70" s="168"/>
      <c r="L70" s="168"/>
      <c r="M70" s="168"/>
      <c r="N70" s="168"/>
      <c r="O70" s="168"/>
      <c r="P70" s="168"/>
      <c r="Q70" s="4" t="str">
        <f>IF(OR(H70="",F70=""),"",IF(H70=F70,1,IF(H70&lt;F70,0,IF(H70-F70&lt;10,2,IF(H70&gt;F70,3,SE)))))</f>
        <v/>
      </c>
      <c r="S70" s="13"/>
      <c r="T70" s="13"/>
      <c r="U70" s="4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4"/>
      <c r="AK70" s="4"/>
      <c r="AL70" s="13"/>
      <c r="AM70" s="13"/>
      <c r="AN70" s="4"/>
      <c r="AO70" s="4"/>
    </row>
    <row r="71" spans="3:41" s="3" customFormat="1">
      <c r="C71" s="5" t="str">
        <f>IF(OR(F71="",H71=""),"",IF(F71=H71,1,IF(F71&lt;H71,0,IF(F71-H71&lt;10,2,IF(F71&gt;H71,3,SE)))))</f>
        <v/>
      </c>
      <c r="D71" s="168" t="str">
        <f>V46</f>
        <v>COLOMBIA</v>
      </c>
      <c r="E71" s="168"/>
      <c r="F71" s="11"/>
      <c r="G71" s="14" t="s">
        <v>60</v>
      </c>
      <c r="H71" s="11"/>
      <c r="I71" s="168" t="str">
        <f>V45</f>
        <v>NIGERIA</v>
      </c>
      <c r="J71" s="168"/>
      <c r="K71" s="168"/>
      <c r="L71" s="168"/>
      <c r="M71" s="168"/>
      <c r="N71" s="168"/>
      <c r="O71" s="168"/>
      <c r="P71" s="168"/>
      <c r="Q71" s="4" t="str">
        <f>IF(OR(H71="",F71=""),"",IF(H71=F71,1,IF(H71&lt;F71,0,IF(H71-F71&lt;10,2,IF(H71&gt;F71,3,SE)))))</f>
        <v/>
      </c>
      <c r="S71" s="13"/>
      <c r="T71" s="13"/>
      <c r="U71" s="4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4"/>
      <c r="AK71" s="4"/>
      <c r="AL71" s="13"/>
      <c r="AM71" s="13"/>
      <c r="AN71" s="4"/>
      <c r="AO71" s="4"/>
    </row>
    <row r="72" spans="3:41" s="3" customFormat="1" ht="15.75" thickBot="1">
      <c r="C72" s="5" t="str">
        <f>IF(OR(F72="",H72=""),"",IF(F72=H72,1,IF(F72&lt;H72,0,IF(F72-H72&lt;10,2,IF(F72&gt;H72,3,SE)))))</f>
        <v/>
      </c>
      <c r="Q72" s="4" t="str">
        <f>IF(OR(H72="",F72=""),"",IF(H72=F72,1,IF(H72&lt;F72,0,IF(H72-F72&lt;10,2,IF(H72&gt;F72,3,SE)))))</f>
        <v/>
      </c>
      <c r="S72" s="13"/>
      <c r="T72" s="13"/>
      <c r="U72" s="4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4"/>
      <c r="AK72" s="4"/>
      <c r="AL72" s="13"/>
      <c r="AM72" s="13"/>
      <c r="AN72" s="4"/>
      <c r="AO72" s="4"/>
    </row>
    <row r="73" spans="3:41" s="3" customFormat="1">
      <c r="C73" s="5" t="str">
        <f>IF(OR(F73="",H73=""),"",IF(F73=H73,1,IF(F73&lt;H73,0,IF(F73-H73&lt;10,2,IF(F73&gt;H73,3,SE)))))</f>
        <v/>
      </c>
      <c r="D73" s="169" t="s">
        <v>99</v>
      </c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1"/>
      <c r="Q73" s="4" t="str">
        <f>IF(OR(H73="",F73=""),"",IF(H73=F73,1,IF(H73&lt;F73,0,IF(H73-F73&lt;10,2,IF(H73&gt;F73,3,SE)))))</f>
        <v/>
      </c>
      <c r="S73" s="13"/>
      <c r="T73" s="13"/>
      <c r="U73" s="4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4"/>
      <c r="AK73" s="4"/>
      <c r="AL73" s="13"/>
      <c r="AM73" s="13"/>
      <c r="AN73" s="4"/>
      <c r="AO73" s="4"/>
    </row>
    <row r="74" spans="3:41" s="3" customFormat="1" ht="15.75" thickBot="1">
      <c r="C74" s="5" t="str">
        <f>IF(OR(F74="",H74=""),"",IF(F74=H74,1,IF(F74&lt;H74,0,IF(F74-H74&lt;10,2,IF(F74&gt;H74,3,SE)))))</f>
        <v/>
      </c>
      <c r="D74" s="172"/>
      <c r="E74" s="173"/>
      <c r="F74" s="173"/>
      <c r="G74" s="173"/>
      <c r="H74" s="173"/>
      <c r="I74" s="173"/>
      <c r="J74" s="173"/>
      <c r="K74" s="173"/>
      <c r="L74" s="173"/>
      <c r="M74" s="173"/>
      <c r="N74" s="173"/>
      <c r="O74" s="173"/>
      <c r="P74" s="174"/>
      <c r="Q74" s="4" t="str">
        <f>IF(OR(H74="",F74=""),"",IF(H74=F74,1,IF(H74&lt;F74,0,IF(H74-F74&lt;10,2,IF(H74&gt;F74,3,SE)))))</f>
        <v/>
      </c>
      <c r="S74" s="13"/>
      <c r="T74" s="13"/>
      <c r="U74" s="4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4"/>
      <c r="AK74" s="4"/>
      <c r="AL74" s="13"/>
      <c r="AM74" s="13"/>
      <c r="AN74" s="4"/>
      <c r="AO74" s="4"/>
    </row>
    <row r="75" spans="3:41" s="3" customFormat="1">
      <c r="C75" s="5" t="str">
        <f>IF(OR(F75="",H75=""),"",IF(F75=H75,1,IF(F75&lt;H75,0,IF(F75-H75&lt;10,2,IF(F75&gt;H75,3,SE)))))</f>
        <v/>
      </c>
      <c r="Q75" s="4" t="str">
        <f>IF(OR(H75="",F75=""),"",IF(H75=F75,1,IF(H75&lt;F75,0,IF(H75-F75&lt;10,2,IF(H75&gt;F75,3,SE)))))</f>
        <v/>
      </c>
      <c r="S75" s="13"/>
      <c r="T75" s="13"/>
      <c r="U75" s="4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4"/>
      <c r="AK75" s="4"/>
      <c r="AL75" s="13"/>
      <c r="AM75" s="13"/>
      <c r="AN75" s="4"/>
      <c r="AO75" s="4"/>
    </row>
    <row r="76" spans="3:41" s="3" customFormat="1">
      <c r="C76" s="5" t="str">
        <f>IF(OR(F76="",H76=""),"",IF(F76=H76,1,IF(F76&lt;H76,0,IF(F76-H76&lt;10,2,IF(F76&gt;H76,3,SE)))))</f>
        <v/>
      </c>
      <c r="D76" s="168" t="str">
        <f>V47</f>
        <v>BRASIL</v>
      </c>
      <c r="E76" s="168"/>
      <c r="F76" s="11"/>
      <c r="G76" s="14" t="s">
        <v>60</v>
      </c>
      <c r="H76" s="11"/>
      <c r="I76" s="168" t="str">
        <f>V45</f>
        <v>NIGERIA</v>
      </c>
      <c r="J76" s="168"/>
      <c r="K76" s="168"/>
      <c r="L76" s="168"/>
      <c r="M76" s="168"/>
      <c r="N76" s="168"/>
      <c r="O76" s="168"/>
      <c r="P76" s="168"/>
      <c r="Q76" s="4" t="str">
        <f>IF(OR(H76="",F76=""),"",IF(H76=F76,1,IF(H76&lt;F76,0,IF(H76-F76&lt;10,2,IF(H76&gt;F76,3,SE)))))</f>
        <v/>
      </c>
      <c r="S76" s="13"/>
      <c r="T76" s="13"/>
      <c r="U76" s="4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4"/>
      <c r="AK76" s="4"/>
      <c r="AL76" s="13"/>
      <c r="AM76" s="13"/>
      <c r="AN76" s="4"/>
      <c r="AO76" s="4"/>
    </row>
    <row r="77" spans="3:41" s="3" customFormat="1">
      <c r="C77" s="5" t="str">
        <f>IF(OR(F77="",H77=""),"",IF(F77=H77,1,IF(F77&lt;H77,0,IF(F77-H77&lt;10,2,IF(F77&gt;H77,3,SE)))))</f>
        <v/>
      </c>
      <c r="D77" s="168" t="str">
        <f>V46</f>
        <v>COLOMBIA</v>
      </c>
      <c r="E77" s="168"/>
      <c r="F77" s="11"/>
      <c r="G77" s="14" t="s">
        <v>60</v>
      </c>
      <c r="H77" s="11"/>
      <c r="I77" s="168" t="str">
        <f>V44</f>
        <v>AUSTRALIA</v>
      </c>
      <c r="J77" s="168"/>
      <c r="K77" s="168"/>
      <c r="L77" s="168"/>
      <c r="M77" s="168"/>
      <c r="N77" s="168"/>
      <c r="O77" s="168"/>
      <c r="P77" s="168"/>
      <c r="Q77" s="4" t="str">
        <f>IF(OR(H77="",F77=""),"",IF(H77=F77,1,IF(H77&lt;F77,0,IF(H77-F77&lt;10,2,IF(H77&gt;F77,3,SE)))))</f>
        <v/>
      </c>
      <c r="S77" s="13"/>
      <c r="T77" s="13"/>
      <c r="U77" s="4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4"/>
      <c r="AK77" s="4"/>
      <c r="AL77" s="13"/>
      <c r="AM77" s="13"/>
      <c r="AN77" s="4"/>
      <c r="AO77" s="4"/>
    </row>
    <row r="78" spans="3:41" s="3" customFormat="1" ht="15.75" thickBot="1">
      <c r="C78" s="5" t="str">
        <f>IF(OR(F78="",H78=""),"",IF(F78=H78,1,IF(F78&lt;H78,0,IF(F78-H78&lt;10,2,IF(F78&gt;H78,3,SE)))))</f>
        <v/>
      </c>
      <c r="Q78" s="4" t="str">
        <f>IF(OR(H78="",F78=""),"",IF(H78=F78,1,IF(H78&lt;F78,0,IF(H78-F78&lt;10,2,IF(H78&gt;F78,3,SE)))))</f>
        <v/>
      </c>
      <c r="S78" s="13"/>
      <c r="T78" s="13"/>
      <c r="U78" s="4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4"/>
      <c r="AK78" s="4"/>
      <c r="AL78" s="13"/>
      <c r="AM78" s="13"/>
      <c r="AN78" s="4"/>
      <c r="AO78" s="4"/>
    </row>
    <row r="79" spans="3:41" s="3" customFormat="1">
      <c r="C79" s="5" t="str">
        <f>IF(OR(F79="",H79=""),"",IF(F79=H79,1,IF(F79&lt;H79,0,IF(F79-H79&lt;10,2,IF(F79&gt;H79,3,SE)))))</f>
        <v/>
      </c>
      <c r="D79" s="169" t="s">
        <v>98</v>
      </c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1"/>
      <c r="Q79" s="4" t="str">
        <f>IF(OR(H79="",F79=""),"",IF(H79=F79,1,IF(H79&lt;F79,0,IF(H79-F79&lt;10,2,IF(H79&gt;F79,3,SE)))))</f>
        <v/>
      </c>
      <c r="S79" s="13"/>
      <c r="T79" s="13"/>
      <c r="U79" s="4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4"/>
      <c r="AK79" s="4"/>
      <c r="AL79" s="13"/>
      <c r="AM79" s="13"/>
      <c r="AN79" s="4"/>
      <c r="AO79" s="4"/>
    </row>
    <row r="80" spans="3:41" s="3" customFormat="1" ht="15.75" thickBot="1">
      <c r="C80" s="5" t="str">
        <f>IF(OR(F80="",H80=""),"",IF(F80=H80,1,IF(F80&lt;H80,0,IF(F80-H80&lt;10,2,IF(F80&gt;H80,3,SE)))))</f>
        <v/>
      </c>
      <c r="D80" s="172"/>
      <c r="E80" s="173"/>
      <c r="F80" s="173"/>
      <c r="G80" s="173"/>
      <c r="H80" s="173"/>
      <c r="I80" s="173"/>
      <c r="J80" s="173"/>
      <c r="K80" s="173"/>
      <c r="L80" s="173"/>
      <c r="M80" s="173"/>
      <c r="N80" s="173"/>
      <c r="O80" s="173"/>
      <c r="P80" s="174"/>
      <c r="Q80" s="4" t="str">
        <f>IF(OR(H80="",F80=""),"",IF(H80=F80,1,IF(H80&lt;F80,0,IF(H80-F80&lt;10,2,IF(H80&gt;F80,3,SE)))))</f>
        <v/>
      </c>
      <c r="S80" s="13"/>
      <c r="T80" s="13"/>
      <c r="U80" s="4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4"/>
      <c r="AK80" s="4"/>
      <c r="AL80" s="13"/>
      <c r="AM80" s="13"/>
      <c r="AN80" s="4"/>
      <c r="AO80" s="4"/>
    </row>
    <row r="81" spans="3:41" s="3" customFormat="1">
      <c r="C81" s="5" t="str">
        <f>IF(OR(F81="",H81=""),"",IF(F81=H81,1,IF(F81&lt;H81,0,IF(F81-H81&lt;10,2,IF(F81&gt;H81,3,SE)))))</f>
        <v/>
      </c>
      <c r="Q81" s="4" t="str">
        <f>IF(OR(H81="",F81=""),"",IF(H81=F81,1,IF(H81&lt;F81,0,IF(H81-F81&lt;10,2,IF(H81&gt;F81,3,SE)))))</f>
        <v/>
      </c>
      <c r="S81" s="13"/>
      <c r="T81" s="13"/>
      <c r="U81" s="4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4"/>
      <c r="AK81" s="4"/>
      <c r="AL81" s="13"/>
      <c r="AM81" s="13"/>
      <c r="AN81" s="4"/>
      <c r="AO81" s="4"/>
    </row>
    <row r="82" spans="3:41" s="3" customFormat="1">
      <c r="C82" s="5" t="str">
        <f>IF(OR(F82="",H82=""),"",IF(F82=H82,1,IF(F82&lt;H82,0,IF(F82-H82&lt;10,2,IF(F82&gt;H82,3,SE)))))</f>
        <v/>
      </c>
      <c r="D82" s="168" t="str">
        <f>V47</f>
        <v>BRASIL</v>
      </c>
      <c r="E82" s="168"/>
      <c r="F82" s="11"/>
      <c r="G82" s="12" t="s">
        <v>60</v>
      </c>
      <c r="H82" s="11"/>
      <c r="I82" s="168" t="str">
        <f>V46</f>
        <v>COLOMBIA</v>
      </c>
      <c r="J82" s="168"/>
      <c r="K82" s="168"/>
      <c r="L82" s="168"/>
      <c r="M82" s="168"/>
      <c r="N82" s="168"/>
      <c r="O82" s="168"/>
      <c r="P82" s="168"/>
      <c r="Q82" s="4" t="str">
        <f>IF(OR(H82="",F82=""),"",IF(H82=F82,1,IF(H82&lt;F82,0,IF(H82-F82&lt;10,2,IF(H82&gt;F82,3,SE)))))</f>
        <v/>
      </c>
      <c r="S82" s="13"/>
      <c r="T82" s="13"/>
      <c r="U82" s="4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4"/>
      <c r="AK82" s="4"/>
      <c r="AL82" s="13"/>
      <c r="AM82" s="13"/>
      <c r="AN82" s="4"/>
      <c r="AO82" s="4"/>
    </row>
    <row r="83" spans="3:41" s="3" customFormat="1">
      <c r="C83" s="5" t="str">
        <f>IF(OR(F83="",H83=""),"",IF(F83=H83,1,IF(F83&lt;H83,0,IF(F83-H83&lt;10,2,IF(F83&gt;H83,3,SE)))))</f>
        <v/>
      </c>
      <c r="D83" s="168" t="str">
        <f>V45</f>
        <v>NIGERIA</v>
      </c>
      <c r="E83" s="168"/>
      <c r="F83" s="11"/>
      <c r="G83" s="12" t="s">
        <v>60</v>
      </c>
      <c r="H83" s="11"/>
      <c r="I83" s="168" t="str">
        <f>V44</f>
        <v>AUSTRALIA</v>
      </c>
      <c r="J83" s="168"/>
      <c r="K83" s="168"/>
      <c r="L83" s="168"/>
      <c r="M83" s="168"/>
      <c r="N83" s="168"/>
      <c r="O83" s="168"/>
      <c r="P83" s="168"/>
      <c r="Q83" s="4" t="str">
        <f>IF(OR(H83="",F83=""),"",IF(H83=F83,1,IF(H83&lt;F83,0,IF(H83-F83&lt;10,2,IF(H83&gt;F83,3,SE)))))</f>
        <v/>
      </c>
      <c r="S83" s="13"/>
      <c r="T83" s="13"/>
      <c r="U83" s="4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4"/>
      <c r="AK83" s="4"/>
      <c r="AL83" s="13"/>
      <c r="AM83" s="13"/>
      <c r="AN83" s="4"/>
      <c r="AO83" s="4"/>
    </row>
    <row r="84" spans="3:41" s="3" customFormat="1" ht="15.75" thickBot="1">
      <c r="C84" s="5" t="str">
        <f>IF(OR(F84="",H84=""),"",IF(F84=H84,1,IF(F84&lt;H84,0,IF(F84-H84&lt;10,2,IF(F84&gt;H84,3,SE)))))</f>
        <v/>
      </c>
      <c r="Q84" s="4" t="str">
        <f>IF(OR(H84="",F84=""),"",IF(H84=F84,1,IF(H84&lt;F84,0,IF(H84-F84&lt;10,2,IF(H84&gt;F84,3,SE)))))</f>
        <v/>
      </c>
      <c r="S84" s="13"/>
      <c r="T84" s="13"/>
      <c r="U84" s="4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4"/>
      <c r="AK84" s="4"/>
      <c r="AL84" s="13"/>
      <c r="AM84" s="13"/>
      <c r="AN84" s="4"/>
      <c r="AO84" s="4"/>
    </row>
    <row r="85" spans="3:41" s="3" customFormat="1" ht="15" customHeight="1">
      <c r="C85" s="5" t="str">
        <f>IF(OR(F85="",H85=""),"",IF(F85=H85,1,IF(F85&lt;H85,0,IF(F85-H85&lt;10,2,IF(F85&gt;H85,3,SE)))))</f>
        <v/>
      </c>
      <c r="D85" s="132" t="s">
        <v>67</v>
      </c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4"/>
      <c r="Q85" s="4" t="str">
        <f>IF(OR(H85="",F85=""),"",IF(H85=F85,1,IF(H85&lt;F85,0,IF(H85-F85&lt;10,2,IF(H85&gt;F85,3,SE)))))</f>
        <v/>
      </c>
      <c r="R85" s="3" t="s">
        <v>51</v>
      </c>
      <c r="S85" s="13"/>
      <c r="T85" s="13"/>
      <c r="U85" s="4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4"/>
      <c r="AK85" s="4"/>
      <c r="AL85" s="13"/>
      <c r="AM85" s="13"/>
      <c r="AN85" s="4"/>
      <c r="AO85" s="4"/>
    </row>
    <row r="86" spans="3:41" s="3" customFormat="1" ht="15.75" customHeight="1" thickBot="1">
      <c r="C86" s="5" t="str">
        <f>IF(OR(F86="",H86=""),"",IF(F86=H86,1,IF(F86&lt;H86,0,IF(F86-H86&lt;10,2,IF(F86&gt;H86,3,SE)))))</f>
        <v/>
      </c>
      <c r="D86" s="135"/>
      <c r="E86" s="136"/>
      <c r="F86" s="136"/>
      <c r="G86" s="136"/>
      <c r="H86" s="136"/>
      <c r="I86" s="136"/>
      <c r="J86" s="136"/>
      <c r="K86" s="136"/>
      <c r="L86" s="136"/>
      <c r="M86" s="136"/>
      <c r="N86" s="136"/>
      <c r="O86" s="137"/>
      <c r="Q86" s="4" t="str">
        <f>IF(OR(H86="",F86=""),"",IF(H86=F86,1,IF(H86&lt;F86,0,IF(H86-F86&lt;10,2,IF(H86&gt;F86,3,SE)))))</f>
        <v/>
      </c>
      <c r="R86" s="3" t="s">
        <v>54</v>
      </c>
      <c r="S86" s="13"/>
      <c r="T86" s="13"/>
      <c r="U86" s="4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4"/>
      <c r="AK86" s="4"/>
      <c r="AL86" s="13"/>
      <c r="AM86" s="13"/>
      <c r="AN86" s="4"/>
      <c r="AO86" s="4"/>
    </row>
    <row r="87" spans="3:41" s="3" customFormat="1" ht="15.75" thickBot="1">
      <c r="C87" s="5"/>
      <c r="D87" s="6" t="s">
        <v>50</v>
      </c>
      <c r="E87" s="7" t="s">
        <v>27</v>
      </c>
      <c r="F87" s="62" t="s">
        <v>108</v>
      </c>
      <c r="G87" s="62" t="s">
        <v>4</v>
      </c>
      <c r="H87" s="62" t="s">
        <v>104</v>
      </c>
      <c r="I87" s="62" t="s">
        <v>105</v>
      </c>
      <c r="J87" s="62" t="s">
        <v>106</v>
      </c>
      <c r="K87" s="62" t="s">
        <v>107</v>
      </c>
      <c r="L87" s="62" t="s">
        <v>52</v>
      </c>
      <c r="M87" s="62" t="s">
        <v>6</v>
      </c>
      <c r="N87" s="62" t="s">
        <v>7</v>
      </c>
      <c r="O87" s="63" t="s">
        <v>109</v>
      </c>
      <c r="Q87" s="4"/>
      <c r="R87" s="3" t="s">
        <v>110</v>
      </c>
      <c r="S87" s="13"/>
      <c r="T87" s="13"/>
      <c r="U87" s="8" t="s">
        <v>50</v>
      </c>
      <c r="V87" s="2" t="s">
        <v>3</v>
      </c>
      <c r="W87" s="2" t="s">
        <v>108</v>
      </c>
      <c r="X87" s="2" t="s">
        <v>4</v>
      </c>
      <c r="Y87" s="2" t="s">
        <v>104</v>
      </c>
      <c r="Z87" s="2" t="s">
        <v>105</v>
      </c>
      <c r="AA87" s="2" t="s">
        <v>106</v>
      </c>
      <c r="AB87" s="2" t="s">
        <v>107</v>
      </c>
      <c r="AC87" s="2" t="s">
        <v>52</v>
      </c>
      <c r="AD87" s="2" t="s">
        <v>6</v>
      </c>
      <c r="AE87" s="2" t="s">
        <v>7</v>
      </c>
      <c r="AF87" s="2" t="s">
        <v>109</v>
      </c>
      <c r="AG87" s="2" t="s">
        <v>8</v>
      </c>
      <c r="AH87" s="2" t="s">
        <v>9</v>
      </c>
      <c r="AI87" s="2" t="s">
        <v>10</v>
      </c>
      <c r="AJ87" s="4"/>
      <c r="AK87" s="4"/>
      <c r="AL87" s="13"/>
      <c r="AM87" s="13"/>
      <c r="AN87" s="4"/>
      <c r="AO87" s="4"/>
    </row>
    <row r="88" spans="3:41" s="3" customFormat="1">
      <c r="C88" s="5"/>
      <c r="D88" s="94" t="s">
        <v>53</v>
      </c>
      <c r="E88" s="65" t="str">
        <f>VLOOKUP(AI88,$U$88:$AH$91,2)</f>
        <v>ARGENTINA</v>
      </c>
      <c r="F88" s="65">
        <f>VLOOKUP(AI88,$U$88:$AH$91,3)</f>
        <v>0</v>
      </c>
      <c r="G88" s="65">
        <f>VLOOKUP(AI88,$U$88:$AH$91,4)</f>
        <v>0</v>
      </c>
      <c r="H88" s="69">
        <f>VLOOKUP(AI88,$U$88:$AH$91,5)</f>
        <v>0</v>
      </c>
      <c r="I88" s="69">
        <f>VLOOKUP(AI88,$U$88:$AH$91,6)</f>
        <v>0</v>
      </c>
      <c r="J88" s="69">
        <f>VLOOKUP(AI88,$U$88:$AH$91,7)</f>
        <v>0</v>
      </c>
      <c r="K88" s="69">
        <f>VLOOKUP(AI88,$U$88:$AH$91,8)</f>
        <v>0</v>
      </c>
      <c r="L88" s="69">
        <f>VLOOKUP(AI88,$U$88:$AH$91,9)</f>
        <v>0</v>
      </c>
      <c r="M88" s="69">
        <f>VLOOKUP(AI88,$U$88:$AH$91,10)</f>
        <v>0</v>
      </c>
      <c r="N88" s="65">
        <f>VLOOKUP(AI88,$U$88:$AH$91,11)</f>
        <v>0</v>
      </c>
      <c r="O88" s="109">
        <f>VLOOKUP(AI88,$U$88:$AH$91,12)</f>
        <v>0</v>
      </c>
      <c r="Q88" s="4"/>
      <c r="R88" s="3" t="s">
        <v>111</v>
      </c>
      <c r="S88" s="13"/>
      <c r="T88" s="13"/>
      <c r="U88" s="8">
        <v>1</v>
      </c>
      <c r="V88" s="5" t="s">
        <v>125</v>
      </c>
      <c r="W88" s="5">
        <f>COUNT($H$96,$H$102,$H$108,$H$114,$H$120,$H$126)</f>
        <v>0</v>
      </c>
      <c r="X88" s="5">
        <f>SUM(Q96,Q103,Q109,Q114,Q121,Q127)</f>
        <v>0</v>
      </c>
      <c r="Y88" s="5">
        <f>SUM(COUNTIFS($C$96:$C$127,3,$D$96:$D$127,V88),COUNTIFS($I$96:$I$127,V88,$Q$96:$Q$127,3))</f>
        <v>0</v>
      </c>
      <c r="Z88" s="5">
        <f>SUM(COUNTIFS($C$96:$C$127,2,$D$96:$D$127,V88),COUNTIFS($I$96:$I$127,V88,$Q$96:$Q$127,2))</f>
        <v>0</v>
      </c>
      <c r="AA88" s="5">
        <f>SUM(COUNTIFS($C$96:$C$127,1,$D$96:$D$127,V88),COUNTIFS($I$96:$I$127,V88,$Q$96:$Q$127,1))</f>
        <v>0</v>
      </c>
      <c r="AB88" s="5">
        <f>SUM(COUNTIFS($C$96:$C$127,0,$D$96:$D$127,V88),COUNTIFS($I$96:$I$127,V88,$Q$96:$Q$127,0))</f>
        <v>0</v>
      </c>
      <c r="AC88" s="10">
        <f>SUM(H114,H121,H127,H96,H103,H109)</f>
        <v>0</v>
      </c>
      <c r="AD88" s="10">
        <f>SUM(F96,F103,F109,F114,F121,F127)</f>
        <v>0</v>
      </c>
      <c r="AE88" s="10">
        <f>AC88-AD88</f>
        <v>0</v>
      </c>
      <c r="AF88" s="10">
        <f>IF(OR($F$96="",$H$96=""),0,(X88/(W88*3)))</f>
        <v>0</v>
      </c>
      <c r="AG88" s="5">
        <f>(X88*10^15)+((AE88+5000)*10^6)+AC88^10+U88</f>
        <v>5000000001</v>
      </c>
      <c r="AH88" s="5">
        <f>LARGE($AG$88:$AG$91,U88)</f>
        <v>5000000004</v>
      </c>
      <c r="AI88" s="87">
        <f>MATCH(AH88,$AG$88:$AG$91,0)</f>
        <v>4</v>
      </c>
      <c r="AJ88" s="4"/>
      <c r="AK88" s="4"/>
      <c r="AL88" s="13"/>
      <c r="AM88" s="13"/>
      <c r="AN88" s="4"/>
      <c r="AO88" s="4"/>
    </row>
    <row r="89" spans="3:41" s="3" customFormat="1">
      <c r="C89" s="5"/>
      <c r="D89" s="96" t="s">
        <v>55</v>
      </c>
      <c r="E89" s="65" t="str">
        <f>VLOOKUP(AI89,$U$88:$AH$91,2)</f>
        <v>DINAMARCA</v>
      </c>
      <c r="F89" s="97">
        <f t="shared" ref="F89:F91" si="26">VLOOKUP(AI89,$U$88:$AH$91,3)</f>
        <v>0</v>
      </c>
      <c r="G89" s="97">
        <f t="shared" ref="G89:G91" si="27">VLOOKUP(AI89,$U$88:$AH$91,4)</f>
        <v>0</v>
      </c>
      <c r="H89" s="98">
        <f t="shared" ref="H89:H91" si="28">VLOOKUP(AI89,$U$88:$AH$91,5)</f>
        <v>0</v>
      </c>
      <c r="I89" s="98">
        <f t="shared" ref="I89:I91" si="29">VLOOKUP(AI89,$U$88:$AH$91,6)</f>
        <v>0</v>
      </c>
      <c r="J89" s="98">
        <f t="shared" ref="J89:J91" si="30">VLOOKUP(AI89,$U$88:$AH$91,7)</f>
        <v>0</v>
      </c>
      <c r="K89" s="98">
        <f t="shared" ref="K89:K91" si="31">VLOOKUP(AI89,$U$88:$AH$91,8)</f>
        <v>0</v>
      </c>
      <c r="L89" s="98">
        <f t="shared" ref="L89:L91" si="32">VLOOKUP(AI89,$U$88:$AH$91,9)</f>
        <v>0</v>
      </c>
      <c r="M89" s="98">
        <f t="shared" ref="M89:M91" si="33">VLOOKUP(AI89,$U$88:$AH$91,10)</f>
        <v>0</v>
      </c>
      <c r="N89" s="97">
        <f t="shared" ref="N89:N91" si="34">VLOOKUP(AI89,$U$88:$AH$91,11)</f>
        <v>0</v>
      </c>
      <c r="O89" s="110">
        <f t="shared" ref="O89:O91" si="35">VLOOKUP(AI89,$U$88:$AH$91,12)</f>
        <v>0</v>
      </c>
      <c r="Q89" s="4"/>
      <c r="R89" s="3" t="s">
        <v>112</v>
      </c>
      <c r="S89" s="13"/>
      <c r="T89" s="13"/>
      <c r="U89" s="8">
        <v>2</v>
      </c>
      <c r="V89" s="5" t="s">
        <v>47</v>
      </c>
      <c r="W89" s="5">
        <f>COUNT($H$96,$H$102,$H$108,$H$114,$H$120,$H$126)</f>
        <v>0</v>
      </c>
      <c r="X89" s="5">
        <f>SUM(Q97,Q102,C109,Q115,Q120,C127)</f>
        <v>0</v>
      </c>
      <c r="Y89" s="5">
        <f t="shared" ref="Y89:Y91" si="36">SUM(COUNTIFS($C$96:$C$127,3,$D$96:$D$127,V89),COUNTIFS($I$96:$I$127,V89,$Q$96:$Q$127,3))</f>
        <v>0</v>
      </c>
      <c r="Z89" s="5">
        <f t="shared" ref="Z89:Z91" si="37">SUM(COUNTIFS($C$96:$C$127,2,$D$96:$D$127,V89),COUNTIFS($I$96:$I$127,V89,$Q$96:$Q$127,2))</f>
        <v>0</v>
      </c>
      <c r="AA89" s="5">
        <f t="shared" ref="AA89:AA91" si="38">SUM(COUNTIFS($C$96:$C$127,1,$D$96:$D$127,V89),COUNTIFS($I$96:$I$127,V89,$Q$96:$Q$127,1))</f>
        <v>0</v>
      </c>
      <c r="AB89" s="5">
        <f t="shared" ref="AB89:AB91" si="39">SUM(COUNTIFS($C$96:$C$127,0,$D$96:$D$127,V89),COUNTIFS($I$96:$I$127,V89,$Q$96:$Q$127,0))</f>
        <v>0</v>
      </c>
      <c r="AC89" s="10">
        <f>SUM(H97,H102,F109,H115,H120,F127)</f>
        <v>0</v>
      </c>
      <c r="AD89" s="10">
        <f>SUM(H127,F120,F115,H109,F102,F97)</f>
        <v>0</v>
      </c>
      <c r="AE89" s="10">
        <f t="shared" ref="AE89:AE91" si="40">AC89-AD89</f>
        <v>0</v>
      </c>
      <c r="AF89" s="10">
        <f t="shared" ref="AF89:AF91" si="41">IF(OR($F$96="",$H$96=""),0,(X89/(W89*3)))</f>
        <v>0</v>
      </c>
      <c r="AG89" s="5">
        <f t="shared" ref="AG89:AG91" si="42">(X89*10^15)+((AE89+5000)*10^6)+AC89^10+U89</f>
        <v>5000000002</v>
      </c>
      <c r="AH89" s="5">
        <f t="shared" ref="AH89:AH91" si="43">LARGE($AG$88:$AG$91,U89)</f>
        <v>5000000003</v>
      </c>
      <c r="AI89" s="87">
        <f>MATCH(AH89,$AG$88:$AG$91,0)</f>
        <v>3</v>
      </c>
      <c r="AJ89" s="4"/>
      <c r="AK89" s="4"/>
      <c r="AL89" s="13"/>
      <c r="AM89" s="13"/>
      <c r="AN89" s="4"/>
      <c r="AO89" s="4"/>
    </row>
    <row r="90" spans="3:41" s="3" customFormat="1">
      <c r="C90" s="5"/>
      <c r="D90" s="100" t="s">
        <v>56</v>
      </c>
      <c r="E90" s="68" t="str">
        <f t="shared" ref="E90:E91" si="44">VLOOKUP(AI90,$U$88:$AH$91,2)</f>
        <v>NORUEGA</v>
      </c>
      <c r="F90" s="101">
        <f t="shared" si="26"/>
        <v>0</v>
      </c>
      <c r="G90" s="101">
        <f t="shared" si="27"/>
        <v>0</v>
      </c>
      <c r="H90" s="102">
        <f t="shared" si="28"/>
        <v>0</v>
      </c>
      <c r="I90" s="102">
        <f t="shared" si="29"/>
        <v>0</v>
      </c>
      <c r="J90" s="102">
        <f t="shared" si="30"/>
        <v>0</v>
      </c>
      <c r="K90" s="102">
        <f t="shared" si="31"/>
        <v>0</v>
      </c>
      <c r="L90" s="102">
        <f t="shared" si="32"/>
        <v>0</v>
      </c>
      <c r="M90" s="102">
        <f t="shared" si="33"/>
        <v>0</v>
      </c>
      <c r="N90" s="101">
        <f t="shared" si="34"/>
        <v>0</v>
      </c>
      <c r="O90" s="111">
        <f t="shared" si="35"/>
        <v>0</v>
      </c>
      <c r="Q90" s="4"/>
      <c r="R90" s="3" t="s">
        <v>113</v>
      </c>
      <c r="S90" s="13"/>
      <c r="T90" s="13"/>
      <c r="U90" s="8">
        <v>3</v>
      </c>
      <c r="V90" s="5" t="s">
        <v>40</v>
      </c>
      <c r="W90" s="5">
        <f t="shared" ref="W90:W91" si="45">COUNT($H$96,$H$102,$H$108,$H$114,$H$120,$H$126)</f>
        <v>0</v>
      </c>
      <c r="X90" s="5">
        <f>SUM(C97,C103,Q108,C115,C121,Q126)</f>
        <v>0</v>
      </c>
      <c r="Y90" s="5">
        <f t="shared" si="36"/>
        <v>0</v>
      </c>
      <c r="Z90" s="5">
        <f t="shared" si="37"/>
        <v>0</v>
      </c>
      <c r="AA90" s="5">
        <f t="shared" si="38"/>
        <v>0</v>
      </c>
      <c r="AB90" s="5">
        <f t="shared" si="39"/>
        <v>0</v>
      </c>
      <c r="AC90" s="10">
        <f>SUM(H126,F121,F115,H108,F103,F97)</f>
        <v>0</v>
      </c>
      <c r="AD90" s="10">
        <f>SUM(H97,H103,F108,H115,H121,F126)</f>
        <v>0</v>
      </c>
      <c r="AE90" s="10">
        <f t="shared" si="40"/>
        <v>0</v>
      </c>
      <c r="AF90" s="10">
        <f t="shared" si="41"/>
        <v>0</v>
      </c>
      <c r="AG90" s="5">
        <f t="shared" si="42"/>
        <v>5000000003</v>
      </c>
      <c r="AH90" s="5">
        <f t="shared" si="43"/>
        <v>5000000002</v>
      </c>
      <c r="AI90" s="87">
        <f>MATCH(AH90,$AG$88:$AG$91,0)</f>
        <v>2</v>
      </c>
      <c r="AJ90" s="4"/>
      <c r="AK90" s="4"/>
      <c r="AL90" s="13"/>
      <c r="AM90" s="13"/>
      <c r="AN90" s="4"/>
      <c r="AO90" s="4"/>
    </row>
    <row r="91" spans="3:41" s="3" customFormat="1" ht="15.75" thickBot="1">
      <c r="C91" s="5"/>
      <c r="D91" s="104" t="s">
        <v>57</v>
      </c>
      <c r="E91" s="105" t="str">
        <f t="shared" si="44"/>
        <v>EGITO</v>
      </c>
      <c r="F91" s="106">
        <f t="shared" si="26"/>
        <v>0</v>
      </c>
      <c r="G91" s="106">
        <f t="shared" si="27"/>
        <v>0</v>
      </c>
      <c r="H91" s="107">
        <f t="shared" si="28"/>
        <v>0</v>
      </c>
      <c r="I91" s="107">
        <f t="shared" si="29"/>
        <v>0</v>
      </c>
      <c r="J91" s="107">
        <f t="shared" si="30"/>
        <v>0</v>
      </c>
      <c r="K91" s="107">
        <f t="shared" si="31"/>
        <v>0</v>
      </c>
      <c r="L91" s="107">
        <f t="shared" si="32"/>
        <v>0</v>
      </c>
      <c r="M91" s="107">
        <f t="shared" si="33"/>
        <v>0</v>
      </c>
      <c r="N91" s="106">
        <f t="shared" si="34"/>
        <v>0</v>
      </c>
      <c r="O91" s="112">
        <f t="shared" si="35"/>
        <v>0</v>
      </c>
      <c r="Q91" s="4"/>
      <c r="R91" s="3" t="s">
        <v>114</v>
      </c>
      <c r="S91" s="13"/>
      <c r="T91" s="13"/>
      <c r="U91" s="8">
        <v>4</v>
      </c>
      <c r="V91" s="5" t="s">
        <v>13</v>
      </c>
      <c r="W91" s="5">
        <f t="shared" si="45"/>
        <v>0</v>
      </c>
      <c r="X91" s="5">
        <f>SUM(C96,C102,C108,C114,C120,C126)</f>
        <v>0</v>
      </c>
      <c r="Y91" s="5">
        <f t="shared" si="36"/>
        <v>0</v>
      </c>
      <c r="Z91" s="5">
        <f t="shared" si="37"/>
        <v>0</v>
      </c>
      <c r="AA91" s="5">
        <f t="shared" si="38"/>
        <v>0</v>
      </c>
      <c r="AB91" s="5">
        <f t="shared" si="39"/>
        <v>0</v>
      </c>
      <c r="AC91" s="10">
        <f>SUM(F96,F102,F108,F114,F120,F126)</f>
        <v>0</v>
      </c>
      <c r="AD91" s="10">
        <f>SUM(H126,H120,H114,H108,H102,H96)</f>
        <v>0</v>
      </c>
      <c r="AE91" s="10">
        <f t="shared" si="40"/>
        <v>0</v>
      </c>
      <c r="AF91" s="10">
        <f t="shared" si="41"/>
        <v>0</v>
      </c>
      <c r="AG91" s="5">
        <f t="shared" si="42"/>
        <v>5000000004</v>
      </c>
      <c r="AH91" s="5">
        <f t="shared" si="43"/>
        <v>5000000001</v>
      </c>
      <c r="AI91" s="87">
        <f>MATCH(AH91,$AG$88:$AG$91,0)</f>
        <v>1</v>
      </c>
      <c r="AJ91" s="4"/>
      <c r="AK91" s="4"/>
      <c r="AL91" s="13"/>
      <c r="AM91" s="13"/>
      <c r="AN91" s="4"/>
      <c r="AO91" s="4"/>
    </row>
    <row r="92" spans="3:41" s="3" customFormat="1" ht="15.75" thickBot="1">
      <c r="C92" s="5" t="str">
        <f>IF(OR(F92="",H92=""),"",IF(F92=H92,1,IF(F92&lt;H92,0,IF(F92-H92&lt;10,2,IF(F92&gt;H92,3,SE)))))</f>
        <v/>
      </c>
      <c r="Q92" s="4" t="str">
        <f>IF(OR(H92="",F92=""),"",IF(H92=F92,1,IF(H92&lt;F92,0,IF(H92-F92&lt;10,2,IF(H92&gt;F92,3,SE)))))</f>
        <v/>
      </c>
      <c r="R92" s="3" t="s">
        <v>115</v>
      </c>
      <c r="S92" s="13"/>
      <c r="T92" s="13"/>
      <c r="U92" s="4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4"/>
      <c r="AK92" s="4"/>
      <c r="AL92" s="13"/>
      <c r="AM92" s="13"/>
      <c r="AN92" s="4"/>
      <c r="AO92" s="4"/>
    </row>
    <row r="93" spans="3:41" s="3" customFormat="1">
      <c r="C93" s="5" t="str">
        <f>IF(OR(F93="",H93=""),"",IF(F93=H93,1,IF(F93&lt;H93,0,IF(F93-H93&lt;10,2,IF(F93&gt;H93,3,SE)))))</f>
        <v/>
      </c>
      <c r="D93" s="162" t="s">
        <v>59</v>
      </c>
      <c r="E93" s="163"/>
      <c r="F93" s="163"/>
      <c r="G93" s="163"/>
      <c r="H93" s="163"/>
      <c r="I93" s="163"/>
      <c r="J93" s="163"/>
      <c r="K93" s="163"/>
      <c r="L93" s="163"/>
      <c r="M93" s="163"/>
      <c r="N93" s="163"/>
      <c r="O93" s="163"/>
      <c r="P93" s="164"/>
      <c r="Q93" s="4" t="str">
        <f>IF(OR(H93="",F93=""),"",IF(H93=F93,1,IF(H93&lt;F93,0,IF(H93-F93&lt;10,2,IF(H93&gt;F93,3,SE)))))</f>
        <v/>
      </c>
      <c r="R93" s="3" t="s">
        <v>58</v>
      </c>
      <c r="S93" s="13"/>
      <c r="T93" s="13"/>
      <c r="U93" s="4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4"/>
      <c r="AK93" s="4"/>
      <c r="AL93" s="13"/>
      <c r="AM93" s="13"/>
      <c r="AN93" s="4"/>
      <c r="AO93" s="4"/>
    </row>
    <row r="94" spans="3:41" s="3" customFormat="1" ht="15.75" thickBot="1">
      <c r="C94" s="5" t="str">
        <f>IF(OR(F94="",H94=""),"",IF(F94=H94,1,IF(F94&lt;H94,0,IF(F94-H94&lt;10,2,IF(F94&gt;H94,3,SE)))))</f>
        <v/>
      </c>
      <c r="D94" s="165"/>
      <c r="E94" s="166"/>
      <c r="F94" s="166"/>
      <c r="G94" s="166"/>
      <c r="H94" s="166"/>
      <c r="I94" s="166"/>
      <c r="J94" s="166"/>
      <c r="K94" s="166"/>
      <c r="L94" s="166"/>
      <c r="M94" s="166"/>
      <c r="N94" s="166"/>
      <c r="O94" s="166"/>
      <c r="P94" s="167"/>
      <c r="Q94" s="4" t="str">
        <f>IF(OR(H94="",F94=""),"",IF(H94=F94,1,IF(H94&lt;F94,0,IF(H94-F94&lt;10,2,IF(H94&gt;F94,3,SE)))))</f>
        <v/>
      </c>
      <c r="R94" s="3" t="s">
        <v>116</v>
      </c>
      <c r="S94" s="13"/>
      <c r="T94" s="13"/>
      <c r="U94" s="4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4"/>
      <c r="AK94" s="4"/>
      <c r="AL94" s="13"/>
      <c r="AM94" s="13"/>
      <c r="AN94" s="4"/>
      <c r="AO94" s="4"/>
    </row>
    <row r="95" spans="3:41" s="3" customFormat="1" ht="15.75" thickBot="1">
      <c r="C95" s="5" t="str">
        <f>IF(OR(F95="",H95=""),"",IF(F95=H95,1,IF(F95&lt;H95,0,IF(F95-H95&lt;10,2,IF(F95&gt;H95,3,SE)))))</f>
        <v/>
      </c>
      <c r="Q95" s="4" t="str">
        <f>IF(OR(H95="",F95=""),"",IF(H95=F95,1,IF(H95&lt;F95,0,IF(H95-F95&lt;10,2,IF(H95&gt;F95,3,SE)))))</f>
        <v/>
      </c>
      <c r="S95" s="13"/>
      <c r="T95" s="13"/>
      <c r="U95" s="4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4"/>
      <c r="AK95" s="4"/>
      <c r="AL95" s="13"/>
      <c r="AM95" s="13"/>
      <c r="AN95" s="4"/>
      <c r="AO95" s="4"/>
    </row>
    <row r="96" spans="3:41" s="3" customFormat="1" ht="15.75" thickBot="1">
      <c r="C96" s="5" t="str">
        <f>IF(OR(F96="",H96=""),"",IF(F96=H96,1,IF(F96&lt;H96,0,IF(F96-H96&lt;10,2,IF(F96&gt;H96,3,SE)))))</f>
        <v/>
      </c>
      <c r="D96" s="168" t="str">
        <f>V91</f>
        <v>ARGENTINA</v>
      </c>
      <c r="E96" s="168"/>
      <c r="F96" s="11"/>
      <c r="G96" s="12" t="s">
        <v>60</v>
      </c>
      <c r="H96" s="11"/>
      <c r="I96" s="168" t="str">
        <f>V88</f>
        <v>EGITO</v>
      </c>
      <c r="J96" s="168"/>
      <c r="K96" s="168"/>
      <c r="L96" s="168"/>
      <c r="M96" s="168"/>
      <c r="N96" s="168"/>
      <c r="O96" s="168"/>
      <c r="P96" s="168"/>
      <c r="Q96" s="4" t="str">
        <f>IF(OR(H96="",F96=""),"",IF(H96=F96,1,IF(H96&lt;F96,0,IF(H96-F96&lt;10,2,IF(H96&gt;F96,3,SE)))))</f>
        <v/>
      </c>
      <c r="R96" s="88"/>
      <c r="S96" s="13" t="s">
        <v>117</v>
      </c>
      <c r="T96" s="13"/>
      <c r="U96" s="4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4"/>
      <c r="AK96" s="4"/>
      <c r="AL96" s="13"/>
      <c r="AM96" s="13"/>
      <c r="AN96" s="4"/>
      <c r="AO96" s="4"/>
    </row>
    <row r="97" spans="3:41" s="3" customFormat="1" ht="15.75" thickBot="1">
      <c r="C97" s="5" t="str">
        <f>IF(OR(F97="",H97=""),"",IF(F97=H97,1,IF(F97&lt;H97,0,IF(F97-H97&lt;10,2,IF(F97&gt;H97,3,SE)))))</f>
        <v/>
      </c>
      <c r="D97" s="168" t="str">
        <f>V90</f>
        <v>DINAMARCA</v>
      </c>
      <c r="E97" s="168"/>
      <c r="F97" s="11"/>
      <c r="G97" s="12" t="s">
        <v>60</v>
      </c>
      <c r="H97" s="11"/>
      <c r="I97" s="168" t="str">
        <f>V89</f>
        <v>NORUEGA</v>
      </c>
      <c r="J97" s="168"/>
      <c r="K97" s="168"/>
      <c r="L97" s="168"/>
      <c r="M97" s="168"/>
      <c r="N97" s="168"/>
      <c r="O97" s="168"/>
      <c r="P97" s="168"/>
      <c r="Q97" s="4" t="str">
        <f>IF(OR(H97="",F97=""),"",IF(H97=F97,1,IF(H97&lt;F97,0,IF(H97-F97&lt;10,2,IF(H97&gt;F97,3,SE)))))</f>
        <v/>
      </c>
      <c r="R97" s="72"/>
      <c r="S97" s="13" t="s">
        <v>118</v>
      </c>
      <c r="T97" s="13"/>
      <c r="U97" s="4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4"/>
      <c r="AK97" s="4"/>
      <c r="AL97" s="13"/>
      <c r="AM97" s="13"/>
      <c r="AN97" s="4"/>
      <c r="AO97" s="4"/>
    </row>
    <row r="98" spans="3:41" s="3" customFormat="1" ht="15.75" thickBot="1">
      <c r="C98" s="5" t="str">
        <f>IF(OR(F98="",H98=""),"",IF(F98=H98,1,IF(F98&lt;H98,0,IF(F98-H98&lt;10,2,IF(F98&gt;H98,3,SE)))))</f>
        <v/>
      </c>
      <c r="Q98" s="4" t="str">
        <f>IF(OR(H98="",F98=""),"",IF(H98=F98,1,IF(H98&lt;F98,0,IF(H98-F98&lt;10,2,IF(H98&gt;F98,3,SE)))))</f>
        <v/>
      </c>
      <c r="R98" s="55"/>
      <c r="S98" s="60"/>
      <c r="T98" s="60"/>
      <c r="U98" s="4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4"/>
      <c r="AK98" s="4"/>
      <c r="AL98" s="13"/>
      <c r="AM98" s="13"/>
      <c r="AN98" s="4"/>
      <c r="AO98" s="4"/>
    </row>
    <row r="99" spans="3:41" s="3" customFormat="1">
      <c r="C99" s="5" t="str">
        <f>IF(OR(F99="",H99=""),"",IF(F99=H99,1,IF(F99&lt;H99,0,IF(F99-H99&lt;10,2,IF(F99&gt;H99,3,SE)))))</f>
        <v/>
      </c>
      <c r="D99" s="169" t="s">
        <v>62</v>
      </c>
      <c r="E99" s="170"/>
      <c r="F99" s="170"/>
      <c r="G99" s="170"/>
      <c r="H99" s="170"/>
      <c r="I99" s="170"/>
      <c r="J99" s="170"/>
      <c r="K99" s="170"/>
      <c r="L99" s="170"/>
      <c r="M99" s="170"/>
      <c r="N99" s="170"/>
      <c r="O99" s="170"/>
      <c r="P99" s="171"/>
      <c r="Q99" s="4" t="str">
        <f>IF(OR(H99="",F99=""),"",IF(H99=F99,1,IF(H99&lt;F99,0,IF(H99-F99&lt;10,2,IF(H99&gt;F99,3,SE)))))</f>
        <v/>
      </c>
      <c r="S99" s="13"/>
      <c r="T99" s="13"/>
      <c r="U99" s="4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4"/>
      <c r="AK99" s="4"/>
      <c r="AL99" s="13"/>
      <c r="AM99" s="13"/>
      <c r="AN99" s="4"/>
      <c r="AO99" s="4"/>
    </row>
    <row r="100" spans="3:41" s="3" customFormat="1" ht="15.75" thickBot="1">
      <c r="C100" s="5" t="str">
        <f>IF(OR(F100="",H100=""),"",IF(F100=H100,1,IF(F100&lt;H100,0,IF(F100-H100&lt;10,2,IF(F100&gt;H100,3,SE)))))</f>
        <v/>
      </c>
      <c r="D100" s="172"/>
      <c r="E100" s="173"/>
      <c r="F100" s="173"/>
      <c r="G100" s="173"/>
      <c r="H100" s="173"/>
      <c r="I100" s="173"/>
      <c r="J100" s="173"/>
      <c r="K100" s="173"/>
      <c r="L100" s="173"/>
      <c r="M100" s="173"/>
      <c r="N100" s="173"/>
      <c r="O100" s="173"/>
      <c r="P100" s="174"/>
      <c r="Q100" s="4" t="str">
        <f>IF(OR(H100="",F100=""),"",IF(H100=F100,1,IF(H100&lt;F100,0,IF(H100-F100&lt;10,2,IF(H100&gt;F100,3,SE)))))</f>
        <v/>
      </c>
      <c r="S100" s="13"/>
      <c r="T100" s="13"/>
      <c r="U100" s="4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4"/>
      <c r="AK100" s="4"/>
      <c r="AL100" s="13"/>
      <c r="AM100" s="13"/>
      <c r="AN100" s="4"/>
      <c r="AO100" s="4"/>
    </row>
    <row r="101" spans="3:41" s="3" customFormat="1">
      <c r="C101" s="5" t="str">
        <f>IF(OR(F101="",H101=""),"",IF(F101=H101,1,IF(F101&lt;H101,0,IF(F101-H101&lt;10,2,IF(F101&gt;H101,3,SE)))))</f>
        <v/>
      </c>
      <c r="Q101" s="4" t="str">
        <f>IF(OR(H101="",F101=""),"",IF(H101=F101,1,IF(H101&lt;F101,0,IF(H101-F101&lt;10,2,IF(H101&gt;F101,3,SE)))))</f>
        <v/>
      </c>
      <c r="S101" s="13"/>
      <c r="T101" s="13"/>
      <c r="U101" s="4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4"/>
      <c r="AK101" s="4"/>
      <c r="AL101" s="13"/>
      <c r="AM101" s="13"/>
      <c r="AN101" s="4"/>
      <c r="AO101" s="4"/>
    </row>
    <row r="102" spans="3:41" s="3" customFormat="1">
      <c r="C102" s="5" t="str">
        <f>IF(OR(F102="",H102=""),"",IF(F102=H102,1,IF(F102&lt;H102,0,IF(F102-H102&lt;10,2,IF(F102&gt;H102,3,SE)))))</f>
        <v/>
      </c>
      <c r="D102" s="168" t="str">
        <f>V91</f>
        <v>ARGENTINA</v>
      </c>
      <c r="E102" s="168"/>
      <c r="F102" s="11"/>
      <c r="G102" s="14" t="s">
        <v>60</v>
      </c>
      <c r="H102" s="11"/>
      <c r="I102" s="168" t="str">
        <f>V89</f>
        <v>NORUEGA</v>
      </c>
      <c r="J102" s="168"/>
      <c r="K102" s="168"/>
      <c r="L102" s="168"/>
      <c r="M102" s="168"/>
      <c r="N102" s="168"/>
      <c r="O102" s="168"/>
      <c r="P102" s="168"/>
      <c r="Q102" s="4" t="str">
        <f>IF(OR(H102="",F102=""),"",IF(H102=F102,1,IF(H102&lt;F102,0,IF(H102-F102&lt;10,2,IF(H102&gt;F102,3,SE)))))</f>
        <v/>
      </c>
      <c r="S102" s="13"/>
      <c r="T102" s="13"/>
      <c r="U102" s="4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4"/>
      <c r="AK102" s="4"/>
      <c r="AL102" s="13"/>
      <c r="AM102" s="13"/>
      <c r="AN102" s="4"/>
      <c r="AO102" s="4"/>
    </row>
    <row r="103" spans="3:41" s="3" customFormat="1">
      <c r="C103" s="5" t="str">
        <f>IF(OR(F103="",H103=""),"",IF(F103=H103,1,IF(F103&lt;H103,0,IF(F103-H103&lt;10,2,IF(F103&gt;H103,3,SE)))))</f>
        <v/>
      </c>
      <c r="D103" s="168" t="str">
        <f>V90</f>
        <v>DINAMARCA</v>
      </c>
      <c r="E103" s="168"/>
      <c r="F103" s="11"/>
      <c r="G103" s="14" t="s">
        <v>60</v>
      </c>
      <c r="H103" s="11"/>
      <c r="I103" s="168" t="str">
        <f>V88</f>
        <v>EGITO</v>
      </c>
      <c r="J103" s="168"/>
      <c r="K103" s="168"/>
      <c r="L103" s="168"/>
      <c r="M103" s="168"/>
      <c r="N103" s="168"/>
      <c r="O103" s="168"/>
      <c r="P103" s="168"/>
      <c r="Q103" s="4" t="str">
        <f>IF(OR(H103="",F103=""),"",IF(H103=F103,1,IF(H103&lt;F103,0,IF(H103-F103&lt;10,2,IF(H103&gt;F103,3,SE)))))</f>
        <v/>
      </c>
      <c r="S103" s="13"/>
      <c r="T103" s="13"/>
      <c r="U103" s="4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4"/>
      <c r="AK103" s="4"/>
      <c r="AL103" s="13"/>
      <c r="AM103" s="13"/>
      <c r="AN103" s="4"/>
      <c r="AO103" s="4"/>
    </row>
    <row r="104" spans="3:41" s="3" customFormat="1" ht="15.75" thickBot="1">
      <c r="C104" s="5" t="str">
        <f>IF(OR(F104="",H104=""),"",IF(F104=H104,1,IF(F104&lt;H104,0,IF(F104-H104&lt;10,2,IF(F104&gt;H104,3,SE)))))</f>
        <v/>
      </c>
      <c r="F104" s="15"/>
      <c r="Q104" s="4" t="str">
        <f>IF(OR(H104="",F104=""),"",IF(H104=F104,1,IF(H104&lt;F104,0,IF(H104-F104&lt;10,2,IF(H104&gt;F104,3,SE)))))</f>
        <v/>
      </c>
      <c r="S104" s="13"/>
      <c r="T104" s="13"/>
      <c r="U104" s="4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4"/>
      <c r="AK104" s="4"/>
      <c r="AL104" s="13"/>
      <c r="AM104" s="13"/>
      <c r="AN104" s="4"/>
      <c r="AO104" s="4"/>
    </row>
    <row r="105" spans="3:41" s="3" customFormat="1">
      <c r="C105" s="5" t="str">
        <f>IF(OR(F105="",H105=""),"",IF(F105=H105,1,IF(F105&lt;H105,0,IF(F105-H105&lt;10,2,IF(F105&gt;H105,3,SE)))))</f>
        <v/>
      </c>
      <c r="D105" s="169" t="s">
        <v>63</v>
      </c>
      <c r="E105" s="170"/>
      <c r="F105" s="170"/>
      <c r="G105" s="170"/>
      <c r="H105" s="170"/>
      <c r="I105" s="170"/>
      <c r="J105" s="170"/>
      <c r="K105" s="170"/>
      <c r="L105" s="170"/>
      <c r="M105" s="170"/>
      <c r="N105" s="170"/>
      <c r="O105" s="170"/>
      <c r="P105" s="171"/>
      <c r="Q105" s="4" t="str">
        <f>IF(OR(H105="",F105=""),"",IF(H105=F105,1,IF(H105&lt;F105,0,IF(H105-F105&lt;10,2,IF(H105&gt;F105,3,SE)))))</f>
        <v/>
      </c>
      <c r="S105" s="13"/>
      <c r="T105" s="13"/>
      <c r="U105" s="4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4"/>
      <c r="AK105" s="4"/>
      <c r="AL105" s="13"/>
      <c r="AM105" s="13"/>
      <c r="AN105" s="4"/>
      <c r="AO105" s="4"/>
    </row>
    <row r="106" spans="3:41" s="3" customFormat="1" ht="15.75" thickBot="1">
      <c r="C106" s="5" t="str">
        <f>IF(OR(F106="",H106=""),"",IF(F106=H106,1,IF(F106&lt;H106,0,IF(F106-H106&lt;10,2,IF(F106&gt;H106,3,SE)))))</f>
        <v/>
      </c>
      <c r="D106" s="172"/>
      <c r="E106" s="173"/>
      <c r="F106" s="173"/>
      <c r="G106" s="173"/>
      <c r="H106" s="173"/>
      <c r="I106" s="173"/>
      <c r="J106" s="173"/>
      <c r="K106" s="173"/>
      <c r="L106" s="173"/>
      <c r="M106" s="173"/>
      <c r="N106" s="173"/>
      <c r="O106" s="173"/>
      <c r="P106" s="174"/>
      <c r="Q106" s="4" t="str">
        <f>IF(OR(H106="",F106=""),"",IF(H106=F106,1,IF(H106&lt;F106,0,IF(H106-F106&lt;10,2,IF(H106&gt;F106,3,SE)))))</f>
        <v/>
      </c>
      <c r="S106" s="13"/>
      <c r="T106" s="13"/>
      <c r="U106" s="4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4"/>
      <c r="AK106" s="4"/>
      <c r="AL106" s="13"/>
      <c r="AM106" s="13"/>
      <c r="AN106" s="4"/>
      <c r="AO106" s="4"/>
    </row>
    <row r="107" spans="3:41" s="3" customFormat="1">
      <c r="C107" s="5" t="str">
        <f>IF(OR(F107="",H107=""),"",IF(F107=H107,1,IF(F107&lt;H107,0,IF(F107-H107&lt;10,2,IF(F107&gt;H107,3,SE)))))</f>
        <v/>
      </c>
      <c r="Q107" s="4" t="str">
        <f>IF(OR(H107="",F107=""),"",IF(H107=F107,1,IF(H107&lt;F107,0,IF(H107-F107&lt;10,2,IF(H107&gt;F107,3,SE)))))</f>
        <v/>
      </c>
      <c r="S107" s="13"/>
      <c r="T107" s="13"/>
      <c r="U107" s="4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4"/>
      <c r="AK107" s="4"/>
      <c r="AL107" s="13"/>
      <c r="AM107" s="13"/>
      <c r="AN107" s="4"/>
      <c r="AO107" s="4"/>
    </row>
    <row r="108" spans="3:41" s="3" customFormat="1">
      <c r="C108" s="5" t="str">
        <f>IF(OR(F108="",H108=""),"",IF(F108=H108,1,IF(F108&lt;H108,0,IF(F108-H108&lt;10,2,IF(F108&gt;H108,3,SE)))))</f>
        <v/>
      </c>
      <c r="D108" s="168" t="str">
        <f>V91</f>
        <v>ARGENTINA</v>
      </c>
      <c r="E108" s="168"/>
      <c r="F108" s="11"/>
      <c r="G108" s="14" t="s">
        <v>60</v>
      </c>
      <c r="H108" s="11"/>
      <c r="I108" s="168" t="str">
        <f>V90</f>
        <v>DINAMARCA</v>
      </c>
      <c r="J108" s="168"/>
      <c r="K108" s="168"/>
      <c r="L108" s="168"/>
      <c r="M108" s="168"/>
      <c r="N108" s="168"/>
      <c r="O108" s="168"/>
      <c r="P108" s="168"/>
      <c r="Q108" s="4" t="str">
        <f>IF(OR(H108="",F108=""),"",IF(H108=F108,1,IF(H108&lt;F108,0,IF(H108-F108&lt;10,2,IF(H108&gt;F108,3,SE)))))</f>
        <v/>
      </c>
      <c r="S108" s="13"/>
      <c r="T108" s="13"/>
      <c r="U108" s="4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4"/>
      <c r="AK108" s="4"/>
      <c r="AL108" s="13"/>
      <c r="AM108" s="13"/>
      <c r="AN108" s="4"/>
      <c r="AO108" s="4"/>
    </row>
    <row r="109" spans="3:41" s="3" customFormat="1">
      <c r="C109" s="5" t="str">
        <f>IF(OR(F109="",H109=""),"",IF(F109=H109,1,IF(F109&lt;H109,0,IF(F109-H109&lt;10,2,IF(F109&gt;H109,3,SE)))))</f>
        <v/>
      </c>
      <c r="D109" s="168" t="str">
        <f>V89</f>
        <v>NORUEGA</v>
      </c>
      <c r="E109" s="168"/>
      <c r="F109" s="11"/>
      <c r="G109" s="14" t="s">
        <v>60</v>
      </c>
      <c r="H109" s="11"/>
      <c r="I109" s="168" t="str">
        <f>V88</f>
        <v>EGITO</v>
      </c>
      <c r="J109" s="168"/>
      <c r="K109" s="168"/>
      <c r="L109" s="168"/>
      <c r="M109" s="168"/>
      <c r="N109" s="168"/>
      <c r="O109" s="168"/>
      <c r="P109" s="168"/>
      <c r="Q109" s="4" t="str">
        <f>IF(OR(H109="",F109=""),"",IF(H109=F109,1,IF(H109&lt;F109,0,IF(H109-F109&lt;10,2,IF(H109&gt;F109,3,SE)))))</f>
        <v/>
      </c>
      <c r="S109" s="13"/>
      <c r="T109" s="13"/>
      <c r="U109" s="4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4"/>
      <c r="AK109" s="4"/>
      <c r="AL109" s="13"/>
      <c r="AM109" s="13"/>
      <c r="AN109" s="4"/>
      <c r="AO109" s="4"/>
    </row>
    <row r="110" spans="3:41" s="3" customFormat="1" ht="15.75" thickBot="1">
      <c r="C110" s="5" t="str">
        <f>IF(OR(F110="",H110=""),"",IF(F110=H110,1,IF(F110&lt;H110,0,IF(F110-H110&lt;10,2,IF(F110&gt;H110,3,SE)))))</f>
        <v/>
      </c>
      <c r="Q110" s="4" t="str">
        <f>IF(OR(H110="",F110=""),"",IF(H110=F110,1,IF(H110&lt;F110,0,IF(H110-F110&lt;10,2,IF(H110&gt;F110,3,SE)))))</f>
        <v/>
      </c>
      <c r="S110" s="13"/>
      <c r="T110" s="13"/>
      <c r="U110" s="4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4"/>
      <c r="AK110" s="4"/>
      <c r="AL110" s="13"/>
      <c r="AM110" s="13"/>
      <c r="AN110" s="4"/>
      <c r="AO110" s="4"/>
    </row>
    <row r="111" spans="3:41" s="3" customFormat="1">
      <c r="C111" s="5" t="str">
        <f>IF(OR(F111="",H111=""),"",IF(F111=H111,1,IF(F111&lt;H111,0,IF(F111-H111&lt;10,2,IF(F111&gt;H111,3,SE)))))</f>
        <v/>
      </c>
      <c r="D111" s="169" t="s">
        <v>64</v>
      </c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1"/>
      <c r="Q111" s="4" t="str">
        <f>IF(OR(H111="",F111=""),"",IF(H111=F111,1,IF(H111&lt;F111,0,IF(H111-F111&lt;10,2,IF(H111&gt;F111,3,SE)))))</f>
        <v/>
      </c>
      <c r="S111" s="13"/>
      <c r="T111" s="13"/>
      <c r="U111" s="4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4"/>
      <c r="AK111" s="4"/>
      <c r="AL111" s="13"/>
      <c r="AM111" s="13"/>
      <c r="AN111" s="4"/>
      <c r="AO111" s="4"/>
    </row>
    <row r="112" spans="3:41" s="3" customFormat="1" ht="15.75" thickBot="1">
      <c r="C112" s="5" t="str">
        <f>IF(OR(F112="",H112=""),"",IF(F112=H112,1,IF(F112&lt;H112,0,IF(F112-H112&lt;10,2,IF(F112&gt;H112,3,SE)))))</f>
        <v/>
      </c>
      <c r="D112" s="172"/>
      <c r="E112" s="173"/>
      <c r="F112" s="173"/>
      <c r="G112" s="173"/>
      <c r="H112" s="173"/>
      <c r="I112" s="173"/>
      <c r="J112" s="173"/>
      <c r="K112" s="173"/>
      <c r="L112" s="173"/>
      <c r="M112" s="173"/>
      <c r="N112" s="173"/>
      <c r="O112" s="173"/>
      <c r="P112" s="174"/>
      <c r="Q112" s="4" t="str">
        <f>IF(OR(H112="",F112=""),"",IF(H112=F112,1,IF(H112&lt;F112,0,IF(H112-F112&lt;10,2,IF(H112&gt;F112,3,SE)))))</f>
        <v/>
      </c>
      <c r="S112" s="13"/>
      <c r="T112" s="13"/>
      <c r="U112" s="4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4"/>
      <c r="AK112" s="4"/>
      <c r="AL112" s="13"/>
      <c r="AM112" s="13"/>
      <c r="AN112" s="4"/>
      <c r="AO112" s="4"/>
    </row>
    <row r="113" spans="3:41" s="3" customFormat="1">
      <c r="C113" s="5" t="str">
        <f>IF(OR(F113="",H113=""),"",IF(F113=H113,1,IF(F113&lt;H113,0,IF(F113-H113&lt;10,2,IF(F113&gt;H113,3,SE)))))</f>
        <v/>
      </c>
      <c r="Q113" s="4" t="str">
        <f>IF(OR(H113="",F113=""),"",IF(H113=F113,1,IF(H113&lt;F113,0,IF(H113-F113&lt;10,2,IF(H113&gt;F113,3,SE)))))</f>
        <v/>
      </c>
      <c r="S113" s="13"/>
      <c r="T113" s="13"/>
      <c r="U113" s="4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4"/>
      <c r="AK113" s="4"/>
      <c r="AL113" s="13"/>
      <c r="AM113" s="13"/>
      <c r="AN113" s="4"/>
      <c r="AO113" s="4"/>
    </row>
    <row r="114" spans="3:41" s="3" customFormat="1">
      <c r="C114" s="5" t="str">
        <f>IF(OR(F114="",H114=""),"",IF(F114=H114,1,IF(F114&lt;H114,0,IF(F114-H114&lt;10,2,IF(F114&gt;H114,3,SE)))))</f>
        <v/>
      </c>
      <c r="D114" s="168" t="str">
        <f>V91</f>
        <v>ARGENTINA</v>
      </c>
      <c r="E114" s="168"/>
      <c r="F114" s="11"/>
      <c r="G114" s="14" t="s">
        <v>60</v>
      </c>
      <c r="H114" s="11"/>
      <c r="I114" s="168" t="str">
        <f>V88</f>
        <v>EGITO</v>
      </c>
      <c r="J114" s="168"/>
      <c r="K114" s="168"/>
      <c r="L114" s="168"/>
      <c r="M114" s="168"/>
      <c r="N114" s="168"/>
      <c r="O114" s="168"/>
      <c r="P114" s="168"/>
      <c r="Q114" s="4" t="str">
        <f>IF(OR(H114="",F114=""),"",IF(H114=F114,1,IF(H114&lt;F114,0,IF(H114-F114&lt;10,2,IF(H114&gt;F114,3,SE)))))</f>
        <v/>
      </c>
      <c r="S114" s="13"/>
      <c r="T114" s="13"/>
      <c r="U114" s="4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4"/>
      <c r="AK114" s="4"/>
      <c r="AL114" s="13"/>
      <c r="AM114" s="13"/>
      <c r="AN114" s="4"/>
      <c r="AO114" s="4"/>
    </row>
    <row r="115" spans="3:41" s="3" customFormat="1">
      <c r="C115" s="5" t="str">
        <f>IF(OR(F115="",H115=""),"",IF(F115=H115,1,IF(F115&lt;H115,0,IF(F115-H115&lt;10,2,IF(F115&gt;H115,3,SE)))))</f>
        <v/>
      </c>
      <c r="D115" s="168" t="str">
        <f>V90</f>
        <v>DINAMARCA</v>
      </c>
      <c r="E115" s="168"/>
      <c r="F115" s="11"/>
      <c r="G115" s="14" t="s">
        <v>60</v>
      </c>
      <c r="H115" s="11"/>
      <c r="I115" s="168" t="str">
        <f>V89</f>
        <v>NORUEGA</v>
      </c>
      <c r="J115" s="168"/>
      <c r="K115" s="168"/>
      <c r="L115" s="168"/>
      <c r="M115" s="168"/>
      <c r="N115" s="168"/>
      <c r="O115" s="168"/>
      <c r="P115" s="168"/>
      <c r="Q115" s="4" t="str">
        <f>IF(OR(H115="",F115=""),"",IF(H115=F115,1,IF(H115&lt;F115,0,IF(H115-F115&lt;10,2,IF(H115&gt;F115,3,SE)))))</f>
        <v/>
      </c>
      <c r="S115" s="13"/>
      <c r="T115" s="13"/>
      <c r="U115" s="4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4"/>
      <c r="AK115" s="4"/>
      <c r="AL115" s="13"/>
      <c r="AM115" s="13"/>
      <c r="AN115" s="4"/>
      <c r="AO115" s="4"/>
    </row>
    <row r="116" spans="3:41" s="3" customFormat="1" ht="15.75" thickBot="1">
      <c r="C116" s="5" t="str">
        <f>IF(OR(F116="",H116=""),"",IF(F116=H116,1,IF(F116&lt;H116,0,IF(F116-H116&lt;10,2,IF(F116&gt;H116,3,SE)))))</f>
        <v/>
      </c>
      <c r="Q116" s="4" t="str">
        <f>IF(OR(H116="",F116=""),"",IF(H116=F116,1,IF(H116&lt;F116,0,IF(H116-F116&lt;10,2,IF(H116&gt;F116,3,SE)))))</f>
        <v/>
      </c>
      <c r="S116" s="13"/>
      <c r="T116" s="13"/>
      <c r="U116" s="4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4"/>
      <c r="AK116" s="4"/>
      <c r="AL116" s="13"/>
      <c r="AM116" s="13"/>
      <c r="AN116" s="4"/>
      <c r="AO116" s="4"/>
    </row>
    <row r="117" spans="3:41" s="3" customFormat="1">
      <c r="C117" s="5" t="str">
        <f>IF(OR(F117="",H117=""),"",IF(F117=H117,1,IF(F117&lt;H117,0,IF(F117-H117&lt;10,2,IF(F117&gt;H117,3,SE)))))</f>
        <v/>
      </c>
      <c r="D117" s="169" t="s">
        <v>65</v>
      </c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1"/>
      <c r="Q117" s="4" t="str">
        <f>IF(OR(H117="",F117=""),"",IF(H117=F117,1,IF(H117&lt;F117,0,IF(H117-F117&lt;10,2,IF(H117&gt;F117,3,SE)))))</f>
        <v/>
      </c>
      <c r="S117" s="13"/>
      <c r="T117" s="13"/>
      <c r="U117" s="4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4"/>
      <c r="AK117" s="4"/>
      <c r="AL117" s="13"/>
      <c r="AM117" s="13"/>
      <c r="AN117" s="4"/>
      <c r="AO117" s="4"/>
    </row>
    <row r="118" spans="3:41" s="3" customFormat="1" ht="15.75" thickBot="1">
      <c r="C118" s="5" t="str">
        <f>IF(OR(F118="",H118=""),"",IF(F118=H118,1,IF(F118&lt;H118,0,IF(F118-H118&lt;10,2,IF(F118&gt;H118,3,SE)))))</f>
        <v/>
      </c>
      <c r="D118" s="172"/>
      <c r="E118" s="173"/>
      <c r="F118" s="173"/>
      <c r="G118" s="173"/>
      <c r="H118" s="173"/>
      <c r="I118" s="173"/>
      <c r="J118" s="173"/>
      <c r="K118" s="173"/>
      <c r="L118" s="173"/>
      <c r="M118" s="173"/>
      <c r="N118" s="173"/>
      <c r="O118" s="173"/>
      <c r="P118" s="174"/>
      <c r="Q118" s="4" t="str">
        <f>IF(OR(H118="",F118=""),"",IF(H118=F118,1,IF(H118&lt;F118,0,IF(H118-F118&lt;10,2,IF(H118&gt;F118,3,SE)))))</f>
        <v/>
      </c>
      <c r="S118" s="13"/>
      <c r="T118" s="13"/>
      <c r="U118" s="4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4"/>
      <c r="AK118" s="4"/>
      <c r="AL118" s="13"/>
      <c r="AM118" s="13"/>
      <c r="AN118" s="4"/>
      <c r="AO118" s="4"/>
    </row>
    <row r="119" spans="3:41" s="3" customFormat="1">
      <c r="C119" s="5" t="str">
        <f>IF(OR(F119="",H119=""),"",IF(F119=H119,1,IF(F119&lt;H119,0,IF(F119-H119&lt;10,2,IF(F119&gt;H119,3,SE)))))</f>
        <v/>
      </c>
      <c r="Q119" s="4" t="str">
        <f>IF(OR(H119="",F119=""),"",IF(H119=F119,1,IF(H119&lt;F119,0,IF(H119-F119&lt;10,2,IF(H119&gt;F119,3,SE)))))</f>
        <v/>
      </c>
      <c r="S119" s="13"/>
      <c r="T119" s="13"/>
      <c r="U119" s="4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4"/>
      <c r="AK119" s="4"/>
      <c r="AL119" s="13"/>
      <c r="AM119" s="13"/>
      <c r="AN119" s="4"/>
      <c r="AO119" s="4"/>
    </row>
    <row r="120" spans="3:41" s="3" customFormat="1">
      <c r="C120" s="5" t="str">
        <f>IF(OR(F120="",H120=""),"",IF(F120=H120,1,IF(F120&lt;H120,0,IF(F120-H120&lt;10,2,IF(F120&gt;H120,3,SE)))))</f>
        <v/>
      </c>
      <c r="D120" s="168" t="str">
        <f>V91</f>
        <v>ARGENTINA</v>
      </c>
      <c r="E120" s="168"/>
      <c r="F120" s="11"/>
      <c r="G120" s="14" t="s">
        <v>60</v>
      </c>
      <c r="H120" s="11"/>
      <c r="I120" s="168" t="str">
        <f>V89</f>
        <v>NORUEGA</v>
      </c>
      <c r="J120" s="168"/>
      <c r="K120" s="168"/>
      <c r="L120" s="168"/>
      <c r="M120" s="168"/>
      <c r="N120" s="168"/>
      <c r="O120" s="168"/>
      <c r="P120" s="168"/>
      <c r="Q120" s="4" t="str">
        <f>IF(OR(H120="",F120=""),"",IF(H120=F120,1,IF(H120&lt;F120,0,IF(H120-F120&lt;10,2,IF(H120&gt;F120,3,SE)))))</f>
        <v/>
      </c>
      <c r="S120" s="13"/>
      <c r="T120" s="13"/>
      <c r="U120" s="4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4"/>
      <c r="AK120" s="4"/>
      <c r="AL120" s="13"/>
      <c r="AM120" s="13"/>
      <c r="AN120" s="4"/>
      <c r="AO120" s="4"/>
    </row>
    <row r="121" spans="3:41" s="3" customFormat="1">
      <c r="C121" s="5" t="str">
        <f>IF(OR(F121="",H121=""),"",IF(F121=H121,1,IF(F121&lt;H121,0,IF(F121-H121&lt;10,2,IF(F121&gt;H121,3,SE)))))</f>
        <v/>
      </c>
      <c r="D121" s="168" t="str">
        <f>V90</f>
        <v>DINAMARCA</v>
      </c>
      <c r="E121" s="168"/>
      <c r="F121" s="11"/>
      <c r="G121" s="14" t="s">
        <v>60</v>
      </c>
      <c r="H121" s="11"/>
      <c r="I121" s="168" t="str">
        <f>V88</f>
        <v>EGITO</v>
      </c>
      <c r="J121" s="168"/>
      <c r="K121" s="168"/>
      <c r="L121" s="168"/>
      <c r="M121" s="168"/>
      <c r="N121" s="168"/>
      <c r="O121" s="168"/>
      <c r="P121" s="168"/>
      <c r="Q121" s="4" t="str">
        <f>IF(OR(H121="",F121=""),"",IF(H121=F121,1,IF(H121&lt;F121,0,IF(H121-F121&lt;10,2,IF(H121&gt;F121,3,SE)))))</f>
        <v/>
      </c>
      <c r="S121" s="13"/>
      <c r="T121" s="13"/>
      <c r="U121" s="4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4"/>
      <c r="AK121" s="4"/>
      <c r="AL121" s="13"/>
      <c r="AM121" s="13"/>
      <c r="AN121" s="4"/>
      <c r="AO121" s="4"/>
    </row>
    <row r="122" spans="3:41" s="3" customFormat="1" ht="15.75" thickBot="1">
      <c r="C122" s="5" t="str">
        <f>IF(OR(F122="",H122=""),"",IF(F122=H122,1,IF(F122&lt;H122,0,IF(F122-H122&lt;10,2,IF(F122&gt;H122,3,SE)))))</f>
        <v/>
      </c>
      <c r="Q122" s="4" t="str">
        <f>IF(OR(H122="",F122=""),"",IF(H122=F122,1,IF(H122&lt;F122,0,IF(H122-F122&lt;10,2,IF(H122&gt;F122,3,SE)))))</f>
        <v/>
      </c>
      <c r="S122" s="13"/>
      <c r="T122" s="13"/>
      <c r="U122" s="4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4"/>
      <c r="AK122" s="4"/>
      <c r="AL122" s="13"/>
      <c r="AM122" s="13"/>
      <c r="AN122" s="4"/>
      <c r="AO122" s="4"/>
    </row>
    <row r="123" spans="3:41" s="3" customFormat="1">
      <c r="C123" s="5" t="str">
        <f>IF(OR(F123="",H123=""),"",IF(F123=H123,1,IF(F123&lt;H123,0,IF(F123-H123&lt;10,2,IF(F123&gt;H123,3,SE)))))</f>
        <v/>
      </c>
      <c r="D123" s="169" t="s">
        <v>66</v>
      </c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1"/>
      <c r="Q123" s="4" t="str">
        <f>IF(OR(H123="",F123=""),"",IF(H123=F123,1,IF(H123&lt;F123,0,IF(H123-F123&lt;10,2,IF(H123&gt;F123,3,SE)))))</f>
        <v/>
      </c>
      <c r="S123" s="13"/>
      <c r="T123" s="13"/>
      <c r="U123" s="4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4"/>
      <c r="AK123" s="4"/>
      <c r="AL123" s="13"/>
      <c r="AM123" s="13"/>
      <c r="AN123" s="4"/>
      <c r="AO123" s="4"/>
    </row>
    <row r="124" spans="3:41" s="3" customFormat="1" ht="15.75" thickBot="1">
      <c r="C124" s="5" t="str">
        <f>IF(OR(F124="",H124=""),"",IF(F124=H124,1,IF(F124&lt;H124,0,IF(F124-H124&lt;10,2,IF(F124&gt;H124,3,SE)))))</f>
        <v/>
      </c>
      <c r="D124" s="172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4"/>
      <c r="Q124" s="4" t="str">
        <f>IF(OR(H124="",F124=""),"",IF(H124=F124,1,IF(H124&lt;F124,0,IF(H124-F124&lt;10,2,IF(H124&gt;F124,3,SE)))))</f>
        <v/>
      </c>
      <c r="S124" s="13"/>
      <c r="T124" s="13"/>
      <c r="U124" s="4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4"/>
      <c r="AK124" s="4"/>
      <c r="AL124" s="13"/>
      <c r="AM124" s="13"/>
      <c r="AN124" s="4"/>
      <c r="AO124" s="4"/>
    </row>
    <row r="125" spans="3:41" s="3" customFormat="1">
      <c r="C125" s="5" t="str">
        <f>IF(OR(F125="",H125=""),"",IF(F125=H125,1,IF(F125&lt;H125,0,IF(F125-H125&lt;10,2,IF(F125&gt;H125,3,SE)))))</f>
        <v/>
      </c>
      <c r="Q125" s="4" t="str">
        <f>IF(OR(H125="",F125=""),"",IF(H125=F125,1,IF(H125&lt;F125,0,IF(H125-F125&lt;10,2,IF(H125&gt;F125,3,SE)))))</f>
        <v/>
      </c>
      <c r="S125" s="13"/>
      <c r="T125" s="13"/>
      <c r="U125" s="4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4"/>
      <c r="AK125" s="4"/>
      <c r="AL125" s="13"/>
      <c r="AM125" s="13"/>
      <c r="AN125" s="4"/>
      <c r="AO125" s="4"/>
    </row>
    <row r="126" spans="3:41" s="3" customFormat="1">
      <c r="C126" s="5" t="str">
        <f>IF(OR(F126="",H126=""),"",IF(F126=H126,1,IF(F126&lt;H126,0,IF(F126-H126&lt;10,2,IF(F126&gt;H126,3,SE)))))</f>
        <v/>
      </c>
      <c r="D126" s="168" t="str">
        <f>V91</f>
        <v>ARGENTINA</v>
      </c>
      <c r="E126" s="168"/>
      <c r="F126" s="11"/>
      <c r="G126" s="12" t="s">
        <v>60</v>
      </c>
      <c r="H126" s="11"/>
      <c r="I126" s="168" t="str">
        <f>V90</f>
        <v>DINAMARCA</v>
      </c>
      <c r="J126" s="168"/>
      <c r="K126" s="168"/>
      <c r="L126" s="168"/>
      <c r="M126" s="168"/>
      <c r="N126" s="168"/>
      <c r="O126" s="168"/>
      <c r="P126" s="168"/>
      <c r="Q126" s="4" t="str">
        <f>IF(OR(H126="",F126=""),"",IF(H126=F126,1,IF(H126&lt;F126,0,IF(H126-F126&lt;10,2,IF(H126&gt;F126,3,SE)))))</f>
        <v/>
      </c>
      <c r="S126" s="13"/>
      <c r="T126" s="13"/>
      <c r="U126" s="4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4"/>
      <c r="AK126" s="4"/>
      <c r="AL126" s="13"/>
      <c r="AM126" s="13"/>
      <c r="AN126" s="4"/>
      <c r="AO126" s="4"/>
    </row>
    <row r="127" spans="3:41" s="3" customFormat="1">
      <c r="C127" s="5" t="str">
        <f>IF(OR(F127="",H127=""),"",IF(F127=H127,1,IF(F127&lt;H127,0,IF(F127-H127&lt;10,2,IF(F127&gt;H127,3,SE)))))</f>
        <v/>
      </c>
      <c r="D127" s="168" t="str">
        <f>V89</f>
        <v>NORUEGA</v>
      </c>
      <c r="E127" s="168"/>
      <c r="F127" s="11"/>
      <c r="G127" s="12" t="s">
        <v>60</v>
      </c>
      <c r="H127" s="11"/>
      <c r="I127" s="168" t="str">
        <f>V88</f>
        <v>EGITO</v>
      </c>
      <c r="J127" s="168"/>
      <c r="K127" s="168"/>
      <c r="L127" s="168"/>
      <c r="M127" s="168"/>
      <c r="N127" s="168"/>
      <c r="O127" s="168"/>
      <c r="P127" s="168"/>
      <c r="Q127" s="4" t="str">
        <f>IF(OR(H127="",F127=""),"",IF(H127=F127,1,IF(H127&lt;F127,0,IF(H127-F127&lt;10,2,IF(H127&gt;F127,3,SE)))))</f>
        <v/>
      </c>
      <c r="S127" s="13"/>
      <c r="T127" s="13"/>
      <c r="U127" s="4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4"/>
      <c r="AK127" s="4"/>
      <c r="AL127" s="13"/>
      <c r="AM127" s="13"/>
      <c r="AN127" s="4"/>
      <c r="AO127" s="4"/>
    </row>
    <row r="128" spans="3:41" s="3" customFormat="1" ht="15.75" thickBot="1">
      <c r="C128" s="5" t="str">
        <f>IF(OR(F128="",H128=""),"",IF(F128=H128,1,IF(F128&lt;H128,0,IF(F128-H128&lt;10,2,IF(F128&gt;H128,3,SE)))))</f>
        <v/>
      </c>
      <c r="Q128" s="4" t="str">
        <f>IF(OR(H128="",F128=""),"",IF(H128=F128,1,IF(H128&lt;F128,0,IF(H128-F128&lt;10,2,IF(H128&gt;F128,3,SE)))))</f>
        <v/>
      </c>
      <c r="S128" s="13"/>
      <c r="T128" s="13"/>
      <c r="U128" s="4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4"/>
      <c r="AK128" s="4"/>
      <c r="AL128" s="13"/>
      <c r="AM128" s="13"/>
      <c r="AN128" s="4"/>
      <c r="AO128" s="4"/>
    </row>
    <row r="129" spans="3:41" s="3" customFormat="1" ht="15" customHeight="1">
      <c r="C129" s="5"/>
      <c r="D129" s="132" t="s">
        <v>68</v>
      </c>
      <c r="E129" s="133"/>
      <c r="F129" s="133"/>
      <c r="G129" s="133"/>
      <c r="H129" s="133"/>
      <c r="I129" s="133"/>
      <c r="J129" s="133"/>
      <c r="K129" s="133"/>
      <c r="L129" s="133"/>
      <c r="M129" s="133"/>
      <c r="N129" s="133"/>
      <c r="O129" s="134"/>
      <c r="Q129" s="4" t="str">
        <f>IF(OR(H129="",F129=""),"",IF(H129=F129,1,IF(H129&lt;F129,0,IF(H129-F129&lt;10,2,IF(H129&gt;F129,3,SE)))))</f>
        <v/>
      </c>
      <c r="R129" s="3" t="s">
        <v>51</v>
      </c>
      <c r="S129" s="13"/>
      <c r="T129" s="13"/>
      <c r="U129" s="4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4"/>
      <c r="AK129" s="4"/>
      <c r="AL129" s="13"/>
      <c r="AM129" s="13"/>
      <c r="AN129" s="4"/>
      <c r="AO129" s="4"/>
    </row>
    <row r="130" spans="3:41" s="3" customFormat="1" ht="15.75" customHeight="1" thickBot="1">
      <c r="C130" s="5"/>
      <c r="D130" s="135"/>
      <c r="E130" s="136"/>
      <c r="F130" s="136"/>
      <c r="G130" s="136"/>
      <c r="H130" s="136"/>
      <c r="I130" s="136"/>
      <c r="J130" s="136"/>
      <c r="K130" s="136"/>
      <c r="L130" s="136"/>
      <c r="M130" s="136"/>
      <c r="N130" s="136"/>
      <c r="O130" s="137"/>
      <c r="Q130" s="4" t="str">
        <f>IF(OR(H130="",F130=""),"",IF(H130=F130,1,IF(H130&lt;F130,0,IF(H130-F130&lt;10,2,IF(H130&gt;F130,3,SE)))))</f>
        <v/>
      </c>
      <c r="R130" s="3" t="s">
        <v>54</v>
      </c>
      <c r="S130" s="13"/>
      <c r="T130" s="13"/>
      <c r="U130" s="4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4"/>
      <c r="AK130" s="4"/>
      <c r="AL130" s="13"/>
      <c r="AM130" s="13"/>
      <c r="AN130" s="4"/>
      <c r="AO130" s="4"/>
    </row>
    <row r="131" spans="3:41" s="3" customFormat="1" ht="15.75" thickBot="1">
      <c r="C131" s="5"/>
      <c r="D131" s="6" t="s">
        <v>50</v>
      </c>
      <c r="E131" s="7" t="s">
        <v>27</v>
      </c>
      <c r="F131" s="62" t="s">
        <v>108</v>
      </c>
      <c r="G131" s="62" t="s">
        <v>4</v>
      </c>
      <c r="H131" s="62" t="s">
        <v>104</v>
      </c>
      <c r="I131" s="62" t="s">
        <v>105</v>
      </c>
      <c r="J131" s="62" t="s">
        <v>106</v>
      </c>
      <c r="K131" s="62" t="s">
        <v>107</v>
      </c>
      <c r="L131" s="62" t="s">
        <v>52</v>
      </c>
      <c r="M131" s="62" t="s">
        <v>6</v>
      </c>
      <c r="N131" s="62" t="s">
        <v>7</v>
      </c>
      <c r="O131" s="63" t="s">
        <v>109</v>
      </c>
      <c r="Q131" s="4"/>
      <c r="R131" s="3" t="s">
        <v>110</v>
      </c>
      <c r="S131" s="13"/>
      <c r="T131" s="13"/>
      <c r="U131" s="8" t="s">
        <v>50</v>
      </c>
      <c r="V131" s="2" t="s">
        <v>3</v>
      </c>
      <c r="W131" s="2" t="s">
        <v>108</v>
      </c>
      <c r="X131" s="2" t="s">
        <v>4</v>
      </c>
      <c r="Y131" s="2" t="s">
        <v>104</v>
      </c>
      <c r="Z131" s="2" t="s">
        <v>105</v>
      </c>
      <c r="AA131" s="2" t="s">
        <v>106</v>
      </c>
      <c r="AB131" s="2" t="s">
        <v>107</v>
      </c>
      <c r="AC131" s="2" t="s">
        <v>52</v>
      </c>
      <c r="AD131" s="2" t="s">
        <v>6</v>
      </c>
      <c r="AE131" s="2" t="s">
        <v>7</v>
      </c>
      <c r="AF131" s="2" t="s">
        <v>109</v>
      </c>
      <c r="AG131" s="2" t="s">
        <v>8</v>
      </c>
      <c r="AH131" s="2" t="s">
        <v>9</v>
      </c>
      <c r="AI131" s="2" t="s">
        <v>10</v>
      </c>
      <c r="AJ131" s="4"/>
      <c r="AK131" s="4"/>
      <c r="AL131" s="13"/>
      <c r="AM131" s="13"/>
      <c r="AN131" s="4"/>
      <c r="AO131" s="4"/>
    </row>
    <row r="132" spans="3:41" s="3" customFormat="1">
      <c r="C132" s="5"/>
      <c r="D132" s="94" t="s">
        <v>53</v>
      </c>
      <c r="E132" s="65" t="str">
        <f>VLOOKUP(AI132,$U$132:$AH$135,2)</f>
        <v>ESPANHA</v>
      </c>
      <c r="F132" s="65">
        <f>VLOOKUP(AI132,$U$132:$AH$135,3)</f>
        <v>0</v>
      </c>
      <c r="G132" s="65">
        <f>VLOOKUP(AI132,$U$132:$AH$135,4)</f>
        <v>0</v>
      </c>
      <c r="H132" s="69">
        <f>VLOOKUP(AI132,$U$132:$AH$135,5)</f>
        <v>0</v>
      </c>
      <c r="I132" s="69">
        <f>VLOOKUP(AI132,$U$132:$AH$135,6)</f>
        <v>0</v>
      </c>
      <c r="J132" s="69">
        <f>VLOOKUP(AI132,$U$132:$AH$135,7)</f>
        <v>0</v>
      </c>
      <c r="K132" s="69">
        <f>VLOOKUP(AI132,$U$132:$AH$135,8)</f>
        <v>0</v>
      </c>
      <c r="L132" s="69">
        <f>VLOOKUP(AI132,$U$132:$AH$135,9)</f>
        <v>0</v>
      </c>
      <c r="M132" s="69">
        <f>VLOOKUP(AI132,$U$132:$AH$135,10)</f>
        <v>0</v>
      </c>
      <c r="N132" s="65">
        <f>VLOOKUP(AI132,$U$132:$AH$135,11)</f>
        <v>0</v>
      </c>
      <c r="O132" s="95">
        <f>VLOOKUP(AI132,$U$132:$AH$135,12)</f>
        <v>0</v>
      </c>
      <c r="Q132" s="4"/>
      <c r="R132" s="3" t="s">
        <v>111</v>
      </c>
      <c r="S132" s="13"/>
      <c r="T132" s="13"/>
      <c r="U132" s="8">
        <v>1</v>
      </c>
      <c r="V132" s="5" t="s">
        <v>124</v>
      </c>
      <c r="W132" s="5">
        <f>COUNT($F$140,$F$146,$F$152,$F$158,$F$164,$F$170)</f>
        <v>0</v>
      </c>
      <c r="X132" s="5">
        <f>SUM(Q140,Q147,Q153,Q158,Q165,Q171)</f>
        <v>0</v>
      </c>
      <c r="Y132" s="5">
        <f>SUM(COUNTIFS($C$140:$C$171,3,$D$140:$D$171,V132),COUNTIFS($I$140:$I$171,V132,$Q$140:$Q$171,3))</f>
        <v>0</v>
      </c>
      <c r="Z132" s="5">
        <f>SUM(COUNTIFS($C$140:$C$171,2,$D$140:$D$171,V132),COUNTIFS($I$140:$I$171,V132,$Q$140:$Q$171,2))</f>
        <v>0</v>
      </c>
      <c r="AA132" s="5">
        <f>SUM(COUNTIFS($C$140:$C$171,1,$D$140:$D$171,V132),COUNTIFS($I$140:$I$171,V132,$Q$140:$Q$171,1))</f>
        <v>0</v>
      </c>
      <c r="AB132" s="5">
        <f>SUM(COUNTIFS($C$140:$C$171,0,$D$140:$D$171,V132),COUNTIFS($I$140:$I$171,V132,$Q$140:$Q$171,0))</f>
        <v>0</v>
      </c>
      <c r="AC132" s="10">
        <f>SUM(H158,H165,H171,H140,H147,H153)</f>
        <v>0</v>
      </c>
      <c r="AD132" s="10">
        <f>SUM(F140,F147,F153,F158,F165,F171)</f>
        <v>0</v>
      </c>
      <c r="AE132" s="10">
        <f>AC132-AD132</f>
        <v>0</v>
      </c>
      <c r="AF132" s="10">
        <f>IF(OR($F$140="",$H$140=""),0,(X132/(W132*3)))</f>
        <v>0</v>
      </c>
      <c r="AG132" s="5">
        <f>(X132*10^15)+((AE132+5000)*10^6)+AC132^10+U132</f>
        <v>5000000001</v>
      </c>
      <c r="AH132" s="5">
        <f>LARGE($AG$132:$AG$135,U132)</f>
        <v>5000000004</v>
      </c>
      <c r="AI132" s="87">
        <f>MATCH(AH132,$AG$132:$AG$135,0)</f>
        <v>4</v>
      </c>
      <c r="AJ132" s="4"/>
      <c r="AK132" s="4"/>
      <c r="AL132" s="13"/>
      <c r="AM132" s="13"/>
      <c r="AN132" s="4"/>
      <c r="AO132" s="4"/>
    </row>
    <row r="133" spans="3:41" s="3" customFormat="1">
      <c r="C133" s="5"/>
      <c r="D133" s="96" t="s">
        <v>55</v>
      </c>
      <c r="E133" s="65" t="str">
        <f t="shared" ref="E133:E135" si="46">VLOOKUP(AI133,$U$132:$AH$135,2)</f>
        <v>COSTA DO MARFIM</v>
      </c>
      <c r="F133" s="97">
        <f t="shared" ref="F133:F135" si="47">VLOOKUP(AI133,$U$132:$AH$135,3)</f>
        <v>0</v>
      </c>
      <c r="G133" s="97">
        <f t="shared" ref="G133:G135" si="48">VLOOKUP(AI133,$U$132:$AH$135,4)</f>
        <v>0</v>
      </c>
      <c r="H133" s="98">
        <f t="shared" ref="H133:H135" si="49">VLOOKUP(AI133,$U$132:$AH$135,5)</f>
        <v>0</v>
      </c>
      <c r="I133" s="98">
        <f t="shared" ref="I133:I135" si="50">VLOOKUP(AI133,$U$132:$AH$135,6)</f>
        <v>0</v>
      </c>
      <c r="J133" s="98">
        <f t="shared" ref="J133:J135" si="51">VLOOKUP(AI133,$U$132:$AH$135,7)</f>
        <v>0</v>
      </c>
      <c r="K133" s="98">
        <f t="shared" ref="K133:K135" si="52">VLOOKUP(AI133,$U$132:$AH$135,8)</f>
        <v>0</v>
      </c>
      <c r="L133" s="98">
        <f t="shared" ref="L133:L135" si="53">VLOOKUP(AI133,$U$132:$AH$135,9)</f>
        <v>0</v>
      </c>
      <c r="M133" s="98">
        <f t="shared" ref="M133:M135" si="54">VLOOKUP(AI133,$U$132:$AH$135,10)</f>
        <v>0</v>
      </c>
      <c r="N133" s="97">
        <f t="shared" ref="N133:N135" si="55">VLOOKUP(AI133,$U$132:$AH$135,11)</f>
        <v>0</v>
      </c>
      <c r="O133" s="99">
        <f t="shared" ref="O133:O135" si="56">VLOOKUP(AI133,$U$132:$AH$135,12)</f>
        <v>0</v>
      </c>
      <c r="Q133" s="4"/>
      <c r="R133" s="3" t="s">
        <v>112</v>
      </c>
      <c r="S133" s="13"/>
      <c r="T133" s="13"/>
      <c r="U133" s="8">
        <v>2</v>
      </c>
      <c r="V133" s="5" t="s">
        <v>46</v>
      </c>
      <c r="W133" s="5">
        <f t="shared" ref="W133:W135" si="57">COUNT($F$140,$F$146,$F$152,$F$158,$F$164,$F$170)</f>
        <v>0</v>
      </c>
      <c r="X133" s="5">
        <f>SUM(Q141,Q146,C153,Q159,Q164,C171)</f>
        <v>0</v>
      </c>
      <c r="Y133" s="5">
        <f t="shared" ref="Y133:Y135" si="58">SUM(COUNTIFS($C$140:$C$171,3,$D$140:$D$171,V133),COUNTIFS($I$140:$I$171,V133,$Q$140:$Q$171,3))</f>
        <v>0</v>
      </c>
      <c r="Z133" s="5">
        <f t="shared" ref="Z133:Z135" si="59">SUM(COUNTIFS($C$140:$C$171,2,$D$140:$D$171,V133),COUNTIFS($I$140:$I$171,V133,$Q$140:$Q$171,2))</f>
        <v>0</v>
      </c>
      <c r="AA133" s="5">
        <f t="shared" ref="AA133:AA135" si="60">SUM(COUNTIFS($C$140:$C$171,1,$D$140:$D$171,V133),COUNTIFS($I$140:$I$171,V133,$Q$140:$Q$171,1))</f>
        <v>0</v>
      </c>
      <c r="AB133" s="5">
        <f t="shared" ref="AB133:AB135" si="61">SUM(COUNTIFS($C$140:$C$171,0,$D$140:$D$171,V133),COUNTIFS($I$140:$I$171,V133,$Q$140:$Q$171,0))</f>
        <v>0</v>
      </c>
      <c r="AC133" s="10">
        <f>SUM(H141,H146,F153,H159,H164,F171)</f>
        <v>0</v>
      </c>
      <c r="AD133" s="10">
        <f>SUM(H171,F164,F159,H153,F146,F141)</f>
        <v>0</v>
      </c>
      <c r="AE133" s="10">
        <f t="shared" ref="AE133:AE135" si="62">AC133-AD133</f>
        <v>0</v>
      </c>
      <c r="AF133" s="10">
        <f t="shared" ref="AF133:AF135" si="63">IF(OR($F$140="",$H$140=""),0,(X133/(W133*3)))</f>
        <v>0</v>
      </c>
      <c r="AG133" s="5">
        <f t="shared" ref="AG133:AG135" si="64">(X133*10^15)+((AE133+5000)*10^6)+AC133^10+U133</f>
        <v>5000000002</v>
      </c>
      <c r="AH133" s="5">
        <f t="shared" ref="AH133:AH135" si="65">LARGE($AG$132:$AG$135,U133)</f>
        <v>5000000003</v>
      </c>
      <c r="AI133" s="87">
        <f t="shared" ref="AI133:AI135" si="66">MATCH(AH133,$AG$132:$AG$135,0)</f>
        <v>3</v>
      </c>
      <c r="AJ133" s="4"/>
      <c r="AK133" s="4"/>
      <c r="AL133" s="13"/>
      <c r="AM133" s="13"/>
      <c r="AN133" s="4"/>
      <c r="AO133" s="4"/>
    </row>
    <row r="134" spans="3:41" s="3" customFormat="1">
      <c r="C134" s="5"/>
      <c r="D134" s="100" t="s">
        <v>56</v>
      </c>
      <c r="E134" s="68" t="str">
        <f t="shared" si="46"/>
        <v>CAMARÕES</v>
      </c>
      <c r="F134" s="101">
        <f t="shared" si="47"/>
        <v>0</v>
      </c>
      <c r="G134" s="101">
        <f t="shared" si="48"/>
        <v>0</v>
      </c>
      <c r="H134" s="102">
        <f t="shared" si="49"/>
        <v>0</v>
      </c>
      <c r="I134" s="102">
        <f t="shared" si="50"/>
        <v>0</v>
      </c>
      <c r="J134" s="102">
        <f t="shared" si="51"/>
        <v>0</v>
      </c>
      <c r="K134" s="102">
        <f t="shared" si="52"/>
        <v>0</v>
      </c>
      <c r="L134" s="102">
        <f t="shared" si="53"/>
        <v>0</v>
      </c>
      <c r="M134" s="102">
        <f t="shared" si="54"/>
        <v>0</v>
      </c>
      <c r="N134" s="101">
        <f t="shared" si="55"/>
        <v>0</v>
      </c>
      <c r="O134" s="103">
        <f t="shared" si="56"/>
        <v>0</v>
      </c>
      <c r="Q134" s="4"/>
      <c r="R134" s="3" t="s">
        <v>113</v>
      </c>
      <c r="S134" s="13"/>
      <c r="T134" s="13"/>
      <c r="U134" s="8">
        <v>3</v>
      </c>
      <c r="V134" s="5" t="s">
        <v>38</v>
      </c>
      <c r="W134" s="5">
        <f t="shared" si="57"/>
        <v>0</v>
      </c>
      <c r="X134" s="5">
        <f>SUM(C141,C147,Q152,C159,C165,Q170)</f>
        <v>0</v>
      </c>
      <c r="Y134" s="5">
        <f t="shared" si="58"/>
        <v>0</v>
      </c>
      <c r="Z134" s="5">
        <f t="shared" si="59"/>
        <v>0</v>
      </c>
      <c r="AA134" s="5">
        <f t="shared" si="60"/>
        <v>0</v>
      </c>
      <c r="AB134" s="5">
        <f t="shared" si="61"/>
        <v>0</v>
      </c>
      <c r="AC134" s="10">
        <f>SUM(H170,F165,F159,H152,F147,F141)</f>
        <v>0</v>
      </c>
      <c r="AD134" s="10">
        <f>SUM(H141,H147,F152,H159,H165,F170)</f>
        <v>0</v>
      </c>
      <c r="AE134" s="10">
        <f t="shared" si="62"/>
        <v>0</v>
      </c>
      <c r="AF134" s="10">
        <f t="shared" si="63"/>
        <v>0</v>
      </c>
      <c r="AG134" s="5">
        <f t="shared" si="64"/>
        <v>5000000003</v>
      </c>
      <c r="AH134" s="5">
        <f t="shared" si="65"/>
        <v>5000000002</v>
      </c>
      <c r="AI134" s="87">
        <f t="shared" si="66"/>
        <v>2</v>
      </c>
      <c r="AJ134" s="4"/>
      <c r="AK134" s="4"/>
      <c r="AL134" s="13"/>
      <c r="AM134" s="13"/>
      <c r="AN134" s="4"/>
      <c r="AO134" s="4"/>
    </row>
    <row r="135" spans="3:41" s="3" customFormat="1" ht="15.75" thickBot="1">
      <c r="C135" s="5"/>
      <c r="D135" s="104" t="s">
        <v>57</v>
      </c>
      <c r="E135" s="105" t="str">
        <f t="shared" si="46"/>
        <v>PERU</v>
      </c>
      <c r="F135" s="106">
        <f t="shared" si="47"/>
        <v>0</v>
      </c>
      <c r="G135" s="106">
        <f t="shared" si="48"/>
        <v>0</v>
      </c>
      <c r="H135" s="107">
        <f t="shared" si="49"/>
        <v>0</v>
      </c>
      <c r="I135" s="107">
        <f t="shared" si="50"/>
        <v>0</v>
      </c>
      <c r="J135" s="107">
        <f t="shared" si="51"/>
        <v>0</v>
      </c>
      <c r="K135" s="107">
        <f t="shared" si="52"/>
        <v>0</v>
      </c>
      <c r="L135" s="107">
        <f t="shared" si="53"/>
        <v>0</v>
      </c>
      <c r="M135" s="107">
        <f t="shared" si="54"/>
        <v>0</v>
      </c>
      <c r="N135" s="106">
        <f t="shared" si="55"/>
        <v>0</v>
      </c>
      <c r="O135" s="108">
        <f t="shared" si="56"/>
        <v>0</v>
      </c>
      <c r="Q135" s="4"/>
      <c r="R135" s="3" t="s">
        <v>114</v>
      </c>
      <c r="S135" s="13"/>
      <c r="T135" s="13"/>
      <c r="U135" s="8">
        <v>4</v>
      </c>
      <c r="V135" s="5" t="s">
        <v>15</v>
      </c>
      <c r="W135" s="5">
        <f t="shared" si="57"/>
        <v>0</v>
      </c>
      <c r="X135" s="5">
        <f>SUM(C140,C146,C152,C158,C164,C170)</f>
        <v>0</v>
      </c>
      <c r="Y135" s="5">
        <f t="shared" si="58"/>
        <v>0</v>
      </c>
      <c r="Z135" s="5">
        <f t="shared" si="59"/>
        <v>0</v>
      </c>
      <c r="AA135" s="5">
        <f t="shared" si="60"/>
        <v>0</v>
      </c>
      <c r="AB135" s="5">
        <f t="shared" si="61"/>
        <v>0</v>
      </c>
      <c r="AC135" s="10">
        <f>SUM(F140,F146,F152,F158,F164,F170,)</f>
        <v>0</v>
      </c>
      <c r="AD135" s="10">
        <f>SUM(H170,H164,H158,H152,H146,H140)</f>
        <v>0</v>
      </c>
      <c r="AE135" s="10">
        <f t="shared" si="62"/>
        <v>0</v>
      </c>
      <c r="AF135" s="10">
        <f t="shared" si="63"/>
        <v>0</v>
      </c>
      <c r="AG135" s="5">
        <f t="shared" si="64"/>
        <v>5000000004</v>
      </c>
      <c r="AH135" s="5">
        <f t="shared" si="65"/>
        <v>5000000001</v>
      </c>
      <c r="AI135" s="87">
        <f t="shared" si="66"/>
        <v>1</v>
      </c>
      <c r="AJ135" s="4"/>
      <c r="AK135" s="4"/>
      <c r="AL135" s="13"/>
      <c r="AM135" s="13"/>
      <c r="AN135" s="4"/>
      <c r="AO135" s="4"/>
    </row>
    <row r="136" spans="3:41" s="3" customFormat="1" ht="15.75" thickBot="1">
      <c r="C136" s="5"/>
      <c r="D136" s="91"/>
      <c r="E136" s="91"/>
      <c r="F136" s="91"/>
      <c r="G136" s="91"/>
      <c r="H136" s="91"/>
      <c r="I136" s="91"/>
      <c r="J136" s="91"/>
      <c r="K136" s="91"/>
      <c r="L136" s="91"/>
      <c r="M136" s="91"/>
      <c r="N136" s="91"/>
      <c r="O136" s="91"/>
      <c r="Q136" s="4" t="str">
        <f>IF(OR(H136="",F136=""),"",IF(H136=F136,1,IF(H136&lt;F136,0,IF(H136-F136&lt;10,2,IF(H136&gt;F136,3,SE)))))</f>
        <v/>
      </c>
      <c r="R136" s="3" t="s">
        <v>115</v>
      </c>
      <c r="S136" s="13"/>
      <c r="T136" s="13"/>
      <c r="U136" s="4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4"/>
      <c r="AK136" s="4"/>
      <c r="AL136" s="13"/>
      <c r="AM136" s="13"/>
      <c r="AN136" s="4"/>
      <c r="AO136" s="4"/>
    </row>
    <row r="137" spans="3:41" s="3" customFormat="1">
      <c r="C137" s="5" t="str">
        <f>IF(OR(F137="",H137=""),"",IF(F137=H137,1,IF(F137&lt;H137,0,IF(F137-H137&lt;10,2,IF(F137&gt;H137,3,SE)))))</f>
        <v/>
      </c>
      <c r="D137" s="162" t="s">
        <v>59</v>
      </c>
      <c r="E137" s="163"/>
      <c r="F137" s="163"/>
      <c r="G137" s="163"/>
      <c r="H137" s="163"/>
      <c r="I137" s="163"/>
      <c r="J137" s="163"/>
      <c r="K137" s="163"/>
      <c r="L137" s="163"/>
      <c r="M137" s="163"/>
      <c r="N137" s="163"/>
      <c r="O137" s="163"/>
      <c r="P137" s="164"/>
      <c r="Q137" s="4" t="str">
        <f>IF(OR(H137="",F137=""),"",IF(H137=F137,1,IF(H137&lt;F137,0,IF(H137-F137&lt;10,2,IF(H137&gt;F137,3,SE)))))</f>
        <v/>
      </c>
      <c r="R137" s="3" t="s">
        <v>58</v>
      </c>
      <c r="S137" s="13"/>
      <c r="T137" s="13"/>
      <c r="U137" s="4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4"/>
      <c r="AK137" s="4"/>
      <c r="AL137" s="13"/>
      <c r="AM137" s="13"/>
      <c r="AN137" s="4"/>
      <c r="AO137" s="4"/>
    </row>
    <row r="138" spans="3:41" s="3" customFormat="1" ht="15.75" thickBot="1">
      <c r="C138" s="5" t="str">
        <f>IF(OR(F138="",H138=""),"",IF(F138=H138,1,IF(F138&lt;H138,0,IF(F138-H138&lt;10,2,IF(F138&gt;H138,3,SE)))))</f>
        <v/>
      </c>
      <c r="D138" s="165"/>
      <c r="E138" s="166"/>
      <c r="F138" s="166"/>
      <c r="G138" s="166"/>
      <c r="H138" s="166"/>
      <c r="I138" s="166"/>
      <c r="J138" s="166"/>
      <c r="K138" s="166"/>
      <c r="L138" s="166"/>
      <c r="M138" s="166"/>
      <c r="N138" s="166"/>
      <c r="O138" s="166"/>
      <c r="P138" s="167"/>
      <c r="Q138" s="4" t="str">
        <f>IF(OR(H138="",F138=""),"",IF(H138=F138,1,IF(H138&lt;F138,0,IF(H138-F138&lt;10,2,IF(H138&gt;F138,3,SE)))))</f>
        <v/>
      </c>
      <c r="R138" s="3" t="s">
        <v>116</v>
      </c>
      <c r="S138" s="13"/>
      <c r="T138" s="13"/>
      <c r="U138" s="4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4"/>
      <c r="AK138" s="4"/>
      <c r="AL138" s="13"/>
      <c r="AM138" s="13"/>
      <c r="AN138" s="4"/>
      <c r="AO138" s="4"/>
    </row>
    <row r="139" spans="3:41" s="3" customFormat="1" ht="15.75" thickBot="1">
      <c r="C139" s="5" t="str">
        <f>IF(OR(F139="",H139=""),"",IF(F139=H139,1,IF(F139&lt;H139,0,IF(F139-H139&lt;10,2,IF(F139&gt;H139,3,SE)))))</f>
        <v/>
      </c>
      <c r="Q139" s="4" t="str">
        <f>IF(OR(H139="",F139=""),"",IF(H139=F139,1,IF(H139&lt;F139,0,IF(H139-F139&lt;10,2,IF(H139&gt;F139,3,SE)))))</f>
        <v/>
      </c>
      <c r="S139" s="13"/>
      <c r="T139" s="13"/>
      <c r="U139" s="4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4"/>
      <c r="AK139" s="4"/>
      <c r="AL139" s="13"/>
      <c r="AM139" s="13"/>
      <c r="AN139" s="4"/>
      <c r="AO139" s="4"/>
    </row>
    <row r="140" spans="3:41" s="3" customFormat="1" ht="15.75" thickBot="1">
      <c r="C140" s="5" t="str">
        <f>IF(OR(F140="",H140=""),"",IF(F140=H140,1,IF(F140&lt;H140,0,IF(F140-H140&lt;10,2,IF(F140&gt;H140,3,SE)))))</f>
        <v/>
      </c>
      <c r="D140" s="168" t="str">
        <f>V135</f>
        <v>ESPANHA</v>
      </c>
      <c r="E140" s="168"/>
      <c r="F140" s="11"/>
      <c r="G140" s="12" t="s">
        <v>60</v>
      </c>
      <c r="H140" s="11"/>
      <c r="I140" s="168" t="str">
        <f>V132</f>
        <v>PERU</v>
      </c>
      <c r="J140" s="168"/>
      <c r="K140" s="168"/>
      <c r="L140" s="168"/>
      <c r="M140" s="168"/>
      <c r="N140" s="168"/>
      <c r="O140" s="168"/>
      <c r="P140" s="168"/>
      <c r="Q140" s="4" t="str">
        <f>IF(OR(H140="",F140=""),"",IF(H140=F140,1,IF(H140&lt;F140,0,IF(H140-F140&lt;10,2,IF(H140&gt;F140,3,SE)))))</f>
        <v/>
      </c>
      <c r="R140" s="71"/>
      <c r="S140" s="13" t="s">
        <v>117</v>
      </c>
      <c r="T140" s="13"/>
      <c r="U140" s="4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4"/>
      <c r="AK140" s="4"/>
      <c r="AL140" s="13"/>
      <c r="AM140" s="13"/>
      <c r="AN140" s="4"/>
      <c r="AO140" s="4"/>
    </row>
    <row r="141" spans="3:41" s="3" customFormat="1" ht="15.75" thickBot="1">
      <c r="C141" s="5" t="str">
        <f>IF(OR(F141="",H141=""),"",IF(F141=H141,1,IF(F141&lt;H141,0,IF(F141-H141&lt;10,2,IF(F141&gt;H141,3,SE)))))</f>
        <v/>
      </c>
      <c r="D141" s="168" t="str">
        <f>V134</f>
        <v>COSTA DO MARFIM</v>
      </c>
      <c r="E141" s="168"/>
      <c r="F141" s="11"/>
      <c r="G141" s="12" t="s">
        <v>60</v>
      </c>
      <c r="H141" s="11"/>
      <c r="I141" s="168" t="str">
        <f>V133</f>
        <v>CAMARÕES</v>
      </c>
      <c r="J141" s="168"/>
      <c r="K141" s="168"/>
      <c r="L141" s="168"/>
      <c r="M141" s="168"/>
      <c r="N141" s="168"/>
      <c r="O141" s="168"/>
      <c r="P141" s="168"/>
      <c r="Q141" s="4" t="str">
        <f>IF(OR(H141="",F141=""),"",IF(H141=F141,1,IF(H141&lt;F141,0,IF(H141-F141&lt;10,2,IF(H141&gt;F141,3,SE)))))</f>
        <v/>
      </c>
      <c r="R141" s="89"/>
      <c r="S141" s="13" t="s">
        <v>118</v>
      </c>
      <c r="T141" s="13"/>
      <c r="U141" s="4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4"/>
      <c r="AK141" s="4"/>
      <c r="AL141" s="13"/>
      <c r="AM141" s="13"/>
      <c r="AN141" s="4"/>
      <c r="AO141" s="4"/>
    </row>
    <row r="142" spans="3:41" s="3" customFormat="1" ht="15.75" thickBot="1">
      <c r="C142" s="5" t="str">
        <f>IF(OR(F142="",H142=""),"",IF(F142=H142,1,IF(F142&lt;H142,0,IF(F142-H142&lt;10,2,IF(F142&gt;H142,3,SE)))))</f>
        <v/>
      </c>
      <c r="Q142" s="4" t="str">
        <f>IF(OR(H142="",F142=""),"",IF(H142=F142,1,IF(H142&lt;F142,0,IF(H142-F142&lt;10,2,IF(H142&gt;F142,3,SE)))))</f>
        <v/>
      </c>
      <c r="T142" s="13"/>
      <c r="U142" s="4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4"/>
      <c r="AK142" s="4"/>
      <c r="AL142" s="13"/>
      <c r="AM142" s="13"/>
      <c r="AN142" s="4"/>
      <c r="AO142" s="4"/>
    </row>
    <row r="143" spans="3:41" s="3" customFormat="1">
      <c r="C143" s="5" t="str">
        <f>IF(OR(F143="",H143=""),"",IF(F143=H143,1,IF(F143&lt;H143,0,IF(F143-H143&lt;10,2,IF(F143&gt;H143,3,SE)))))</f>
        <v/>
      </c>
      <c r="D143" s="169" t="s">
        <v>62</v>
      </c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1"/>
      <c r="Q143" s="4" t="str">
        <f>IF(OR(H143="",F143=""),"",IF(H143=F143,1,IF(H143&lt;F143,0,IF(H143-F143&lt;10,2,IF(H143&gt;F143,3,SE)))))</f>
        <v/>
      </c>
      <c r="S143" s="13"/>
      <c r="T143" s="13"/>
      <c r="U143" s="4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4"/>
      <c r="AK143" s="4"/>
      <c r="AL143" s="13"/>
      <c r="AM143" s="13"/>
      <c r="AN143" s="4"/>
      <c r="AO143" s="4"/>
    </row>
    <row r="144" spans="3:41" s="3" customFormat="1" ht="15.75" thickBot="1">
      <c r="C144" s="5" t="str">
        <f>IF(OR(F144="",H144=""),"",IF(F144=H144,1,IF(F144&lt;H144,0,IF(F144-H144&lt;10,2,IF(F144&gt;H144,3,SE)))))</f>
        <v/>
      </c>
      <c r="D144" s="172"/>
      <c r="E144" s="173"/>
      <c r="F144" s="173"/>
      <c r="G144" s="173"/>
      <c r="H144" s="173"/>
      <c r="I144" s="173"/>
      <c r="J144" s="173"/>
      <c r="K144" s="173"/>
      <c r="L144" s="173"/>
      <c r="M144" s="173"/>
      <c r="N144" s="173"/>
      <c r="O144" s="173"/>
      <c r="P144" s="174"/>
      <c r="Q144" s="4" t="str">
        <f>IF(OR(H144="",F144=""),"",IF(H144=F144,1,IF(H144&lt;F144,0,IF(H144-F144&lt;10,2,IF(H144&gt;F144,3,SE)))))</f>
        <v/>
      </c>
      <c r="S144" s="13"/>
      <c r="T144" s="13"/>
      <c r="U144" s="4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4"/>
      <c r="AK144" s="4"/>
      <c r="AL144" s="13"/>
      <c r="AM144" s="13"/>
      <c r="AN144" s="4"/>
      <c r="AO144" s="4"/>
    </row>
    <row r="145" spans="3:41" s="3" customFormat="1">
      <c r="C145" s="5" t="str">
        <f>IF(OR(F145="",H145=""),"",IF(F145=H145,1,IF(F145&lt;H145,0,IF(F145-H145&lt;10,2,IF(F145&gt;H145,3,SE)))))</f>
        <v/>
      </c>
      <c r="Q145" s="4" t="str">
        <f>IF(OR(H145="",F145=""),"",IF(H145=F145,1,IF(H145&lt;F145,0,IF(H145-F145&lt;10,2,IF(H145&gt;F145,3,SE)))))</f>
        <v/>
      </c>
      <c r="S145" s="13"/>
      <c r="T145" s="13"/>
      <c r="U145" s="4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4"/>
      <c r="AK145" s="4"/>
      <c r="AL145" s="13"/>
      <c r="AM145" s="13"/>
      <c r="AN145" s="4"/>
      <c r="AO145" s="4"/>
    </row>
    <row r="146" spans="3:41" s="3" customFormat="1">
      <c r="C146" s="5" t="str">
        <f>IF(OR(F146="",H146=""),"",IF(F146=H146,1,IF(F146&lt;H146,0,IF(F146-H146&lt;10,2,IF(F146&gt;H146,3,SE)))))</f>
        <v/>
      </c>
      <c r="D146" s="168" t="str">
        <f>V135</f>
        <v>ESPANHA</v>
      </c>
      <c r="E146" s="168"/>
      <c r="F146" s="11"/>
      <c r="G146" s="14" t="s">
        <v>60</v>
      </c>
      <c r="H146" s="11"/>
      <c r="I146" s="168" t="str">
        <f>V133</f>
        <v>CAMARÕES</v>
      </c>
      <c r="J146" s="168"/>
      <c r="K146" s="168"/>
      <c r="L146" s="168"/>
      <c r="M146" s="168"/>
      <c r="N146" s="168"/>
      <c r="O146" s="168"/>
      <c r="P146" s="168"/>
      <c r="Q146" s="4" t="str">
        <f>IF(OR(H146="",F146=""),"",IF(H146=F146,1,IF(H146&lt;F146,0,IF(H146-F146&lt;10,2,IF(H146&gt;F146,3,SE)))))</f>
        <v/>
      </c>
      <c r="S146" s="13"/>
      <c r="T146" s="13"/>
      <c r="U146" s="4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4"/>
      <c r="AK146" s="4"/>
      <c r="AL146" s="13"/>
      <c r="AM146" s="13"/>
      <c r="AN146" s="4"/>
      <c r="AO146" s="4"/>
    </row>
    <row r="147" spans="3:41" s="3" customFormat="1">
      <c r="C147" s="5" t="str">
        <f>IF(OR(F147="",H147=""),"",IF(F147=H147,1,IF(F147&lt;H147,0,IF(F147-H147&lt;10,2,IF(F147&gt;H147,3,SE)))))</f>
        <v/>
      </c>
      <c r="D147" s="168" t="str">
        <f>V134</f>
        <v>COSTA DO MARFIM</v>
      </c>
      <c r="E147" s="168"/>
      <c r="F147" s="11"/>
      <c r="G147" s="14" t="s">
        <v>60</v>
      </c>
      <c r="H147" s="11"/>
      <c r="I147" s="168" t="str">
        <f>V132</f>
        <v>PERU</v>
      </c>
      <c r="J147" s="168"/>
      <c r="K147" s="168"/>
      <c r="L147" s="168"/>
      <c r="M147" s="168"/>
      <c r="N147" s="168"/>
      <c r="O147" s="168"/>
      <c r="P147" s="168"/>
      <c r="Q147" s="4" t="str">
        <f>IF(OR(H147="",F147=""),"",IF(H147=F147,1,IF(H147&lt;F147,0,IF(H147-F147&lt;10,2,IF(H147&gt;F147,3,SE)))))</f>
        <v/>
      </c>
      <c r="S147" s="13"/>
      <c r="T147" s="13"/>
      <c r="U147" s="4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4"/>
      <c r="AK147" s="4"/>
      <c r="AL147" s="13"/>
      <c r="AM147" s="13"/>
      <c r="AN147" s="4"/>
      <c r="AO147" s="4"/>
    </row>
    <row r="148" spans="3:41" s="3" customFormat="1" ht="15.75" thickBot="1">
      <c r="C148" s="5" t="str">
        <f>IF(OR(F148="",H148=""),"",IF(F148=H148,1,IF(F148&lt;H148,0,IF(F148-H148&lt;10,2,IF(F148&gt;H148,3,SE)))))</f>
        <v/>
      </c>
      <c r="F148" s="15"/>
      <c r="Q148" s="4" t="str">
        <f>IF(OR(H148="",F148=""),"",IF(H148=F148,1,IF(H148&lt;F148,0,IF(H148-F148&lt;10,2,IF(H148&gt;F148,3,SE)))))</f>
        <v/>
      </c>
      <c r="S148" s="13"/>
      <c r="T148" s="13"/>
      <c r="U148" s="4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4"/>
      <c r="AK148" s="4"/>
      <c r="AL148" s="13"/>
      <c r="AM148" s="13"/>
      <c r="AN148" s="4"/>
      <c r="AO148" s="4"/>
    </row>
    <row r="149" spans="3:41" s="3" customFormat="1">
      <c r="C149" s="5" t="str">
        <f>IF(OR(F149="",H149=""),"",IF(F149=H149,1,IF(F149&lt;H149,0,IF(F149-H149&lt;10,2,IF(F149&gt;H149,3,SE)))))</f>
        <v/>
      </c>
      <c r="D149" s="169" t="s">
        <v>63</v>
      </c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1"/>
      <c r="Q149" s="4" t="str">
        <f>IF(OR(H149="",F149=""),"",IF(H149=F149,1,IF(H149&lt;F149,0,IF(H149-F149&lt;10,2,IF(H149&gt;F149,3,SE)))))</f>
        <v/>
      </c>
      <c r="S149" s="13"/>
      <c r="T149" s="13"/>
      <c r="U149" s="4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4"/>
      <c r="AK149" s="4"/>
      <c r="AL149" s="13"/>
      <c r="AM149" s="13"/>
      <c r="AN149" s="4"/>
      <c r="AO149" s="4"/>
    </row>
    <row r="150" spans="3:41" s="3" customFormat="1" ht="15.75" thickBot="1">
      <c r="C150" s="5" t="str">
        <f>IF(OR(F150="",H150=""),"",IF(F150=H150,1,IF(F150&lt;H150,0,IF(F150-H150&lt;10,2,IF(F150&gt;H150,3,SE)))))</f>
        <v/>
      </c>
      <c r="D150" s="172"/>
      <c r="E150" s="173"/>
      <c r="F150" s="173"/>
      <c r="G150" s="173"/>
      <c r="H150" s="173"/>
      <c r="I150" s="173"/>
      <c r="J150" s="173"/>
      <c r="K150" s="173"/>
      <c r="L150" s="173"/>
      <c r="M150" s="173"/>
      <c r="N150" s="173"/>
      <c r="O150" s="173"/>
      <c r="P150" s="174"/>
      <c r="Q150" s="4" t="str">
        <f>IF(OR(H150="",F150=""),"",IF(H150=F150,1,IF(H150&lt;F150,0,IF(H150-F150&lt;10,2,IF(H150&gt;F150,3,SE)))))</f>
        <v/>
      </c>
      <c r="S150" s="13"/>
      <c r="T150" s="13"/>
      <c r="U150" s="4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4"/>
      <c r="AK150" s="4"/>
      <c r="AL150" s="13"/>
      <c r="AM150" s="13"/>
      <c r="AN150" s="4"/>
      <c r="AO150" s="4"/>
    </row>
    <row r="151" spans="3:41" s="3" customFormat="1">
      <c r="C151" s="5" t="str">
        <f>IF(OR(F151="",H151=""),"",IF(F151=H151,1,IF(F151&lt;H151,0,IF(F151-H151&lt;10,2,IF(F151&gt;H151,3,SE)))))</f>
        <v/>
      </c>
      <c r="Q151" s="4" t="str">
        <f>IF(OR(H151="",F151=""),"",IF(H151=F151,1,IF(H151&lt;F151,0,IF(H151-F151&lt;10,2,IF(H151&gt;F151,3,SE)))))</f>
        <v/>
      </c>
      <c r="S151" s="13"/>
      <c r="T151" s="13"/>
      <c r="U151" s="4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4"/>
      <c r="AK151" s="4"/>
      <c r="AL151" s="13"/>
      <c r="AM151" s="13"/>
      <c r="AN151" s="4"/>
      <c r="AO151" s="4"/>
    </row>
    <row r="152" spans="3:41" s="3" customFormat="1">
      <c r="C152" s="5" t="str">
        <f>IF(OR(F152="",H152=""),"",IF(F152=H152,1,IF(F152&lt;H152,0,IF(F152-H152&lt;10,2,IF(F152&gt;H152,3,SE)))))</f>
        <v/>
      </c>
      <c r="D152" s="168" t="str">
        <f>V135</f>
        <v>ESPANHA</v>
      </c>
      <c r="E152" s="168"/>
      <c r="F152" s="11"/>
      <c r="G152" s="14" t="s">
        <v>60</v>
      </c>
      <c r="H152" s="11"/>
      <c r="I152" s="168" t="str">
        <f>V134</f>
        <v>COSTA DO MARFIM</v>
      </c>
      <c r="J152" s="168"/>
      <c r="K152" s="168"/>
      <c r="L152" s="168"/>
      <c r="M152" s="168"/>
      <c r="N152" s="168"/>
      <c r="O152" s="168"/>
      <c r="P152" s="168"/>
      <c r="Q152" s="4" t="str">
        <f>IF(OR(H152="",F152=""),"",IF(H152=F152,1,IF(H152&lt;F152,0,IF(H152-F152&lt;10,2,IF(H152&gt;F152,3,SE)))))</f>
        <v/>
      </c>
      <c r="S152" s="13"/>
      <c r="T152" s="13"/>
      <c r="U152" s="4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4"/>
      <c r="AK152" s="4"/>
      <c r="AL152" s="13"/>
      <c r="AM152" s="13"/>
      <c r="AN152" s="4"/>
      <c r="AO152" s="4"/>
    </row>
    <row r="153" spans="3:41" s="3" customFormat="1">
      <c r="C153" s="5" t="str">
        <f>IF(OR(F153="",H153=""),"",IF(F153=H153,1,IF(F153&lt;H153,0,IF(F153-H153&lt;10,2,IF(F153&gt;H153,3,SE)))))</f>
        <v/>
      </c>
      <c r="D153" s="168" t="str">
        <f>V133</f>
        <v>CAMARÕES</v>
      </c>
      <c r="E153" s="168"/>
      <c r="F153" s="11"/>
      <c r="G153" s="14" t="s">
        <v>60</v>
      </c>
      <c r="H153" s="11"/>
      <c r="I153" s="168" t="str">
        <f>V132</f>
        <v>PERU</v>
      </c>
      <c r="J153" s="168"/>
      <c r="K153" s="168"/>
      <c r="L153" s="168"/>
      <c r="M153" s="168"/>
      <c r="N153" s="168"/>
      <c r="O153" s="168"/>
      <c r="P153" s="168"/>
      <c r="Q153" s="4" t="str">
        <f>IF(OR(H153="",F153=""),"",IF(H153=F153,1,IF(H153&lt;F153,0,IF(H153-F153&lt;10,2,IF(H153&gt;F153,3,SE)))))</f>
        <v/>
      </c>
      <c r="S153" s="13"/>
      <c r="T153" s="13"/>
      <c r="U153" s="4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4"/>
      <c r="AK153" s="4"/>
      <c r="AL153" s="13"/>
      <c r="AM153" s="13"/>
      <c r="AN153" s="4"/>
      <c r="AO153" s="4"/>
    </row>
    <row r="154" spans="3:41" s="3" customFormat="1" ht="15.75" thickBot="1">
      <c r="C154" s="5" t="str">
        <f>IF(OR(F154="",H154=""),"",IF(F154=H154,1,IF(F154&lt;H154,0,IF(F154-H154&lt;10,2,IF(F154&gt;H154,3,SE)))))</f>
        <v/>
      </c>
      <c r="Q154" s="4" t="str">
        <f>IF(OR(H154="",F154=""),"",IF(H154=F154,1,IF(H154&lt;F154,0,IF(H154-F154&lt;10,2,IF(H154&gt;F154,3,SE)))))</f>
        <v/>
      </c>
      <c r="S154" s="13"/>
      <c r="T154" s="13"/>
      <c r="U154" s="4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4"/>
      <c r="AK154" s="4"/>
      <c r="AL154" s="13"/>
      <c r="AM154" s="13"/>
      <c r="AN154" s="4"/>
      <c r="AO154" s="4"/>
    </row>
    <row r="155" spans="3:41" s="3" customFormat="1">
      <c r="C155" s="5" t="str">
        <f>IF(OR(F155="",H155=""),"",IF(F155=H155,1,IF(F155&lt;H155,0,IF(F155-H155&lt;10,2,IF(F155&gt;H155,3,SE)))))</f>
        <v/>
      </c>
      <c r="D155" s="169" t="s">
        <v>64</v>
      </c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1"/>
      <c r="Q155" s="4" t="str">
        <f>IF(OR(H155="",F155=""),"",IF(H155=F155,1,IF(H155&lt;F155,0,IF(H155-F155&lt;10,2,IF(H155&gt;F155,3,SE)))))</f>
        <v/>
      </c>
      <c r="S155" s="13"/>
      <c r="T155" s="13"/>
      <c r="U155" s="4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4"/>
      <c r="AK155" s="4"/>
      <c r="AL155" s="13"/>
      <c r="AM155" s="13"/>
      <c r="AN155" s="4"/>
      <c r="AO155" s="4"/>
    </row>
    <row r="156" spans="3:41" s="3" customFormat="1" ht="15.75" thickBot="1">
      <c r="C156" s="5" t="str">
        <f>IF(OR(F156="",H156=""),"",IF(F156=H156,1,IF(F156&lt;H156,0,IF(F156-H156&lt;10,2,IF(F156&gt;H156,3,SE)))))</f>
        <v/>
      </c>
      <c r="D156" s="172"/>
      <c r="E156" s="173"/>
      <c r="F156" s="173"/>
      <c r="G156" s="173"/>
      <c r="H156" s="173"/>
      <c r="I156" s="173"/>
      <c r="J156" s="173"/>
      <c r="K156" s="173"/>
      <c r="L156" s="173"/>
      <c r="M156" s="173"/>
      <c r="N156" s="173"/>
      <c r="O156" s="173"/>
      <c r="P156" s="174"/>
      <c r="Q156" s="4" t="str">
        <f>IF(OR(H156="",F156=""),"",IF(H156=F156,1,IF(H156&lt;F156,0,IF(H156-F156&lt;10,2,IF(H156&gt;F156,3,SE)))))</f>
        <v/>
      </c>
      <c r="S156" s="13"/>
      <c r="T156" s="13"/>
      <c r="U156" s="4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4"/>
      <c r="AK156" s="4"/>
      <c r="AL156" s="13"/>
      <c r="AM156" s="13"/>
      <c r="AN156" s="4"/>
      <c r="AO156" s="4"/>
    </row>
    <row r="157" spans="3:41" s="3" customFormat="1">
      <c r="C157" s="5" t="str">
        <f>IF(OR(F157="",H157=""),"",IF(F157=H157,1,IF(F157&lt;H157,0,IF(F157-H157&lt;10,2,IF(F157&gt;H157,3,SE)))))</f>
        <v/>
      </c>
      <c r="Q157" s="4" t="str">
        <f>IF(OR(H157="",F157=""),"",IF(H157=F157,1,IF(H157&lt;F157,0,IF(H157-F157&lt;10,2,IF(H157&gt;F157,3,SE)))))</f>
        <v/>
      </c>
      <c r="S157" s="13"/>
      <c r="T157" s="13"/>
      <c r="U157" s="4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4"/>
      <c r="AK157" s="4"/>
      <c r="AL157" s="13"/>
      <c r="AM157" s="13"/>
      <c r="AN157" s="4"/>
      <c r="AO157" s="4"/>
    </row>
    <row r="158" spans="3:41" s="3" customFormat="1">
      <c r="C158" s="5" t="str">
        <f>IF(OR(F158="",H158=""),"",IF(F158=H158,1,IF(F158&lt;H158,0,IF(F158-H158&lt;10,2,IF(F158&gt;H158,3,SE)))))</f>
        <v/>
      </c>
      <c r="D158" s="168" t="str">
        <f>V135</f>
        <v>ESPANHA</v>
      </c>
      <c r="E158" s="168"/>
      <c r="F158" s="11"/>
      <c r="G158" s="12" t="s">
        <v>60</v>
      </c>
      <c r="H158" s="11"/>
      <c r="I158" s="168" t="str">
        <f>V132</f>
        <v>PERU</v>
      </c>
      <c r="J158" s="168"/>
      <c r="K158" s="168"/>
      <c r="L158" s="168"/>
      <c r="M158" s="168"/>
      <c r="N158" s="168"/>
      <c r="O158" s="168"/>
      <c r="P158" s="168"/>
      <c r="Q158" s="4" t="str">
        <f>IF(OR(H158="",F158=""),"",IF(H158=F158,1,IF(H158&lt;F158,0,IF(H158-F158&lt;10,2,IF(H158&gt;F158,3,SE)))))</f>
        <v/>
      </c>
      <c r="S158" s="13"/>
      <c r="T158" s="13"/>
      <c r="U158" s="4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4"/>
      <c r="AK158" s="4"/>
      <c r="AL158" s="13"/>
      <c r="AM158" s="13"/>
      <c r="AN158" s="4"/>
      <c r="AO158" s="4"/>
    </row>
    <row r="159" spans="3:41" s="3" customFormat="1">
      <c r="C159" s="5" t="str">
        <f>IF(OR(F159="",H159=""),"",IF(F159=H159,1,IF(F159&lt;H159,0,IF(F159-H159&lt;10,2,IF(F159&gt;H159,3,SE)))))</f>
        <v/>
      </c>
      <c r="D159" s="168" t="str">
        <f>V134</f>
        <v>COSTA DO MARFIM</v>
      </c>
      <c r="E159" s="168"/>
      <c r="F159" s="11"/>
      <c r="G159" s="12" t="s">
        <v>60</v>
      </c>
      <c r="H159" s="11"/>
      <c r="I159" s="168" t="str">
        <f>V133</f>
        <v>CAMARÕES</v>
      </c>
      <c r="J159" s="168"/>
      <c r="K159" s="168"/>
      <c r="L159" s="168"/>
      <c r="M159" s="168"/>
      <c r="N159" s="168"/>
      <c r="O159" s="168"/>
      <c r="P159" s="168"/>
      <c r="Q159" s="4" t="str">
        <f>IF(OR(H159="",F159=""),"",IF(H159=F159,1,IF(H159&lt;F159,0,IF(H159-F159&lt;10,2,IF(H159&gt;F159,3,SE)))))</f>
        <v/>
      </c>
      <c r="S159" s="13"/>
      <c r="T159" s="13"/>
      <c r="U159" s="4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4"/>
      <c r="AK159" s="4"/>
      <c r="AL159" s="13"/>
      <c r="AM159" s="13"/>
      <c r="AN159" s="4"/>
      <c r="AO159" s="4"/>
    </row>
    <row r="160" spans="3:41" s="3" customFormat="1" ht="15.75" thickBot="1">
      <c r="C160" s="5" t="str">
        <f>IF(OR(F160="",H160=""),"",IF(F160=H160,1,IF(F160&lt;H160,0,IF(F160-H160&lt;10,2,IF(F160&gt;H160,3,SE)))))</f>
        <v/>
      </c>
      <c r="Q160" s="4" t="str">
        <f>IF(OR(H160="",F160=""),"",IF(H160=F160,1,IF(H160&lt;F160,0,IF(H160-F160&lt;10,2,IF(H160&gt;F160,3,SE)))))</f>
        <v/>
      </c>
      <c r="S160" s="13"/>
      <c r="T160" s="13"/>
      <c r="U160" s="4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4"/>
      <c r="AK160" s="4"/>
      <c r="AL160" s="13"/>
      <c r="AM160" s="13"/>
      <c r="AN160" s="4"/>
      <c r="AO160" s="4"/>
    </row>
    <row r="161" spans="3:41" s="3" customFormat="1">
      <c r="C161" s="5" t="str">
        <f>IF(OR(F161="",H161=""),"",IF(F161=H161,1,IF(F161&lt;H161,0,IF(F161-H161&lt;10,2,IF(F161&gt;H161,3,SE)))))</f>
        <v/>
      </c>
      <c r="D161" s="169" t="s">
        <v>65</v>
      </c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1"/>
      <c r="Q161" s="4" t="str">
        <f>IF(OR(H161="",F161=""),"",IF(H161=F161,1,IF(H161&lt;F161,0,IF(H161-F161&lt;10,2,IF(H161&gt;F161,3,SE)))))</f>
        <v/>
      </c>
      <c r="S161" s="13"/>
      <c r="T161" s="13"/>
      <c r="U161" s="4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4"/>
      <c r="AK161" s="4"/>
      <c r="AL161" s="13"/>
      <c r="AM161" s="13"/>
      <c r="AN161" s="4"/>
      <c r="AO161" s="4"/>
    </row>
    <row r="162" spans="3:41" s="3" customFormat="1" ht="15.75" thickBot="1">
      <c r="C162" s="5" t="str">
        <f>IF(OR(F162="",H162=""),"",IF(F162=H162,1,IF(F162&lt;H162,0,IF(F162-H162&lt;10,2,IF(F162&gt;H162,3,SE)))))</f>
        <v/>
      </c>
      <c r="D162" s="172"/>
      <c r="E162" s="173"/>
      <c r="F162" s="173"/>
      <c r="G162" s="173"/>
      <c r="H162" s="173"/>
      <c r="I162" s="173"/>
      <c r="J162" s="173"/>
      <c r="K162" s="173"/>
      <c r="L162" s="173"/>
      <c r="M162" s="173"/>
      <c r="N162" s="173"/>
      <c r="O162" s="173"/>
      <c r="P162" s="174"/>
      <c r="Q162" s="4" t="str">
        <f>IF(OR(H162="",F162=""),"",IF(H162=F162,1,IF(H162&lt;F162,0,IF(H162-F162&lt;10,2,IF(H162&gt;F162,3,SE)))))</f>
        <v/>
      </c>
      <c r="S162" s="13"/>
      <c r="T162" s="13"/>
      <c r="U162" s="4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4"/>
      <c r="AK162" s="4"/>
      <c r="AL162" s="13"/>
      <c r="AM162" s="13"/>
      <c r="AN162" s="4"/>
      <c r="AO162" s="4"/>
    </row>
    <row r="163" spans="3:41" s="3" customFormat="1">
      <c r="C163" s="5" t="str">
        <f>IF(OR(F163="",H163=""),"",IF(F163=H163,1,IF(F163&lt;H163,0,IF(F163-H163&lt;10,2,IF(F163&gt;H163,3,SE)))))</f>
        <v/>
      </c>
      <c r="Q163" s="4" t="str">
        <f>IF(OR(H163="",F163=""),"",IF(H163=F163,1,IF(H163&lt;F163,0,IF(H163-F163&lt;10,2,IF(H163&gt;F163,3,SE)))))</f>
        <v/>
      </c>
      <c r="S163" s="13"/>
      <c r="T163" s="13"/>
      <c r="U163" s="4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4"/>
      <c r="AK163" s="4"/>
      <c r="AL163" s="13"/>
      <c r="AM163" s="13"/>
      <c r="AN163" s="4"/>
      <c r="AO163" s="4"/>
    </row>
    <row r="164" spans="3:41" s="3" customFormat="1">
      <c r="C164" s="5" t="str">
        <f>IF(OR(F164="",H164=""),"",IF(F164=H164,1,IF(F164&lt;H164,0,IF(F164-H164&lt;10,2,IF(F164&gt;H164,3,SE)))))</f>
        <v/>
      </c>
      <c r="D164" s="168" t="str">
        <f>V135</f>
        <v>ESPANHA</v>
      </c>
      <c r="E164" s="168"/>
      <c r="F164" s="11"/>
      <c r="G164" s="14" t="s">
        <v>60</v>
      </c>
      <c r="H164" s="11"/>
      <c r="I164" s="168" t="str">
        <f>V133</f>
        <v>CAMARÕES</v>
      </c>
      <c r="J164" s="168"/>
      <c r="K164" s="168"/>
      <c r="L164" s="168"/>
      <c r="M164" s="168"/>
      <c r="N164" s="168"/>
      <c r="O164" s="168"/>
      <c r="P164" s="168"/>
      <c r="Q164" s="4" t="str">
        <f>IF(OR(H164="",F164=""),"",IF(H164=F164,1,IF(H164&lt;F164,0,IF(H164-F164&lt;10,2,IF(H164&gt;F164,3,SE)))))</f>
        <v/>
      </c>
      <c r="S164" s="13"/>
      <c r="T164" s="13"/>
      <c r="U164" s="4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4"/>
      <c r="AK164" s="4"/>
      <c r="AL164" s="13"/>
      <c r="AM164" s="13"/>
      <c r="AN164" s="4"/>
      <c r="AO164" s="4"/>
    </row>
    <row r="165" spans="3:41" s="3" customFormat="1">
      <c r="C165" s="5" t="str">
        <f>IF(OR(F165="",H165=""),"",IF(F165=H165,1,IF(F165&lt;H165,0,IF(F165-H165&lt;10,2,IF(F165&gt;H165,3,SE)))))</f>
        <v/>
      </c>
      <c r="D165" s="168" t="str">
        <f>V134</f>
        <v>COSTA DO MARFIM</v>
      </c>
      <c r="E165" s="168"/>
      <c r="F165" s="11"/>
      <c r="G165" s="14" t="s">
        <v>60</v>
      </c>
      <c r="H165" s="11"/>
      <c r="I165" s="168" t="str">
        <f>V132</f>
        <v>PERU</v>
      </c>
      <c r="J165" s="168"/>
      <c r="K165" s="168"/>
      <c r="L165" s="168"/>
      <c r="M165" s="168"/>
      <c r="N165" s="168"/>
      <c r="O165" s="168"/>
      <c r="P165" s="168"/>
      <c r="Q165" s="4" t="str">
        <f>IF(OR(H165="",F165=""),"",IF(H165=F165,1,IF(H165&lt;F165,0,IF(H165-F165&lt;10,2,IF(H165&gt;F165,3,SE)))))</f>
        <v/>
      </c>
      <c r="S165" s="13"/>
      <c r="T165" s="13"/>
      <c r="U165" s="4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4"/>
      <c r="AK165" s="4"/>
      <c r="AL165" s="13"/>
      <c r="AM165" s="13"/>
      <c r="AN165" s="4"/>
      <c r="AO165" s="4"/>
    </row>
    <row r="166" spans="3:41" s="3" customFormat="1" ht="15.75" thickBot="1">
      <c r="C166" s="5" t="str">
        <f>IF(OR(F166="",H166=""),"",IF(F166=H166,1,IF(F166&lt;H166,0,IF(F166-H166&lt;10,2,IF(F166&gt;H166,3,SE)))))</f>
        <v/>
      </c>
      <c r="Q166" s="4" t="str">
        <f>IF(OR(H166="",F166=""),"",IF(H166=F166,1,IF(H166&lt;F166,0,IF(H166-F166&lt;10,2,IF(H166&gt;F166,3,SE)))))</f>
        <v/>
      </c>
      <c r="S166" s="13"/>
      <c r="T166" s="13"/>
      <c r="U166" s="4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4"/>
      <c r="AK166" s="4"/>
      <c r="AL166" s="13"/>
      <c r="AM166" s="13"/>
      <c r="AN166" s="4"/>
      <c r="AO166" s="4"/>
    </row>
    <row r="167" spans="3:41" s="3" customFormat="1">
      <c r="C167" s="5" t="str">
        <f>IF(OR(F167="",H167=""),"",IF(F167=H167,1,IF(F167&lt;H167,0,IF(F167-H167&lt;10,2,IF(F167&gt;H167,3,SE)))))</f>
        <v/>
      </c>
      <c r="D167" s="169" t="s">
        <v>66</v>
      </c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1"/>
      <c r="Q167" s="4" t="str">
        <f>IF(OR(H167="",F167=""),"",IF(H167=F167,1,IF(H167&lt;F167,0,IF(H167-F167&lt;10,2,IF(H167&gt;F167,3,SE)))))</f>
        <v/>
      </c>
      <c r="S167" s="13"/>
      <c r="T167" s="13"/>
      <c r="U167" s="4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4"/>
      <c r="AK167" s="4"/>
      <c r="AL167" s="13"/>
      <c r="AM167" s="13"/>
      <c r="AN167" s="4"/>
      <c r="AO167" s="4"/>
    </row>
    <row r="168" spans="3:41" s="3" customFormat="1" ht="15.75" thickBot="1">
      <c r="C168" s="5" t="str">
        <f>IF(OR(F168="",H168=""),"",IF(F168=H168,1,IF(F168&lt;H168,0,IF(F168-H168&lt;10,2,IF(F168&gt;H168,3,SE)))))</f>
        <v/>
      </c>
      <c r="D168" s="172"/>
      <c r="E168" s="173"/>
      <c r="F168" s="173"/>
      <c r="G168" s="173"/>
      <c r="H168" s="173"/>
      <c r="I168" s="173"/>
      <c r="J168" s="173"/>
      <c r="K168" s="173"/>
      <c r="L168" s="173"/>
      <c r="M168" s="173"/>
      <c r="N168" s="173"/>
      <c r="O168" s="173"/>
      <c r="P168" s="174"/>
      <c r="Q168" s="4" t="str">
        <f>IF(OR(H168="",F168=""),"",IF(H168=F168,1,IF(H168&lt;F168,0,IF(H168-F168&lt;10,2,IF(H168&gt;F168,3,SE)))))</f>
        <v/>
      </c>
      <c r="S168" s="13"/>
      <c r="T168" s="13"/>
      <c r="U168" s="4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4"/>
      <c r="AK168" s="4"/>
      <c r="AL168" s="13"/>
      <c r="AM168" s="13"/>
      <c r="AN168" s="4"/>
      <c r="AO168" s="4"/>
    </row>
    <row r="169" spans="3:41" s="3" customFormat="1">
      <c r="C169" s="5" t="str">
        <f>IF(OR(F169="",H169=""),"",IF(F169=H169,1,IF(F169&lt;H169,0,IF(F169-H169&lt;10,2,IF(F169&gt;H169,3,SE)))))</f>
        <v/>
      </c>
      <c r="Q169" s="4" t="str">
        <f>IF(OR(H169="",F169=""),"",IF(H169=F169,1,IF(H169&lt;F169,0,IF(H169-F169&lt;10,2,IF(H169&gt;F169,3,SE)))))</f>
        <v/>
      </c>
      <c r="S169" s="13"/>
      <c r="T169" s="13"/>
      <c r="U169" s="4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4"/>
      <c r="AK169" s="4"/>
      <c r="AL169" s="13"/>
      <c r="AM169" s="13"/>
      <c r="AN169" s="4"/>
      <c r="AO169" s="4"/>
    </row>
    <row r="170" spans="3:41" s="3" customFormat="1">
      <c r="C170" s="5" t="str">
        <f>IF(OR(F170="",H170=""),"",IF(F170=H170,1,IF(F170&lt;H170,0,IF(F170-H170&lt;10,2,IF(F170&gt;H170,3,SE)))))</f>
        <v/>
      </c>
      <c r="D170" s="168" t="str">
        <f>V135</f>
        <v>ESPANHA</v>
      </c>
      <c r="E170" s="168"/>
      <c r="F170" s="11"/>
      <c r="G170" s="12" t="s">
        <v>60</v>
      </c>
      <c r="H170" s="11"/>
      <c r="I170" s="168" t="str">
        <f>V134</f>
        <v>COSTA DO MARFIM</v>
      </c>
      <c r="J170" s="168"/>
      <c r="K170" s="168"/>
      <c r="L170" s="168"/>
      <c r="M170" s="168"/>
      <c r="N170" s="168"/>
      <c r="O170" s="168"/>
      <c r="P170" s="168"/>
      <c r="Q170" s="4" t="str">
        <f>IF(OR(H170="",F170=""),"",IF(H170=F170,1,IF(H170&lt;F170,0,IF(H170-F170&lt;10,2,IF(H170&gt;F170,3,SE)))))</f>
        <v/>
      </c>
      <c r="S170" s="13"/>
      <c r="T170" s="13"/>
      <c r="U170" s="4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4"/>
      <c r="AK170" s="4"/>
      <c r="AL170" s="13"/>
      <c r="AM170" s="13"/>
      <c r="AN170" s="4"/>
      <c r="AO170" s="4"/>
    </row>
    <row r="171" spans="3:41" s="3" customFormat="1">
      <c r="C171" s="5" t="str">
        <f>IF(OR(F171="",H171=""),"",IF(F171=H171,1,IF(F171&lt;H171,0,IF(F171-H171&lt;10,2,IF(F171&gt;H171,3,SE)))))</f>
        <v/>
      </c>
      <c r="D171" s="168" t="str">
        <f>V133</f>
        <v>CAMARÕES</v>
      </c>
      <c r="E171" s="168"/>
      <c r="F171" s="11"/>
      <c r="G171" s="12" t="s">
        <v>60</v>
      </c>
      <c r="H171" s="11"/>
      <c r="I171" s="168" t="str">
        <f>V132</f>
        <v>PERU</v>
      </c>
      <c r="J171" s="168"/>
      <c r="K171" s="168"/>
      <c r="L171" s="168"/>
      <c r="M171" s="168"/>
      <c r="N171" s="168"/>
      <c r="O171" s="168"/>
      <c r="P171" s="168"/>
      <c r="Q171" s="4" t="str">
        <f>IF(OR(H171="",F171=""),"",IF(H171=F171,1,IF(H171&lt;F171,0,IF(H171-F171&lt;10,2,IF(H171&gt;F171,3,SE)))))</f>
        <v/>
      </c>
      <c r="S171" s="13"/>
      <c r="T171" s="13"/>
      <c r="U171" s="4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4"/>
      <c r="AK171" s="4"/>
      <c r="AL171" s="13"/>
      <c r="AM171" s="13"/>
      <c r="AN171" s="4"/>
      <c r="AO171" s="4"/>
    </row>
    <row r="172" spans="3:41" s="3" customFormat="1" ht="15.75" thickBot="1">
      <c r="C172" s="5" t="str">
        <f>IF(OR(F172="",H172=""),"",IF(F172=H172,1,IF(F172&lt;H172,0,IF(F172-H172&lt;10,2,IF(F172&gt;H172,3,SE)))))</f>
        <v/>
      </c>
      <c r="Q172" s="4" t="str">
        <f>IF(OR(H172="",F172=""),"",IF(H172=F172,1,IF(H172&lt;F172,0,IF(H172-F172&lt;10,2,IF(H172&gt;F172,3,SE)))))</f>
        <v/>
      </c>
      <c r="S172" s="13"/>
      <c r="T172" s="13"/>
      <c r="U172" s="4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4"/>
      <c r="AK172" s="4"/>
      <c r="AL172" s="129"/>
      <c r="AM172" s="13"/>
      <c r="AN172" s="4"/>
      <c r="AO172" s="4"/>
    </row>
    <row r="173" spans="3:41" s="3" customFormat="1" ht="15" customHeight="1">
      <c r="C173" s="5" t="str">
        <f>IF(OR(F173="",H173=""),"",IF(F173=H173,1,IF(F173&lt;H173,0,IF(F173-H173&lt;10,2,IF(F173&gt;H173,3,SE)))))</f>
        <v/>
      </c>
      <c r="D173" s="132" t="s">
        <v>69</v>
      </c>
      <c r="E173" s="133"/>
      <c r="F173" s="133"/>
      <c r="G173" s="133"/>
      <c r="H173" s="133"/>
      <c r="I173" s="133"/>
      <c r="J173" s="133"/>
      <c r="K173" s="133"/>
      <c r="L173" s="133"/>
      <c r="M173" s="133"/>
      <c r="N173" s="133"/>
      <c r="O173" s="134"/>
      <c r="Q173" s="4" t="str">
        <f>IF(OR(H173="",F173=""),"",IF(H173=F173,1,IF(H173&lt;F173,0,IF(H173-F173&lt;10,2,IF(H173&gt;F173,3,SE)))))</f>
        <v/>
      </c>
      <c r="R173" s="3" t="s">
        <v>51</v>
      </c>
      <c r="S173" s="13"/>
      <c r="T173" s="13"/>
      <c r="U173" s="4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4"/>
      <c r="AK173" s="4"/>
      <c r="AL173" s="129"/>
      <c r="AM173" s="13"/>
      <c r="AN173" s="4"/>
      <c r="AO173" s="4"/>
    </row>
    <row r="174" spans="3:41" s="3" customFormat="1" ht="15.75" customHeight="1" thickBot="1">
      <c r="C174" s="5" t="str">
        <f>IF(OR(F174="",H174=""),"",IF(F174=H174,1,IF(F174&lt;H174,0,IF(F174-H174&lt;10,2,IF(F174&gt;H174,3,SE)))))</f>
        <v/>
      </c>
      <c r="D174" s="135"/>
      <c r="E174" s="136"/>
      <c r="F174" s="136"/>
      <c r="G174" s="136"/>
      <c r="H174" s="136"/>
      <c r="I174" s="136"/>
      <c r="J174" s="136"/>
      <c r="K174" s="136"/>
      <c r="L174" s="136"/>
      <c r="M174" s="136"/>
      <c r="N174" s="136"/>
      <c r="O174" s="137"/>
      <c r="Q174" s="4" t="str">
        <f>IF(OR(H174="",F174=""),"",IF(H174=F174,1,IF(H174&lt;F174,0,IF(H174-F174&lt;10,2,IF(H174&gt;F174,3,SE)))))</f>
        <v/>
      </c>
      <c r="R174" s="3" t="s">
        <v>54</v>
      </c>
      <c r="S174" s="13"/>
      <c r="T174" s="13"/>
      <c r="U174" s="4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4"/>
      <c r="AK174" s="4"/>
      <c r="AL174" s="129"/>
      <c r="AM174" s="13"/>
      <c r="AN174" s="4"/>
      <c r="AO174" s="4"/>
    </row>
    <row r="175" spans="3:41" s="3" customFormat="1" ht="15.75" thickBot="1">
      <c r="C175" s="5"/>
      <c r="D175" s="6" t="s">
        <v>50</v>
      </c>
      <c r="E175" s="7" t="s">
        <v>27</v>
      </c>
      <c r="F175" s="62" t="s">
        <v>108</v>
      </c>
      <c r="G175" s="62" t="s">
        <v>4</v>
      </c>
      <c r="H175" s="62" t="s">
        <v>104</v>
      </c>
      <c r="I175" s="62" t="s">
        <v>105</v>
      </c>
      <c r="J175" s="62" t="s">
        <v>106</v>
      </c>
      <c r="K175" s="62" t="s">
        <v>107</v>
      </c>
      <c r="L175" s="62" t="s">
        <v>52</v>
      </c>
      <c r="M175" s="62" t="s">
        <v>6</v>
      </c>
      <c r="N175" s="62" t="s">
        <v>7</v>
      </c>
      <c r="O175" s="63" t="s">
        <v>109</v>
      </c>
      <c r="Q175" s="4"/>
      <c r="R175" s="3" t="s">
        <v>110</v>
      </c>
      <c r="S175" s="13"/>
      <c r="T175" s="13"/>
      <c r="U175" s="8" t="s">
        <v>50</v>
      </c>
      <c r="V175" s="2" t="s">
        <v>3</v>
      </c>
      <c r="W175" s="2" t="s">
        <v>108</v>
      </c>
      <c r="X175" s="2" t="s">
        <v>4</v>
      </c>
      <c r="Y175" s="2" t="s">
        <v>104</v>
      </c>
      <c r="Z175" s="2" t="s">
        <v>105</v>
      </c>
      <c r="AA175" s="2" t="s">
        <v>106</v>
      </c>
      <c r="AB175" s="2" t="s">
        <v>107</v>
      </c>
      <c r="AC175" s="2" t="s">
        <v>52</v>
      </c>
      <c r="AD175" s="2" t="s">
        <v>6</v>
      </c>
      <c r="AE175" s="2" t="s">
        <v>7</v>
      </c>
      <c r="AF175" s="2" t="s">
        <v>109</v>
      </c>
      <c r="AG175" s="2" t="s">
        <v>8</v>
      </c>
      <c r="AH175" s="2" t="s">
        <v>9</v>
      </c>
      <c r="AI175" s="2" t="s">
        <v>10</v>
      </c>
      <c r="AJ175" s="4"/>
      <c r="AK175" s="4"/>
      <c r="AL175" s="129"/>
      <c r="AM175" s="13"/>
      <c r="AN175" s="4"/>
      <c r="AO175" s="4"/>
    </row>
    <row r="176" spans="3:41" s="3" customFormat="1">
      <c r="C176" s="5"/>
      <c r="D176" s="94" t="s">
        <v>53</v>
      </c>
      <c r="E176" s="65" t="str">
        <f>VLOOKUP(AI176,$U$176:$AH$179,2)</f>
        <v>ALEMANHA</v>
      </c>
      <c r="F176" s="65">
        <f>VLOOKUP(AI176,$U$176:$AH$179,3)</f>
        <v>0</v>
      </c>
      <c r="G176" s="65">
        <f>VLOOKUP(AI176,$U$176:$AH$179,4)</f>
        <v>0</v>
      </c>
      <c r="H176" s="69">
        <f>VLOOKUP(AI176,$U$176:$AH$179,5)</f>
        <v>0</v>
      </c>
      <c r="I176" s="69">
        <f>VLOOKUP(AI176,$U$176:$AH$179,6)</f>
        <v>0</v>
      </c>
      <c r="J176" s="69">
        <f>VLOOKUP(AI176,$U$176:$AH$179,7)</f>
        <v>0</v>
      </c>
      <c r="K176" s="69">
        <f>VLOOKUP(AI176,$U$176:$AH$179,8)</f>
        <v>0</v>
      </c>
      <c r="L176" s="69">
        <f>VLOOKUP(AI176,$U$176:$AH$179,9)</f>
        <v>0</v>
      </c>
      <c r="M176" s="69">
        <f>VLOOKUP(AI176,$U$176:$AH$179,10)</f>
        <v>0</v>
      </c>
      <c r="N176" s="65">
        <f>VLOOKUP(AI176,$U$176:$AH$179,11)</f>
        <v>0</v>
      </c>
      <c r="O176" s="109">
        <f>VLOOKUP(AI176,$U$176:$AH$179,12)</f>
        <v>0</v>
      </c>
      <c r="Q176" s="4"/>
      <c r="R176" s="3" t="s">
        <v>111</v>
      </c>
      <c r="S176" s="13"/>
      <c r="T176" s="13"/>
      <c r="U176" s="8">
        <v>1</v>
      </c>
      <c r="V176" s="5" t="s">
        <v>123</v>
      </c>
      <c r="W176" s="5">
        <f>COUNT($F$184,$F$190,$F$196,$F$202,$F$208,$F$214)</f>
        <v>0</v>
      </c>
      <c r="X176" s="5">
        <f>SUM(Q184,Q191,Q197,Q202,Q209,Q215)</f>
        <v>0</v>
      </c>
      <c r="Y176" s="5">
        <f>SUM(COUNTIFS($C$184:$C$215,3,$D$184:$D$215,V176),COUNTIFS($I$184:$I$215,V176,$Q$184:$Q$215,3))</f>
        <v>0</v>
      </c>
      <c r="Z176" s="5">
        <f>SUM(COUNTIFS($C$184:$C$215,2,$D$184:$D$215,V176),COUNTIFS($I$184:$I$215,V176,$Q$184:$Q$215,2))</f>
        <v>0</v>
      </c>
      <c r="AA176" s="5">
        <f>SUM(COUNTIFS($C$184:$C$215,1,$D$184:$D$215,V176),COUNTIFS($I$184:$I$215,V176,$Q$184:$Q$215,1))</f>
        <v>0</v>
      </c>
      <c r="AB176" s="5">
        <f>SUM(COUNTIFS($C$184:$C$215,0,$D$184:$D$215,V176),COUNTIFS($I$184:$I$215,V176,$Q$184:$Q$215,0))</f>
        <v>0</v>
      </c>
      <c r="AC176" s="10">
        <f>SUM(H202,H209,H215,H184,H191,H197)</f>
        <v>0</v>
      </c>
      <c r="AD176" s="10">
        <f>SUM(F184,F191,F197,F202,F209,F215)</f>
        <v>0</v>
      </c>
      <c r="AE176" s="10">
        <f>AC176-AD176</f>
        <v>0</v>
      </c>
      <c r="AF176" s="10">
        <f>IF(OR($F$184="",$H$184=""),0,(X176/(W176*3)))</f>
        <v>0</v>
      </c>
      <c r="AG176" s="5">
        <f>(X176*10^15)+((AE176+5000)*10^6)+AC176^10+U176</f>
        <v>5000000001</v>
      </c>
      <c r="AH176" s="5">
        <f>LARGE($AG$176:$AG$179,U176)</f>
        <v>5000000004</v>
      </c>
      <c r="AI176" s="87">
        <f>MATCH(AH176,$AG$176:$AG$179,0)</f>
        <v>4</v>
      </c>
      <c r="AJ176" s="4"/>
      <c r="AK176" s="4"/>
      <c r="AL176" s="129"/>
      <c r="AM176" s="13"/>
      <c r="AN176" s="4"/>
      <c r="AO176" s="4"/>
    </row>
    <row r="177" spans="3:41" s="3" customFormat="1">
      <c r="C177" s="5"/>
      <c r="D177" s="96" t="s">
        <v>55</v>
      </c>
      <c r="E177" s="65" t="str">
        <f t="shared" ref="E177:E179" si="67">VLOOKUP(AI177,$U$176:$AH$179,2)</f>
        <v>BELGICA</v>
      </c>
      <c r="F177" s="97">
        <f t="shared" ref="F177:F179" si="68">VLOOKUP(AI177,$U$176:$AH$179,3)</f>
        <v>0</v>
      </c>
      <c r="G177" s="97">
        <f t="shared" ref="G177:G179" si="69">VLOOKUP(AI177,$U$176:$AH$179,4)</f>
        <v>0</v>
      </c>
      <c r="H177" s="98">
        <f t="shared" ref="H177:H179" si="70">VLOOKUP(AI177,$U$176:$AH$179,5)</f>
        <v>0</v>
      </c>
      <c r="I177" s="98">
        <f t="shared" ref="I177:I179" si="71">VLOOKUP(AI177,$U$176:$AH$179,6)</f>
        <v>0</v>
      </c>
      <c r="J177" s="98">
        <f t="shared" ref="J177:J179" si="72">VLOOKUP(AI177,$U$176:$AH$179,7)</f>
        <v>0</v>
      </c>
      <c r="K177" s="98">
        <f t="shared" ref="K177:K179" si="73">VLOOKUP(AI177,$U$176:$AH$179,8)</f>
        <v>0</v>
      </c>
      <c r="L177" s="98">
        <f t="shared" ref="L177:L179" si="74">VLOOKUP(AI177,$U$176:$AH$179,9)</f>
        <v>0</v>
      </c>
      <c r="M177" s="98">
        <f t="shared" ref="M177:M179" si="75">VLOOKUP(AI177,$U$176:$AH$179,10)</f>
        <v>0</v>
      </c>
      <c r="N177" s="97">
        <f t="shared" ref="N177:N179" si="76">VLOOKUP(AI177,$U$176:$AH$179,11)</f>
        <v>0</v>
      </c>
      <c r="O177" s="110">
        <f t="shared" ref="O177:O179" si="77">VLOOKUP(AI177,$U$176:$AH$179,12)</f>
        <v>0</v>
      </c>
      <c r="Q177" s="4"/>
      <c r="R177" s="3" t="s">
        <v>112</v>
      </c>
      <c r="S177" s="13"/>
      <c r="T177" s="13"/>
      <c r="U177" s="8">
        <v>2</v>
      </c>
      <c r="V177" s="5" t="s">
        <v>45</v>
      </c>
      <c r="W177" s="5">
        <f t="shared" ref="W177:W179" si="78">COUNT($F$184,$F$190,$F$196,$F$202,$F$208,$F$214)</f>
        <v>0</v>
      </c>
      <c r="X177" s="5">
        <f>SUM(Q185,Q190,C197,Q203,Q208,C215)</f>
        <v>0</v>
      </c>
      <c r="Y177" s="5">
        <f t="shared" ref="Y177:Y179" si="79">SUM(COUNTIFS($C$184:$C$215,3,$D$184:$D$215,V177),COUNTIFS($I$184:$I$215,V177,$Q$184:$Q$215,3))</f>
        <v>0</v>
      </c>
      <c r="Z177" s="5">
        <f t="shared" ref="Z177:Z179" si="80">SUM(COUNTIFS($C$184:$C$215,2,$D$184:$D$215,V177),COUNTIFS($I$184:$I$215,V177,$Q$184:$Q$215,2))</f>
        <v>0</v>
      </c>
      <c r="AA177" s="5">
        <f t="shared" ref="AA177:AA179" si="81">SUM(COUNTIFS($C$184:$C$215,1,$D$184:$D$215,V177),COUNTIFS($I$184:$I$215,V177,$Q$184:$Q$215,1))</f>
        <v>0</v>
      </c>
      <c r="AB177" s="5">
        <f t="shared" ref="AB177:AB179" si="82">SUM(COUNTIFS($C$184:$C$215,0,$D$184:$D$215,V177),COUNTIFS($I$184:$I$215,V177,$Q$184:$Q$215,0))</f>
        <v>0</v>
      </c>
      <c r="AC177" s="10">
        <f>SUM(H185,H190,F197,H203,H208,F215)</f>
        <v>0</v>
      </c>
      <c r="AD177" s="10">
        <f>SUM(H215,F208,F203,H197,F190,F185)</f>
        <v>0</v>
      </c>
      <c r="AE177" s="10">
        <f t="shared" ref="AE177:AE179" si="83">AC177-AD177</f>
        <v>0</v>
      </c>
      <c r="AF177" s="10">
        <f t="shared" ref="AF177:AF179" si="84">IF(OR($F$184="",$H$184=""),0,(X177/(W177*3)))</f>
        <v>0</v>
      </c>
      <c r="AG177" s="5">
        <f t="shared" ref="AG177:AG179" si="85">(X177*10^15)+((AE177+5000)*10^6)+AC177^10+U177</f>
        <v>5000000002</v>
      </c>
      <c r="AH177" s="5">
        <f t="shared" ref="AH177:AH179" si="86">LARGE($AG$176:$AG$179,U177)</f>
        <v>5000000003</v>
      </c>
      <c r="AI177" s="87">
        <f t="shared" ref="AI177:AI179" si="87">MATCH(AH177,$AG$176:$AG$179,0)</f>
        <v>3</v>
      </c>
      <c r="AJ177" s="4"/>
      <c r="AK177" s="4"/>
      <c r="AL177" s="129"/>
      <c r="AM177" s="13"/>
      <c r="AN177" s="4"/>
      <c r="AO177" s="4"/>
    </row>
    <row r="178" spans="3:41" s="3" customFormat="1">
      <c r="C178" s="5"/>
      <c r="D178" s="100" t="s">
        <v>56</v>
      </c>
      <c r="E178" s="68" t="str">
        <f t="shared" si="67"/>
        <v>COREIA DO SUL</v>
      </c>
      <c r="F178" s="101">
        <f t="shared" si="68"/>
        <v>0</v>
      </c>
      <c r="G178" s="101">
        <f t="shared" si="69"/>
        <v>0</v>
      </c>
      <c r="H178" s="102">
        <f t="shared" si="70"/>
        <v>0</v>
      </c>
      <c r="I178" s="102">
        <f t="shared" si="71"/>
        <v>0</v>
      </c>
      <c r="J178" s="102">
        <f t="shared" si="72"/>
        <v>0</v>
      </c>
      <c r="K178" s="102">
        <f t="shared" si="73"/>
        <v>0</v>
      </c>
      <c r="L178" s="102">
        <f t="shared" si="74"/>
        <v>0</v>
      </c>
      <c r="M178" s="102">
        <f t="shared" si="75"/>
        <v>0</v>
      </c>
      <c r="N178" s="101">
        <f t="shared" si="76"/>
        <v>0</v>
      </c>
      <c r="O178" s="111">
        <f t="shared" si="77"/>
        <v>0</v>
      </c>
      <c r="Q178" s="4"/>
      <c r="R178" s="3" t="s">
        <v>113</v>
      </c>
      <c r="S178" s="13"/>
      <c r="T178" s="13"/>
      <c r="U178" s="8">
        <v>3</v>
      </c>
      <c r="V178" s="5" t="s">
        <v>36</v>
      </c>
      <c r="W178" s="5">
        <f t="shared" si="78"/>
        <v>0</v>
      </c>
      <c r="X178" s="5">
        <f>SUM(C185,C191,Q196,C203,C209,Q214)</f>
        <v>0</v>
      </c>
      <c r="Y178" s="5">
        <f t="shared" si="79"/>
        <v>0</v>
      </c>
      <c r="Z178" s="5">
        <f t="shared" si="80"/>
        <v>0</v>
      </c>
      <c r="AA178" s="5">
        <f t="shared" si="81"/>
        <v>0</v>
      </c>
      <c r="AB178" s="5">
        <f t="shared" si="82"/>
        <v>0</v>
      </c>
      <c r="AC178" s="10">
        <f>SUM(H214,F209,F203,H196,F191,F185)</f>
        <v>0</v>
      </c>
      <c r="AD178" s="10">
        <f>SUM(H185,H191,F196,H203,H209,F214)</f>
        <v>0</v>
      </c>
      <c r="AE178" s="10">
        <f t="shared" si="83"/>
        <v>0</v>
      </c>
      <c r="AF178" s="10">
        <f t="shared" si="84"/>
        <v>0</v>
      </c>
      <c r="AG178" s="5">
        <f t="shared" si="85"/>
        <v>5000000003</v>
      </c>
      <c r="AH178" s="5">
        <f t="shared" si="86"/>
        <v>5000000002</v>
      </c>
      <c r="AI178" s="87">
        <f t="shared" si="87"/>
        <v>2</v>
      </c>
      <c r="AJ178" s="4"/>
      <c r="AK178" s="4"/>
      <c r="AL178" s="129"/>
      <c r="AM178" s="13"/>
      <c r="AN178" s="4"/>
      <c r="AO178" s="4"/>
    </row>
    <row r="179" spans="3:41" s="3" customFormat="1" ht="15.75" thickBot="1">
      <c r="C179" s="5"/>
      <c r="D179" s="104" t="s">
        <v>57</v>
      </c>
      <c r="E179" s="105" t="str">
        <f t="shared" si="67"/>
        <v>PARAGUAI</v>
      </c>
      <c r="F179" s="106">
        <f t="shared" si="68"/>
        <v>0</v>
      </c>
      <c r="G179" s="106">
        <f t="shared" si="69"/>
        <v>0</v>
      </c>
      <c r="H179" s="107">
        <f t="shared" si="70"/>
        <v>0</v>
      </c>
      <c r="I179" s="107">
        <f t="shared" si="71"/>
        <v>0</v>
      </c>
      <c r="J179" s="107">
        <f t="shared" si="72"/>
        <v>0</v>
      </c>
      <c r="K179" s="107">
        <f t="shared" si="73"/>
        <v>0</v>
      </c>
      <c r="L179" s="107">
        <f t="shared" si="74"/>
        <v>0</v>
      </c>
      <c r="M179" s="107">
        <f t="shared" si="75"/>
        <v>0</v>
      </c>
      <c r="N179" s="106">
        <f t="shared" si="76"/>
        <v>0</v>
      </c>
      <c r="O179" s="112">
        <f t="shared" si="77"/>
        <v>0</v>
      </c>
      <c r="Q179" s="4"/>
      <c r="R179" s="3" t="s">
        <v>114</v>
      </c>
      <c r="S179" s="13"/>
      <c r="T179" s="13"/>
      <c r="U179" s="8">
        <v>4</v>
      </c>
      <c r="V179" s="5" t="s">
        <v>17</v>
      </c>
      <c r="W179" s="5">
        <f t="shared" si="78"/>
        <v>0</v>
      </c>
      <c r="X179" s="5">
        <f>SUM(C184,C190,C196,C202,C208,C214)</f>
        <v>0</v>
      </c>
      <c r="Y179" s="5">
        <f t="shared" si="79"/>
        <v>0</v>
      </c>
      <c r="Z179" s="5">
        <f t="shared" si="80"/>
        <v>0</v>
      </c>
      <c r="AA179" s="5">
        <f t="shared" si="81"/>
        <v>0</v>
      </c>
      <c r="AB179" s="5">
        <f t="shared" si="82"/>
        <v>0</v>
      </c>
      <c r="AC179" s="10">
        <f>SUM(F184,F190,F196,F202,F208,F214,)</f>
        <v>0</v>
      </c>
      <c r="AD179" s="10">
        <f>SUM(H214,H208,H202,H196,H190,H184)</f>
        <v>0</v>
      </c>
      <c r="AE179" s="10">
        <f t="shared" si="83"/>
        <v>0</v>
      </c>
      <c r="AF179" s="10">
        <f t="shared" si="84"/>
        <v>0</v>
      </c>
      <c r="AG179" s="5">
        <f t="shared" si="85"/>
        <v>5000000004</v>
      </c>
      <c r="AH179" s="5">
        <f t="shared" si="86"/>
        <v>5000000001</v>
      </c>
      <c r="AI179" s="87">
        <f t="shared" si="87"/>
        <v>1</v>
      </c>
      <c r="AJ179" s="4"/>
      <c r="AK179" s="4"/>
      <c r="AL179" s="129"/>
      <c r="AM179" s="13"/>
      <c r="AN179" s="4"/>
      <c r="AO179" s="4"/>
    </row>
    <row r="180" spans="3:41" s="3" customFormat="1" ht="15.75" thickBot="1">
      <c r="C180" s="5" t="str">
        <f>IF(OR(F180="",H180=""),"",IF(F180=H180,1,IF(F180&lt;H180,0,IF(F180-H180&lt;10,2,IF(F180&gt;H180,3,SE)))))</f>
        <v/>
      </c>
      <c r="Q180" s="4" t="str">
        <f>IF(OR(H180="",F180=""),"",IF(H180=F180,1,IF(H180&lt;F180,0,IF(H180-F180&lt;10,2,IF(H180&gt;F180,3,SE)))))</f>
        <v/>
      </c>
      <c r="R180" s="3" t="s">
        <v>115</v>
      </c>
      <c r="S180" s="13"/>
      <c r="T180" s="13"/>
      <c r="U180" s="4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4"/>
      <c r="AK180" s="4"/>
      <c r="AL180" s="129"/>
      <c r="AM180" s="13"/>
      <c r="AN180" s="4"/>
      <c r="AO180" s="4"/>
    </row>
    <row r="181" spans="3:41" s="3" customFormat="1">
      <c r="C181" s="5" t="str">
        <f>IF(OR(F181="",H181=""),"",IF(F181=H181,1,IF(F181&lt;H181,0,IF(F181-H181&lt;10,2,IF(F181&gt;H181,3,SE)))))</f>
        <v/>
      </c>
      <c r="D181" s="162" t="s">
        <v>59</v>
      </c>
      <c r="E181" s="163"/>
      <c r="F181" s="163"/>
      <c r="G181" s="163"/>
      <c r="H181" s="163"/>
      <c r="I181" s="163"/>
      <c r="J181" s="163"/>
      <c r="K181" s="163"/>
      <c r="L181" s="163"/>
      <c r="M181" s="163"/>
      <c r="N181" s="163"/>
      <c r="O181" s="163"/>
      <c r="P181" s="164"/>
      <c r="Q181" s="4" t="str">
        <f>IF(OR(H181="",F181=""),"",IF(H181=F181,1,IF(H181&lt;F181,0,IF(H181-F181&lt;10,2,IF(H181&gt;F181,3,SE)))))</f>
        <v/>
      </c>
      <c r="R181" s="3" t="s">
        <v>58</v>
      </c>
      <c r="S181" s="13"/>
      <c r="T181" s="13"/>
      <c r="U181" s="4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4"/>
      <c r="AK181" s="4"/>
      <c r="AL181" s="129"/>
      <c r="AM181" s="13"/>
      <c r="AN181" s="4"/>
      <c r="AO181" s="4"/>
    </row>
    <row r="182" spans="3:41" s="3" customFormat="1" ht="15.75" thickBot="1">
      <c r="C182" s="5" t="str">
        <f>IF(OR(F182="",H182=""),"",IF(F182=H182,1,IF(F182&lt;H182,0,IF(F182-H182&lt;10,2,IF(F182&gt;H182,3,SE)))))</f>
        <v/>
      </c>
      <c r="D182" s="165"/>
      <c r="E182" s="166"/>
      <c r="F182" s="166"/>
      <c r="G182" s="166"/>
      <c r="H182" s="166"/>
      <c r="I182" s="166"/>
      <c r="J182" s="166"/>
      <c r="K182" s="166"/>
      <c r="L182" s="166"/>
      <c r="M182" s="166"/>
      <c r="N182" s="166"/>
      <c r="O182" s="166"/>
      <c r="P182" s="167"/>
      <c r="Q182" s="4" t="str">
        <f>IF(OR(H182="",F182=""),"",IF(H182=F182,1,IF(H182&lt;F182,0,IF(H182-F182&lt;10,2,IF(H182&gt;F182,3,SE)))))</f>
        <v/>
      </c>
      <c r="R182" s="3" t="s">
        <v>116</v>
      </c>
      <c r="S182" s="13"/>
      <c r="T182" s="13"/>
      <c r="U182" s="4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4"/>
      <c r="AK182" s="4"/>
      <c r="AL182" s="129"/>
      <c r="AM182" s="13"/>
      <c r="AN182" s="4"/>
      <c r="AO182" s="4"/>
    </row>
    <row r="183" spans="3:41" s="3" customFormat="1" ht="15.75" thickBot="1">
      <c r="C183" s="5" t="str">
        <f>IF(OR(F183="",H183=""),"",IF(F183=H183,1,IF(F183&lt;H183,0,IF(F183-H183&lt;10,2,IF(F183&gt;H183,3,SE)))))</f>
        <v/>
      </c>
      <c r="Q183" s="4" t="str">
        <f>IF(OR(H183="",F183=""),"",IF(H183=F183,1,IF(H183&lt;F183,0,IF(H183-F183&lt;10,2,IF(H183&gt;F183,3,SE)))))</f>
        <v/>
      </c>
      <c r="S183" s="13"/>
      <c r="T183" s="13"/>
      <c r="U183" s="4"/>
      <c r="V183" s="5"/>
      <c r="W183" s="5"/>
      <c r="X183" s="5"/>
      <c r="Y183" s="5"/>
      <c r="Z183" s="5"/>
      <c r="AA183" s="5"/>
      <c r="AB183" s="5"/>
      <c r="AC183" s="2"/>
      <c r="AD183" s="2"/>
      <c r="AE183" s="2"/>
      <c r="AF183" s="2"/>
      <c r="AG183" s="2"/>
      <c r="AH183" s="5"/>
      <c r="AI183" s="5"/>
      <c r="AJ183" s="4"/>
      <c r="AK183" s="4"/>
      <c r="AL183" s="129"/>
      <c r="AM183" s="13"/>
      <c r="AN183" s="4"/>
      <c r="AO183" s="4"/>
    </row>
    <row r="184" spans="3:41" s="3" customFormat="1">
      <c r="C184" s="5" t="str">
        <f>IF(OR(F184="",H184=""),"",IF(F184=H184,1,IF(F184&lt;H184,0,IF(F184-H184&lt;10,2,IF(F184&gt;H184,3,SE)))))</f>
        <v/>
      </c>
      <c r="D184" s="168" t="str">
        <f>V179</f>
        <v>ALEMANHA</v>
      </c>
      <c r="E184" s="168"/>
      <c r="F184" s="11"/>
      <c r="G184" s="12" t="s">
        <v>60</v>
      </c>
      <c r="H184" s="11"/>
      <c r="I184" s="168" t="str">
        <f>V176</f>
        <v>PARAGUAI</v>
      </c>
      <c r="J184" s="168"/>
      <c r="K184" s="168"/>
      <c r="L184" s="168"/>
      <c r="M184" s="168"/>
      <c r="N184" s="168"/>
      <c r="O184" s="168"/>
      <c r="P184" s="168"/>
      <c r="Q184" s="4" t="str">
        <f>IF(OR(H184="",F184=""),"",IF(H184=F184,1,IF(H184&lt;F184,0,IF(H184-F184&lt;10,2,IF(H184&gt;F184,3,SE)))))</f>
        <v/>
      </c>
      <c r="R184" s="71"/>
      <c r="S184" s="13" t="s">
        <v>117</v>
      </c>
      <c r="T184" s="13"/>
      <c r="U184" s="4"/>
      <c r="V184" s="5"/>
      <c r="W184" s="5"/>
      <c r="X184" s="5"/>
      <c r="Y184" s="5"/>
      <c r="Z184" s="5"/>
      <c r="AA184" s="5"/>
      <c r="AB184" s="5"/>
      <c r="AC184" s="2"/>
      <c r="AD184" s="2"/>
      <c r="AE184" s="2"/>
      <c r="AF184" s="2"/>
      <c r="AG184" s="2"/>
      <c r="AH184" s="5"/>
      <c r="AI184" s="5"/>
      <c r="AJ184" s="4"/>
      <c r="AK184" s="4"/>
      <c r="AL184" s="129"/>
      <c r="AM184" s="13"/>
      <c r="AN184" s="4"/>
      <c r="AO184" s="4"/>
    </row>
    <row r="185" spans="3:41" s="3" customFormat="1" ht="15.75" thickBot="1">
      <c r="C185" s="5" t="str">
        <f>IF(OR(F185="",H185=""),"",IF(F185=H185,1,IF(F185&lt;H185,0,IF(F185-H185&lt;10,2,IF(F185&gt;H185,3,SE)))))</f>
        <v/>
      </c>
      <c r="D185" s="168" t="str">
        <f>V178</f>
        <v>BELGICA</v>
      </c>
      <c r="E185" s="168"/>
      <c r="F185" s="11"/>
      <c r="G185" s="12" t="s">
        <v>60</v>
      </c>
      <c r="H185" s="11"/>
      <c r="I185" s="168" t="str">
        <f>V177</f>
        <v>COREIA DO SUL</v>
      </c>
      <c r="J185" s="168"/>
      <c r="K185" s="168"/>
      <c r="L185" s="168"/>
      <c r="M185" s="168"/>
      <c r="N185" s="168"/>
      <c r="O185" s="168"/>
      <c r="P185" s="168"/>
      <c r="Q185" s="4" t="str">
        <f>IF(OR(H185="",F185=""),"",IF(H185=F185,1,IF(H185&lt;F185,0,IF(H185-F185&lt;10,2,IF(H185&gt;F185,3,SE)))))</f>
        <v/>
      </c>
      <c r="R185" s="72"/>
      <c r="S185" s="13" t="s">
        <v>118</v>
      </c>
      <c r="T185" s="13"/>
      <c r="U185" s="4"/>
      <c r="V185" s="5"/>
      <c r="W185" s="5"/>
      <c r="X185" s="5"/>
      <c r="Y185" s="5"/>
      <c r="Z185" s="5"/>
      <c r="AA185" s="5"/>
      <c r="AB185" s="5"/>
      <c r="AC185" s="2"/>
      <c r="AD185" s="2"/>
      <c r="AE185" s="2"/>
      <c r="AF185" s="2"/>
      <c r="AG185" s="2"/>
      <c r="AH185" s="5"/>
      <c r="AI185" s="5"/>
      <c r="AJ185" s="4"/>
      <c r="AK185" s="4"/>
      <c r="AL185" s="129"/>
      <c r="AM185" s="13"/>
      <c r="AN185" s="4"/>
      <c r="AO185" s="4"/>
    </row>
    <row r="186" spans="3:41" s="3" customFormat="1" ht="15.75" thickBot="1">
      <c r="C186" s="5" t="str">
        <f>IF(OR(F186="",H186=""),"",IF(F186=H186,1,IF(F186&lt;H186,0,IF(F186-H186&lt;10,2,IF(F186&gt;H186,3,SE)))))</f>
        <v/>
      </c>
      <c r="Q186" s="4" t="str">
        <f>IF(OR(H186="",F186=""),"",IF(H186=F186,1,IF(H186&lt;F186,0,IF(H186-F186&lt;10,2,IF(H186&gt;F186,3,SE)))))</f>
        <v/>
      </c>
      <c r="T186" s="13"/>
      <c r="U186" s="4"/>
      <c r="V186" s="5"/>
      <c r="W186" s="5"/>
      <c r="X186" s="5"/>
      <c r="Y186" s="5"/>
      <c r="Z186" s="5"/>
      <c r="AA186" s="5"/>
      <c r="AB186" s="5"/>
      <c r="AC186" s="2"/>
      <c r="AD186" s="2"/>
      <c r="AE186" s="2"/>
      <c r="AF186" s="2"/>
      <c r="AG186" s="2"/>
      <c r="AH186" s="5"/>
      <c r="AI186" s="5"/>
      <c r="AJ186" s="4"/>
      <c r="AK186" s="4"/>
      <c r="AL186" s="129"/>
      <c r="AM186" s="13"/>
      <c r="AN186" s="4"/>
      <c r="AO186" s="4"/>
    </row>
    <row r="187" spans="3:41" s="3" customFormat="1">
      <c r="C187" s="5" t="str">
        <f>IF(OR(F187="",H187=""),"",IF(F187=H187,1,IF(F187&lt;H187,0,IF(F187-H187&lt;10,2,IF(F187&gt;H187,3,SE)))))</f>
        <v/>
      </c>
      <c r="D187" s="169" t="s">
        <v>62</v>
      </c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1"/>
      <c r="Q187" s="4" t="str">
        <f>IF(OR(H187="",F187=""),"",IF(H187=F187,1,IF(H187&lt;F187,0,IF(H187-F187&lt;10,2,IF(H187&gt;F187,3,SE)))))</f>
        <v/>
      </c>
      <c r="S187" s="13"/>
      <c r="T187" s="13"/>
      <c r="U187" s="4"/>
      <c r="V187" s="5"/>
      <c r="W187" s="5"/>
      <c r="X187" s="5"/>
      <c r="Y187" s="5"/>
      <c r="Z187" s="5"/>
      <c r="AA187" s="5"/>
      <c r="AB187" s="5"/>
      <c r="AC187" s="2"/>
      <c r="AD187" s="2"/>
      <c r="AE187" s="2"/>
      <c r="AF187" s="2"/>
      <c r="AG187" s="2"/>
      <c r="AH187" s="87"/>
      <c r="AI187" s="5"/>
      <c r="AJ187" s="4"/>
      <c r="AK187" s="4"/>
      <c r="AL187" s="13"/>
      <c r="AM187" s="13"/>
      <c r="AN187" s="4"/>
      <c r="AO187" s="4"/>
    </row>
    <row r="188" spans="3:41" s="3" customFormat="1" ht="15.75" thickBot="1">
      <c r="C188" s="5" t="str">
        <f>IF(OR(F188="",H188=""),"",IF(F188=H188,1,IF(F188&lt;H188,0,IF(F188-H188&lt;10,2,IF(F188&gt;H188,3,SE)))))</f>
        <v/>
      </c>
      <c r="D188" s="172"/>
      <c r="E188" s="173"/>
      <c r="F188" s="173"/>
      <c r="G188" s="173"/>
      <c r="H188" s="173"/>
      <c r="I188" s="173"/>
      <c r="J188" s="173"/>
      <c r="K188" s="173"/>
      <c r="L188" s="173"/>
      <c r="M188" s="173"/>
      <c r="N188" s="173"/>
      <c r="O188" s="173"/>
      <c r="P188" s="174"/>
      <c r="Q188" s="4" t="str">
        <f>IF(OR(H188="",F188=""),"",IF(H188=F188,1,IF(H188&lt;F188,0,IF(H188-F188&lt;10,2,IF(H188&gt;F188,3,SE)))))</f>
        <v/>
      </c>
      <c r="S188" s="13"/>
      <c r="T188" s="13"/>
      <c r="U188" s="4"/>
      <c r="V188" s="5"/>
      <c r="W188" s="5"/>
      <c r="X188" s="5"/>
      <c r="Y188" s="5"/>
      <c r="Z188" s="5"/>
      <c r="AA188" s="5"/>
      <c r="AB188" s="5"/>
      <c r="AC188" s="5"/>
      <c r="AD188" s="87"/>
      <c r="AE188" s="87"/>
      <c r="AF188" s="87"/>
      <c r="AG188" s="87"/>
      <c r="AH188" s="87"/>
      <c r="AI188" s="5"/>
      <c r="AJ188" s="4"/>
      <c r="AK188" s="4"/>
      <c r="AL188" s="13"/>
      <c r="AM188" s="13"/>
      <c r="AN188" s="4"/>
      <c r="AO188" s="4"/>
    </row>
    <row r="189" spans="3:41" s="3" customFormat="1">
      <c r="C189" s="5" t="str">
        <f>IF(OR(F189="",H189=""),"",IF(F189=H189,1,IF(F189&lt;H189,0,IF(F189-H189&lt;10,2,IF(F189&gt;H189,3,SE)))))</f>
        <v/>
      </c>
      <c r="Q189" s="4" t="str">
        <f>IF(OR(H189="",F189=""),"",IF(H189=F189,1,IF(H189&lt;F189,0,IF(H189-F189&lt;10,2,IF(H189&gt;F189,3,SE)))))</f>
        <v/>
      </c>
      <c r="S189" s="13"/>
      <c r="T189" s="13"/>
      <c r="U189" s="4"/>
      <c r="V189" s="5"/>
      <c r="W189" s="5"/>
      <c r="X189" s="5"/>
      <c r="Y189" s="5"/>
      <c r="Z189" s="5"/>
      <c r="AA189" s="5"/>
      <c r="AB189" s="5"/>
      <c r="AC189" s="5"/>
      <c r="AD189" s="87"/>
      <c r="AE189" s="87"/>
      <c r="AF189" s="87"/>
      <c r="AG189" s="87"/>
      <c r="AH189" s="87"/>
      <c r="AI189" s="5"/>
      <c r="AJ189" s="4"/>
      <c r="AK189" s="4"/>
      <c r="AL189" s="13"/>
      <c r="AM189" s="13"/>
      <c r="AN189" s="4"/>
      <c r="AO189" s="4"/>
    </row>
    <row r="190" spans="3:41" s="3" customFormat="1">
      <c r="C190" s="5" t="str">
        <f>IF(OR(F190="",H190=""),"",IF(F190=H190,1,IF(F190&lt;H190,0,IF(F190-H190&lt;10,2,IF(F190&gt;H190,3,SE)))))</f>
        <v/>
      </c>
      <c r="D190" s="168" t="str">
        <f>V179</f>
        <v>ALEMANHA</v>
      </c>
      <c r="E190" s="168"/>
      <c r="F190" s="11"/>
      <c r="G190" s="14" t="s">
        <v>60</v>
      </c>
      <c r="H190" s="11"/>
      <c r="I190" s="168" t="str">
        <f>V177</f>
        <v>COREIA DO SUL</v>
      </c>
      <c r="J190" s="168"/>
      <c r="K190" s="168"/>
      <c r="L190" s="168"/>
      <c r="M190" s="168"/>
      <c r="N190" s="168"/>
      <c r="O190" s="168"/>
      <c r="P190" s="168"/>
      <c r="Q190" s="4" t="str">
        <f>IF(OR(H190="",F190=""),"",IF(H190=F190,1,IF(H190&lt;F190,0,IF(H190-F190&lt;10,2,IF(H190&gt;F190,3,SE)))))</f>
        <v/>
      </c>
      <c r="S190" s="13"/>
      <c r="T190" s="13"/>
      <c r="U190" s="4"/>
      <c r="V190" s="5"/>
      <c r="W190" s="5"/>
      <c r="X190" s="5"/>
      <c r="Y190" s="5"/>
      <c r="Z190" s="5"/>
      <c r="AA190" s="5"/>
      <c r="AB190" s="5"/>
      <c r="AC190" s="5"/>
      <c r="AD190" s="87"/>
      <c r="AE190" s="87"/>
      <c r="AF190" s="87"/>
      <c r="AG190" s="87"/>
      <c r="AH190" s="87"/>
      <c r="AI190" s="5"/>
      <c r="AJ190" s="4"/>
      <c r="AK190" s="4"/>
      <c r="AL190" s="13"/>
      <c r="AM190" s="13"/>
      <c r="AN190" s="4"/>
      <c r="AO190" s="4"/>
    </row>
    <row r="191" spans="3:41" s="3" customFormat="1">
      <c r="C191" s="5" t="str">
        <f>IF(OR(F191="",H191=""),"",IF(F191=H191,1,IF(F191&lt;H191,0,IF(F191-H191&lt;10,2,IF(F191&gt;H191,3,SE)))))</f>
        <v/>
      </c>
      <c r="D191" s="168" t="str">
        <f>V178</f>
        <v>BELGICA</v>
      </c>
      <c r="E191" s="168"/>
      <c r="F191" s="11"/>
      <c r="G191" s="14" t="s">
        <v>60</v>
      </c>
      <c r="H191" s="11"/>
      <c r="I191" s="168" t="str">
        <f>V176</f>
        <v>PARAGUAI</v>
      </c>
      <c r="J191" s="168"/>
      <c r="K191" s="168"/>
      <c r="L191" s="168"/>
      <c r="M191" s="168"/>
      <c r="N191" s="168"/>
      <c r="O191" s="168"/>
      <c r="P191" s="168"/>
      <c r="Q191" s="4" t="str">
        <f>IF(OR(H191="",F191=""),"",IF(H191=F191,1,IF(H191&lt;F191,0,IF(H191-F191&lt;10,2,IF(H191&gt;F191,3,SE)))))</f>
        <v/>
      </c>
      <c r="S191" s="13"/>
      <c r="T191" s="13"/>
      <c r="U191" s="4"/>
      <c r="V191" s="5"/>
      <c r="W191" s="5"/>
      <c r="X191" s="5"/>
      <c r="Y191" s="5"/>
      <c r="Z191" s="5"/>
      <c r="AA191" s="5"/>
      <c r="AB191" s="5"/>
      <c r="AC191" s="5"/>
      <c r="AD191" s="87"/>
      <c r="AE191" s="87"/>
      <c r="AF191" s="87"/>
      <c r="AG191" s="87"/>
      <c r="AH191" s="87"/>
      <c r="AI191" s="5"/>
      <c r="AJ191" s="4"/>
      <c r="AK191" s="4"/>
      <c r="AL191" s="13"/>
      <c r="AM191" s="13"/>
      <c r="AN191" s="4"/>
      <c r="AO191" s="4"/>
    </row>
    <row r="192" spans="3:41" s="3" customFormat="1" ht="15.75" thickBot="1">
      <c r="C192" s="5" t="str">
        <f>IF(OR(F192="",H192=""),"",IF(F192=H192,1,IF(F192&lt;H192,0,IF(F192-H192&lt;10,2,IF(F192&gt;H192,3,SE)))))</f>
        <v/>
      </c>
      <c r="F192" s="15"/>
      <c r="Q192" s="4" t="str">
        <f>IF(OR(H192="",F192=""),"",IF(H192=F192,1,IF(H192&lt;F192,0,IF(H192-F192&lt;10,2,IF(H192&gt;F192,3,SE)))))</f>
        <v/>
      </c>
      <c r="S192" s="13"/>
      <c r="T192" s="13"/>
      <c r="U192" s="4"/>
      <c r="V192" s="5"/>
      <c r="W192" s="5"/>
      <c r="X192" s="5"/>
      <c r="Y192" s="5"/>
      <c r="Z192" s="5"/>
      <c r="AA192" s="5"/>
      <c r="AB192" s="5"/>
      <c r="AC192" s="5"/>
      <c r="AD192" s="87"/>
      <c r="AE192" s="87"/>
      <c r="AF192" s="87"/>
      <c r="AG192" s="87"/>
      <c r="AH192" s="87"/>
      <c r="AI192" s="5"/>
      <c r="AJ192" s="4"/>
      <c r="AK192" s="4"/>
      <c r="AL192" s="13"/>
      <c r="AM192" s="13"/>
      <c r="AN192" s="4"/>
      <c r="AO192" s="4"/>
    </row>
    <row r="193" spans="3:41" s="3" customFormat="1">
      <c r="C193" s="5" t="str">
        <f>IF(OR(F193="",H193=""),"",IF(F193=H193,1,IF(F193&lt;H193,0,IF(F193-H193&lt;10,2,IF(F193&gt;H193,3,SE)))))</f>
        <v/>
      </c>
      <c r="D193" s="169" t="s">
        <v>63</v>
      </c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1"/>
      <c r="Q193" s="4" t="str">
        <f>IF(OR(H193="",F193=""),"",IF(H193=F193,1,IF(H193&lt;F193,0,IF(H193-F193&lt;10,2,IF(H193&gt;F193,3,SE)))))</f>
        <v/>
      </c>
      <c r="S193" s="13"/>
      <c r="T193" s="13"/>
      <c r="U193" s="4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4"/>
      <c r="AK193" s="4"/>
      <c r="AL193" s="13"/>
      <c r="AM193" s="13"/>
      <c r="AN193" s="4"/>
      <c r="AO193" s="4"/>
    </row>
    <row r="194" spans="3:41" s="3" customFormat="1" ht="15.75" thickBot="1">
      <c r="C194" s="5" t="str">
        <f>IF(OR(F194="",H194=""),"",IF(F194=H194,1,IF(F194&lt;H194,0,IF(F194-H194&lt;10,2,IF(F194&gt;H194,3,SE)))))</f>
        <v/>
      </c>
      <c r="D194" s="172"/>
      <c r="E194" s="173"/>
      <c r="F194" s="173"/>
      <c r="G194" s="173"/>
      <c r="H194" s="173"/>
      <c r="I194" s="173"/>
      <c r="J194" s="173"/>
      <c r="K194" s="173"/>
      <c r="L194" s="173"/>
      <c r="M194" s="173"/>
      <c r="N194" s="173"/>
      <c r="O194" s="173"/>
      <c r="P194" s="174"/>
      <c r="Q194" s="4" t="str">
        <f>IF(OR(H194="",F194=""),"",IF(H194=F194,1,IF(H194&lt;F194,0,IF(H194-F194&lt;10,2,IF(H194&gt;F194,3,SE)))))</f>
        <v/>
      </c>
      <c r="S194" s="13"/>
      <c r="T194" s="13"/>
      <c r="U194" s="4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4"/>
      <c r="AK194" s="4"/>
      <c r="AL194" s="13"/>
      <c r="AM194" s="13"/>
      <c r="AN194" s="4"/>
      <c r="AO194" s="4"/>
    </row>
    <row r="195" spans="3:41" s="3" customFormat="1">
      <c r="C195" s="5" t="str">
        <f>IF(OR(F195="",H195=""),"",IF(F195=H195,1,IF(F195&lt;H195,0,IF(F195-H195&lt;10,2,IF(F195&gt;H195,3,SE)))))</f>
        <v/>
      </c>
      <c r="Q195" s="4" t="str">
        <f>IF(OR(H195="",F195=""),"",IF(H195=F195,1,IF(H195&lt;F195,0,IF(H195-F195&lt;10,2,IF(H195&gt;F195,3,SE)))))</f>
        <v/>
      </c>
      <c r="S195" s="13"/>
      <c r="T195" s="13"/>
      <c r="U195" s="4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4"/>
      <c r="AK195" s="4"/>
      <c r="AL195" s="13"/>
      <c r="AM195" s="13"/>
      <c r="AN195" s="4"/>
      <c r="AO195" s="4"/>
    </row>
    <row r="196" spans="3:41" s="3" customFormat="1">
      <c r="C196" s="5" t="str">
        <f>IF(OR(F196="",H196=""),"",IF(F196=H196,1,IF(F196&lt;H196,0,IF(F196-H196&lt;10,2,IF(F196&gt;H196,3,SE)))))</f>
        <v/>
      </c>
      <c r="D196" s="168" t="str">
        <f>V179</f>
        <v>ALEMANHA</v>
      </c>
      <c r="E196" s="168"/>
      <c r="F196" s="11"/>
      <c r="G196" s="12" t="s">
        <v>60</v>
      </c>
      <c r="H196" s="11"/>
      <c r="I196" s="168" t="str">
        <f>V178</f>
        <v>BELGICA</v>
      </c>
      <c r="J196" s="168"/>
      <c r="K196" s="168"/>
      <c r="L196" s="168"/>
      <c r="M196" s="168"/>
      <c r="N196" s="168"/>
      <c r="O196" s="168"/>
      <c r="P196" s="168"/>
      <c r="Q196" s="4" t="str">
        <f>IF(OR(H196="",F196=""),"",IF(H196=F196,1,IF(H196&lt;F196,0,IF(H196-F196&lt;10,2,IF(H196&gt;F196,3,SE)))))</f>
        <v/>
      </c>
      <c r="S196" s="13"/>
      <c r="T196" s="13"/>
      <c r="U196" s="4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4"/>
      <c r="AK196" s="4"/>
      <c r="AL196" s="13"/>
      <c r="AM196" s="13"/>
      <c r="AN196" s="4"/>
      <c r="AO196" s="4"/>
    </row>
    <row r="197" spans="3:41" s="3" customFormat="1">
      <c r="C197" s="5" t="str">
        <f>IF(OR(F197="",H197=""),"",IF(F197=H197,1,IF(F197&lt;H197,0,IF(F197-H197&lt;10,2,IF(F197&gt;H197,3,SE)))))</f>
        <v/>
      </c>
      <c r="D197" s="168" t="str">
        <f>V177</f>
        <v>COREIA DO SUL</v>
      </c>
      <c r="E197" s="168"/>
      <c r="F197" s="11"/>
      <c r="G197" s="12" t="s">
        <v>60</v>
      </c>
      <c r="H197" s="11"/>
      <c r="I197" s="168" t="str">
        <f>V176</f>
        <v>PARAGUAI</v>
      </c>
      <c r="J197" s="168"/>
      <c r="K197" s="168"/>
      <c r="L197" s="168"/>
      <c r="M197" s="168"/>
      <c r="N197" s="168"/>
      <c r="O197" s="168"/>
      <c r="P197" s="168"/>
      <c r="Q197" s="4" t="str">
        <f>IF(OR(H197="",F197=""),"",IF(H197=F197,1,IF(H197&lt;F197,0,IF(H197-F197&lt;10,2,IF(H197&gt;F197,3,SE)))))</f>
        <v/>
      </c>
      <c r="S197" s="13"/>
      <c r="T197" s="13"/>
      <c r="U197" s="4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4"/>
      <c r="AK197" s="4"/>
      <c r="AL197" s="13"/>
      <c r="AM197" s="13"/>
      <c r="AN197" s="4"/>
      <c r="AO197" s="4"/>
    </row>
    <row r="198" spans="3:41" s="3" customFormat="1" ht="15.75" thickBot="1">
      <c r="C198" s="5" t="str">
        <f>IF(OR(F198="",H198=""),"",IF(F198=H198,1,IF(F198&lt;H198,0,IF(F198-H198&lt;10,2,IF(F198&gt;H198,3,SE)))))</f>
        <v/>
      </c>
      <c r="Q198" s="4" t="str">
        <f>IF(OR(H198="",F198=""),"",IF(H198=F198,1,IF(H198&lt;F198,0,IF(H198-F198&lt;10,2,IF(H198&gt;F198,3,SE)))))</f>
        <v/>
      </c>
      <c r="S198" s="13"/>
      <c r="T198" s="13"/>
      <c r="U198" s="4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4"/>
      <c r="AK198" s="4"/>
      <c r="AL198" s="13"/>
      <c r="AM198" s="13"/>
      <c r="AN198" s="4"/>
      <c r="AO198" s="4"/>
    </row>
    <row r="199" spans="3:41" s="3" customFormat="1">
      <c r="C199" s="5" t="str">
        <f>IF(OR(F199="",H199=""),"",IF(F199=H199,1,IF(F199&lt;H199,0,IF(F199-H199&lt;10,2,IF(F199&gt;H199,3,SE)))))</f>
        <v/>
      </c>
      <c r="D199" s="169" t="s">
        <v>64</v>
      </c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1"/>
      <c r="Q199" s="4" t="str">
        <f>IF(OR(H199="",F199=""),"",IF(H199=F199,1,IF(H199&lt;F199,0,IF(H199-F199&lt;10,2,IF(H199&gt;F199,3,SE)))))</f>
        <v/>
      </c>
      <c r="S199" s="13"/>
      <c r="T199" s="13"/>
      <c r="U199" s="4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4"/>
      <c r="AK199" s="4"/>
      <c r="AL199" s="13"/>
      <c r="AM199" s="13"/>
      <c r="AN199" s="4"/>
      <c r="AO199" s="4"/>
    </row>
    <row r="200" spans="3:41" s="3" customFormat="1" ht="15.75" thickBot="1">
      <c r="C200" s="5" t="str">
        <f>IF(OR(F200="",H200=""),"",IF(F200=H200,1,IF(F200&lt;H200,0,IF(F200-H200&lt;10,2,IF(F200&gt;H200,3,SE)))))</f>
        <v/>
      </c>
      <c r="D200" s="172"/>
      <c r="E200" s="173"/>
      <c r="F200" s="173"/>
      <c r="G200" s="173"/>
      <c r="H200" s="173"/>
      <c r="I200" s="173"/>
      <c r="J200" s="173"/>
      <c r="K200" s="173"/>
      <c r="L200" s="173"/>
      <c r="M200" s="173"/>
      <c r="N200" s="173"/>
      <c r="O200" s="173"/>
      <c r="P200" s="174"/>
      <c r="Q200" s="4" t="str">
        <f>IF(OR(H200="",F200=""),"",IF(H200=F200,1,IF(H200&lt;F200,0,IF(H200-F200&lt;10,2,IF(H200&gt;F200,3,SE)))))</f>
        <v/>
      </c>
      <c r="S200" s="13"/>
      <c r="T200" s="13"/>
      <c r="U200" s="4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4"/>
      <c r="AK200" s="4"/>
      <c r="AL200" s="13"/>
      <c r="AM200" s="13"/>
      <c r="AN200" s="4"/>
      <c r="AO200" s="4"/>
    </row>
    <row r="201" spans="3:41" s="3" customFormat="1">
      <c r="C201" s="5" t="str">
        <f>IF(OR(F201="",H201=""),"",IF(F201=H201,1,IF(F201&lt;H201,0,IF(F201-H201&lt;10,2,IF(F201&gt;H201,3,SE)))))</f>
        <v/>
      </c>
      <c r="Q201" s="4" t="str">
        <f>IF(OR(H201="",F201=""),"",IF(H201=F201,1,IF(H201&lt;F201,0,IF(H201-F201&lt;10,2,IF(H201&gt;F201,3,SE)))))</f>
        <v/>
      </c>
      <c r="S201" s="13"/>
      <c r="T201" s="13"/>
      <c r="U201" s="4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4"/>
      <c r="AK201" s="4"/>
      <c r="AL201" s="13"/>
      <c r="AM201" s="13"/>
      <c r="AN201" s="4"/>
      <c r="AO201" s="4"/>
    </row>
    <row r="202" spans="3:41" s="3" customFormat="1">
      <c r="C202" s="5" t="str">
        <f>IF(OR(F202="",H202=""),"",IF(F202=H202,1,IF(F202&lt;H202,0,IF(F202-H202&lt;10,2,IF(F202&gt;H202,3,SE)))))</f>
        <v/>
      </c>
      <c r="D202" s="168" t="str">
        <f>V179</f>
        <v>ALEMANHA</v>
      </c>
      <c r="E202" s="168"/>
      <c r="F202" s="11"/>
      <c r="G202" s="14" t="s">
        <v>60</v>
      </c>
      <c r="H202" s="11"/>
      <c r="I202" s="168" t="str">
        <f>V176</f>
        <v>PARAGUAI</v>
      </c>
      <c r="J202" s="168"/>
      <c r="K202" s="168"/>
      <c r="L202" s="168"/>
      <c r="M202" s="168"/>
      <c r="N202" s="168"/>
      <c r="O202" s="168"/>
      <c r="P202" s="168"/>
      <c r="Q202" s="4" t="str">
        <f>IF(OR(H202="",F202=""),"",IF(H202=F202,1,IF(H202&lt;F202,0,IF(H202-F202&lt;10,2,IF(H202&gt;F202,3,SE)))))</f>
        <v/>
      </c>
      <c r="S202" s="13"/>
      <c r="T202" s="13"/>
      <c r="U202" s="4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4"/>
      <c r="AK202" s="4"/>
      <c r="AL202" s="13"/>
      <c r="AM202" s="13"/>
      <c r="AN202" s="4"/>
      <c r="AO202" s="4"/>
    </row>
    <row r="203" spans="3:41" s="3" customFormat="1">
      <c r="C203" s="5" t="str">
        <f>IF(OR(F203="",H203=""),"",IF(F203=H203,1,IF(F203&lt;H203,0,IF(F203-H203&lt;10,2,IF(F203&gt;H203,3,SE)))))</f>
        <v/>
      </c>
      <c r="D203" s="168" t="str">
        <f>V178</f>
        <v>BELGICA</v>
      </c>
      <c r="E203" s="168"/>
      <c r="F203" s="11"/>
      <c r="G203" s="14" t="s">
        <v>60</v>
      </c>
      <c r="H203" s="11"/>
      <c r="I203" s="168" t="str">
        <f>V177</f>
        <v>COREIA DO SUL</v>
      </c>
      <c r="J203" s="168"/>
      <c r="K203" s="168"/>
      <c r="L203" s="168"/>
      <c r="M203" s="168"/>
      <c r="N203" s="168"/>
      <c r="O203" s="168"/>
      <c r="P203" s="168"/>
      <c r="Q203" s="4" t="str">
        <f>IF(OR(H203="",F203=""),"",IF(H203=F203,1,IF(H203&lt;F203,0,IF(H203-F203&lt;10,2,IF(H203&gt;F203,3,SE)))))</f>
        <v/>
      </c>
      <c r="S203" s="13"/>
      <c r="T203" s="13"/>
      <c r="U203" s="4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4"/>
      <c r="AK203" s="4"/>
      <c r="AL203" s="13"/>
      <c r="AM203" s="13"/>
      <c r="AN203" s="4"/>
      <c r="AO203" s="4"/>
    </row>
    <row r="204" spans="3:41" s="3" customFormat="1" ht="15.75" thickBot="1">
      <c r="C204" s="5" t="str">
        <f>IF(OR(F204="",H204=""),"",IF(F204=H204,1,IF(F204&lt;H204,0,IF(F204-H204&lt;10,2,IF(F204&gt;H204,3,SE)))))</f>
        <v/>
      </c>
      <c r="Q204" s="4" t="str">
        <f>IF(OR(H204="",F204=""),"",IF(H204=F204,1,IF(H204&lt;F204,0,IF(H204-F204&lt;10,2,IF(H204&gt;F204,3,SE)))))</f>
        <v/>
      </c>
      <c r="S204" s="13"/>
      <c r="T204" s="13"/>
      <c r="U204" s="4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4"/>
      <c r="AK204" s="4"/>
      <c r="AL204" s="13"/>
      <c r="AM204" s="13"/>
      <c r="AN204" s="4"/>
      <c r="AO204" s="4"/>
    </row>
    <row r="205" spans="3:41" s="3" customFormat="1">
      <c r="C205" s="5" t="str">
        <f>IF(OR(F205="",H205=""),"",IF(F205=H205,1,IF(F205&lt;H205,0,IF(F205-H205&lt;10,2,IF(F205&gt;H205,3,SE)))))</f>
        <v/>
      </c>
      <c r="D205" s="169" t="s">
        <v>65</v>
      </c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1"/>
      <c r="Q205" s="4" t="str">
        <f>IF(OR(H205="",F205=""),"",IF(H205=F205,1,IF(H205&lt;F205,0,IF(H205-F205&lt;10,2,IF(H205&gt;F205,3,SE)))))</f>
        <v/>
      </c>
      <c r="S205" s="13"/>
      <c r="T205" s="13"/>
      <c r="U205" s="4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4"/>
      <c r="AK205" s="4"/>
      <c r="AL205" s="13"/>
      <c r="AM205" s="13"/>
      <c r="AN205" s="4"/>
      <c r="AO205" s="4"/>
    </row>
    <row r="206" spans="3:41" s="3" customFormat="1" ht="15.75" thickBot="1">
      <c r="C206" s="5" t="str">
        <f>IF(OR(F206="",H206=""),"",IF(F206=H206,1,IF(F206&lt;H206,0,IF(F206-H206&lt;10,2,IF(F206&gt;H206,3,SE)))))</f>
        <v/>
      </c>
      <c r="D206" s="172"/>
      <c r="E206" s="173"/>
      <c r="F206" s="173"/>
      <c r="G206" s="173"/>
      <c r="H206" s="173"/>
      <c r="I206" s="173"/>
      <c r="J206" s="173"/>
      <c r="K206" s="173"/>
      <c r="L206" s="173"/>
      <c r="M206" s="173"/>
      <c r="N206" s="173"/>
      <c r="O206" s="173"/>
      <c r="P206" s="174"/>
      <c r="Q206" s="4" t="str">
        <f>IF(OR(H206="",F206=""),"",IF(H206=F206,1,IF(H206&lt;F206,0,IF(H206-F206&lt;10,2,IF(H206&gt;F206,3,SE)))))</f>
        <v/>
      </c>
      <c r="S206" s="13"/>
      <c r="T206" s="13"/>
      <c r="U206" s="4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4"/>
      <c r="AK206" s="4"/>
      <c r="AL206" s="13"/>
      <c r="AM206" s="13"/>
      <c r="AN206" s="4"/>
      <c r="AO206" s="4"/>
    </row>
    <row r="207" spans="3:41" s="3" customFormat="1">
      <c r="C207" s="5" t="str">
        <f>IF(OR(F207="",H207=""),"",IF(F207=H207,1,IF(F207&lt;H207,0,IF(F207-H207&lt;10,2,IF(F207&gt;H207,3,SE)))))</f>
        <v/>
      </c>
      <c r="Q207" s="4" t="str">
        <f>IF(OR(H207="",F207=""),"",IF(H207=F207,1,IF(H207&lt;F207,0,IF(H207-F207&lt;10,2,IF(H207&gt;F207,3,SE)))))</f>
        <v/>
      </c>
      <c r="S207" s="13"/>
      <c r="T207" s="13"/>
      <c r="U207" s="4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4"/>
      <c r="AK207" s="4"/>
      <c r="AL207" s="13"/>
      <c r="AM207" s="13"/>
      <c r="AN207" s="4"/>
      <c r="AO207" s="4"/>
    </row>
    <row r="208" spans="3:41" s="3" customFormat="1">
      <c r="C208" s="5" t="str">
        <f>IF(OR(F208="",H208=""),"",IF(F208=H208,1,IF(F208&lt;H208,0,IF(F208-H208&lt;10,2,IF(F208&gt;H208,3,SE)))))</f>
        <v/>
      </c>
      <c r="D208" s="168" t="str">
        <f>V179</f>
        <v>ALEMANHA</v>
      </c>
      <c r="E208" s="168"/>
      <c r="F208" s="11"/>
      <c r="G208" s="14" t="s">
        <v>60</v>
      </c>
      <c r="H208" s="11"/>
      <c r="I208" s="168" t="str">
        <f>V177</f>
        <v>COREIA DO SUL</v>
      </c>
      <c r="J208" s="168"/>
      <c r="K208" s="168"/>
      <c r="L208" s="168"/>
      <c r="M208" s="168"/>
      <c r="N208" s="168"/>
      <c r="O208" s="168"/>
      <c r="P208" s="168"/>
      <c r="Q208" s="4" t="str">
        <f>IF(OR(H208="",F208=""),"",IF(H208=F208,1,IF(H208&lt;F208,0,IF(H208-F208&lt;10,2,IF(H208&gt;F208,3,SE)))))</f>
        <v/>
      </c>
      <c r="S208" s="13"/>
      <c r="T208" s="13"/>
      <c r="U208" s="4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4"/>
      <c r="AK208" s="4"/>
      <c r="AL208" s="13"/>
      <c r="AM208" s="13"/>
      <c r="AN208" s="4"/>
      <c r="AO208" s="4"/>
    </row>
    <row r="209" spans="3:41" s="3" customFormat="1">
      <c r="C209" s="5" t="str">
        <f>IF(OR(F209="",H209=""),"",IF(F209=H209,1,IF(F209&lt;H209,0,IF(F209-H209&lt;10,2,IF(F209&gt;H209,3,SE)))))</f>
        <v/>
      </c>
      <c r="D209" s="168" t="str">
        <f>V178</f>
        <v>BELGICA</v>
      </c>
      <c r="E209" s="168"/>
      <c r="F209" s="11"/>
      <c r="G209" s="14" t="s">
        <v>60</v>
      </c>
      <c r="H209" s="11"/>
      <c r="I209" s="168" t="str">
        <f>V176</f>
        <v>PARAGUAI</v>
      </c>
      <c r="J209" s="168"/>
      <c r="K209" s="168"/>
      <c r="L209" s="168"/>
      <c r="M209" s="168"/>
      <c r="N209" s="168"/>
      <c r="O209" s="168"/>
      <c r="P209" s="168"/>
      <c r="Q209" s="4" t="str">
        <f>IF(OR(H209="",F209=""),"",IF(H209=F209,1,IF(H209&lt;F209,0,IF(H209-F209&lt;10,2,IF(H209&gt;F209,3,SE)))))</f>
        <v/>
      </c>
      <c r="S209" s="13"/>
      <c r="T209" s="13"/>
      <c r="U209" s="4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4"/>
      <c r="AK209" s="4"/>
      <c r="AL209" s="13"/>
      <c r="AM209" s="13"/>
      <c r="AN209" s="4"/>
      <c r="AO209" s="4"/>
    </row>
    <row r="210" spans="3:41" s="3" customFormat="1" ht="15.75" thickBot="1">
      <c r="C210" s="5" t="str">
        <f>IF(OR(F210="",H210=""),"",IF(F210=H210,1,IF(F210&lt;H210,0,IF(F210-H210&lt;10,2,IF(F210&gt;H210,3,SE)))))</f>
        <v/>
      </c>
      <c r="Q210" s="4" t="str">
        <f>IF(OR(H210="",F210=""),"",IF(H210=F210,1,IF(H210&lt;F210,0,IF(H210-F210&lt;10,2,IF(H210&gt;F210,3,SE)))))</f>
        <v/>
      </c>
      <c r="S210" s="13"/>
      <c r="T210" s="13"/>
      <c r="U210" s="4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4"/>
      <c r="AK210" s="4"/>
      <c r="AL210" s="13"/>
      <c r="AM210" s="13"/>
      <c r="AN210" s="4"/>
      <c r="AO210" s="4"/>
    </row>
    <row r="211" spans="3:41" s="3" customFormat="1">
      <c r="C211" s="5" t="str">
        <f>IF(OR(F211="",H211=""),"",IF(F211=H211,1,IF(F211&lt;H211,0,IF(F211-H211&lt;10,2,IF(F211&gt;H211,3,SE)))))</f>
        <v/>
      </c>
      <c r="D211" s="169" t="s">
        <v>66</v>
      </c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1"/>
      <c r="Q211" s="4" t="str">
        <f>IF(OR(H211="",F211=""),"",IF(H211=F211,1,IF(H211&lt;F211,0,IF(H211-F211&lt;10,2,IF(H211&gt;F211,3,SE)))))</f>
        <v/>
      </c>
      <c r="S211" s="13"/>
      <c r="T211" s="13"/>
      <c r="U211" s="4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4"/>
      <c r="AK211" s="4"/>
      <c r="AL211" s="13"/>
      <c r="AM211" s="13"/>
      <c r="AN211" s="4"/>
      <c r="AO211" s="4"/>
    </row>
    <row r="212" spans="3:41" s="3" customFormat="1" ht="15.75" thickBot="1">
      <c r="C212" s="5" t="str">
        <f>IF(OR(F212="",H212=""),"",IF(F212=H212,1,IF(F212&lt;H212,0,IF(F212-H212&lt;10,2,IF(F212&gt;H212,3,SE)))))</f>
        <v/>
      </c>
      <c r="D212" s="172"/>
      <c r="E212" s="173"/>
      <c r="F212" s="173"/>
      <c r="G212" s="173"/>
      <c r="H212" s="173"/>
      <c r="I212" s="173"/>
      <c r="J212" s="173"/>
      <c r="K212" s="173"/>
      <c r="L212" s="173"/>
      <c r="M212" s="173"/>
      <c r="N212" s="173"/>
      <c r="O212" s="173"/>
      <c r="P212" s="174"/>
      <c r="Q212" s="4" t="str">
        <f>IF(OR(H212="",F212=""),"",IF(H212=F212,1,IF(H212&lt;F212,0,IF(H212-F212&lt;10,2,IF(H212&gt;F212,3,SE)))))</f>
        <v/>
      </c>
      <c r="S212" s="13"/>
      <c r="T212" s="13"/>
      <c r="U212" s="4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4"/>
      <c r="AK212" s="4"/>
      <c r="AL212" s="13"/>
      <c r="AM212" s="13"/>
      <c r="AN212" s="4"/>
      <c r="AO212" s="4"/>
    </row>
    <row r="213" spans="3:41" s="3" customFormat="1">
      <c r="C213" s="5" t="str">
        <f>IF(OR(F213="",H213=""),"",IF(F213=H213,1,IF(F213&lt;H213,0,IF(F213-H213&lt;10,2,IF(F213&gt;H213,3,SE)))))</f>
        <v/>
      </c>
      <c r="Q213" s="4" t="str">
        <f>IF(OR(H213="",F213=""),"",IF(H213=F213,1,IF(H213&lt;F213,0,IF(H213-F213&lt;10,2,IF(H213&gt;F213,3,SE)))))</f>
        <v/>
      </c>
      <c r="S213" s="13"/>
      <c r="T213" s="13"/>
      <c r="U213" s="4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4"/>
      <c r="AK213" s="4"/>
      <c r="AL213" s="13"/>
      <c r="AM213" s="13"/>
      <c r="AN213" s="4"/>
      <c r="AO213" s="4"/>
    </row>
    <row r="214" spans="3:41" s="3" customFormat="1">
      <c r="C214" s="5" t="str">
        <f>IF(OR(F214="",H214=""),"",IF(F214=H214,1,IF(F214&lt;H214,0,IF(F214-H214&lt;10,2,IF(F214&gt;H214,3,SE)))))</f>
        <v/>
      </c>
      <c r="D214" s="168" t="str">
        <f>V179</f>
        <v>ALEMANHA</v>
      </c>
      <c r="E214" s="168"/>
      <c r="F214" s="11"/>
      <c r="G214" s="12" t="s">
        <v>60</v>
      </c>
      <c r="H214" s="11"/>
      <c r="I214" s="168" t="str">
        <f>V178</f>
        <v>BELGICA</v>
      </c>
      <c r="J214" s="168"/>
      <c r="K214" s="168"/>
      <c r="L214" s="168"/>
      <c r="M214" s="168"/>
      <c r="N214" s="168"/>
      <c r="O214" s="168"/>
      <c r="P214" s="168"/>
      <c r="Q214" s="4" t="str">
        <f>IF(OR(H214="",F214=""),"",IF(H214=F214,1,IF(H214&lt;F214,0,IF(H214-F214&lt;10,2,IF(H214&gt;F214,3,SE)))))</f>
        <v/>
      </c>
      <c r="S214" s="13"/>
      <c r="T214" s="13"/>
      <c r="U214" s="4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4"/>
      <c r="AK214" s="4"/>
      <c r="AL214" s="13"/>
      <c r="AM214" s="13"/>
      <c r="AN214" s="4"/>
      <c r="AO214" s="4"/>
    </row>
    <row r="215" spans="3:41" s="3" customFormat="1">
      <c r="C215" s="5" t="str">
        <f>IF(OR(F215="",H215=""),"",IF(F215=H215,1,IF(F215&lt;H215,0,IF(F215-H215&lt;10,2,IF(F215&gt;H215,3,SE)))))</f>
        <v/>
      </c>
      <c r="D215" s="168" t="str">
        <f>V177</f>
        <v>COREIA DO SUL</v>
      </c>
      <c r="E215" s="168"/>
      <c r="F215" s="11"/>
      <c r="G215" s="12" t="s">
        <v>60</v>
      </c>
      <c r="H215" s="11"/>
      <c r="I215" s="168" t="str">
        <f>V176</f>
        <v>PARAGUAI</v>
      </c>
      <c r="J215" s="168"/>
      <c r="K215" s="168"/>
      <c r="L215" s="168"/>
      <c r="M215" s="168"/>
      <c r="N215" s="168"/>
      <c r="O215" s="168"/>
      <c r="P215" s="168"/>
      <c r="Q215" s="4" t="str">
        <f>IF(OR(H215="",F215=""),"",IF(H215=F215,1,IF(H215&lt;F215,0,IF(H215-F215&lt;10,2,IF(H215&gt;F215,3,SE)))))</f>
        <v/>
      </c>
      <c r="S215" s="13"/>
      <c r="T215" s="13"/>
      <c r="U215" s="4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4"/>
      <c r="AK215" s="4"/>
      <c r="AL215" s="13"/>
      <c r="AM215" s="13"/>
      <c r="AN215" s="4"/>
      <c r="AO215" s="4"/>
    </row>
    <row r="216" spans="3:41" s="3" customFormat="1">
      <c r="C216" s="5"/>
      <c r="Q216" s="4"/>
      <c r="S216" s="13"/>
      <c r="T216" s="13"/>
      <c r="U216" s="4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4"/>
      <c r="AK216" s="4"/>
      <c r="AL216" s="13"/>
      <c r="AM216" s="13"/>
      <c r="AN216" s="4"/>
      <c r="AO216" s="4"/>
    </row>
    <row r="217" spans="3:41" ht="15.75" thickBot="1">
      <c r="C217" s="74"/>
      <c r="Q217" s="1"/>
      <c r="S217" s="59"/>
      <c r="T217" s="59"/>
      <c r="U217" s="1"/>
      <c r="V217" s="74"/>
      <c r="W217" s="74"/>
      <c r="X217" s="74"/>
      <c r="Y217" s="74"/>
      <c r="Z217" s="74"/>
      <c r="AA217" s="74"/>
      <c r="AB217" s="74"/>
      <c r="AC217" s="74"/>
      <c r="AD217" s="74"/>
      <c r="AE217" s="74"/>
      <c r="AF217" s="74"/>
      <c r="AG217" s="74"/>
      <c r="AH217" s="74"/>
      <c r="AI217" s="74"/>
      <c r="AJ217" s="1"/>
      <c r="AK217" s="1"/>
      <c r="AL217" s="59"/>
      <c r="AM217" s="59"/>
      <c r="AN217" s="1"/>
      <c r="AO217" s="1"/>
    </row>
    <row r="218" spans="3:41" s="3" customFormat="1" ht="15" customHeight="1">
      <c r="C218" s="5"/>
      <c r="D218" s="132" t="s">
        <v>70</v>
      </c>
      <c r="E218" s="133"/>
      <c r="F218" s="133"/>
      <c r="G218" s="133"/>
      <c r="H218" s="133"/>
      <c r="I218" s="133"/>
      <c r="J218" s="133"/>
      <c r="K218" s="133"/>
      <c r="L218" s="133"/>
      <c r="M218" s="133"/>
      <c r="N218" s="133"/>
      <c r="O218" s="134"/>
      <c r="Q218" s="4" t="str">
        <f>IF(OR(H218="",F218=""),"",IF(H218=F218,1,IF(H218&lt;F218,0,IF(H218-F218&lt;10,2,IF(H218&gt;F218,3,SE)))))</f>
        <v/>
      </c>
      <c r="R218" s="3" t="s">
        <v>51</v>
      </c>
      <c r="S218" s="13"/>
      <c r="T218" s="13"/>
      <c r="U218" s="4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4"/>
      <c r="AK218" s="4"/>
      <c r="AL218" s="13"/>
      <c r="AM218" s="13"/>
      <c r="AN218" s="4"/>
      <c r="AO218" s="4"/>
    </row>
    <row r="219" spans="3:41" s="3" customFormat="1" ht="15.75" customHeight="1" thickBot="1">
      <c r="C219" s="5"/>
      <c r="D219" s="135"/>
      <c r="E219" s="136"/>
      <c r="F219" s="136"/>
      <c r="G219" s="136"/>
      <c r="H219" s="136"/>
      <c r="I219" s="136"/>
      <c r="J219" s="136"/>
      <c r="K219" s="136"/>
      <c r="L219" s="136"/>
      <c r="M219" s="136"/>
      <c r="N219" s="136"/>
      <c r="O219" s="137"/>
      <c r="Q219" s="4" t="str">
        <f>IF(OR(H219="",F219=""),"",IF(H219=F219,1,IF(H219&lt;F219,0,IF(H219-F219&lt;10,2,IF(H219&gt;F219,3,SE)))))</f>
        <v/>
      </c>
      <c r="R219" s="3" t="s">
        <v>54</v>
      </c>
      <c r="S219" s="13"/>
      <c r="T219" s="13"/>
      <c r="U219" s="4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4"/>
      <c r="AK219" s="4"/>
      <c r="AL219" s="13"/>
      <c r="AM219" s="13"/>
      <c r="AN219" s="4"/>
      <c r="AO219" s="4"/>
    </row>
    <row r="220" spans="3:41" s="3" customFormat="1" ht="15.75" thickBot="1">
      <c r="C220" s="5"/>
      <c r="D220" s="6" t="s">
        <v>50</v>
      </c>
      <c r="E220" s="7" t="s">
        <v>27</v>
      </c>
      <c r="F220" s="62" t="s">
        <v>108</v>
      </c>
      <c r="G220" s="62" t="s">
        <v>4</v>
      </c>
      <c r="H220" s="62" t="s">
        <v>104</v>
      </c>
      <c r="I220" s="62" t="s">
        <v>105</v>
      </c>
      <c r="J220" s="62" t="s">
        <v>106</v>
      </c>
      <c r="K220" s="62" t="s">
        <v>107</v>
      </c>
      <c r="L220" s="62" t="s">
        <v>52</v>
      </c>
      <c r="M220" s="62" t="s">
        <v>6</v>
      </c>
      <c r="N220" s="62" t="s">
        <v>7</v>
      </c>
      <c r="O220" s="63" t="s">
        <v>109</v>
      </c>
      <c r="Q220" s="4"/>
      <c r="R220" s="3" t="s">
        <v>110</v>
      </c>
      <c r="S220" s="13"/>
      <c r="T220" s="13"/>
      <c r="U220" s="8" t="s">
        <v>50</v>
      </c>
      <c r="V220" s="2" t="s">
        <v>3</v>
      </c>
      <c r="W220" s="2" t="s">
        <v>108</v>
      </c>
      <c r="X220" s="2" t="s">
        <v>4</v>
      </c>
      <c r="Y220" s="2" t="s">
        <v>104</v>
      </c>
      <c r="Z220" s="2" t="s">
        <v>105</v>
      </c>
      <c r="AA220" s="2" t="s">
        <v>106</v>
      </c>
      <c r="AB220" s="2" t="s">
        <v>107</v>
      </c>
      <c r="AC220" s="2" t="s">
        <v>52</v>
      </c>
      <c r="AD220" s="2" t="s">
        <v>6</v>
      </c>
      <c r="AE220" s="2" t="s">
        <v>7</v>
      </c>
      <c r="AF220" s="2" t="s">
        <v>109</v>
      </c>
      <c r="AG220" s="2" t="s">
        <v>8</v>
      </c>
      <c r="AH220" s="2" t="s">
        <v>9</v>
      </c>
      <c r="AI220" s="2" t="s">
        <v>10</v>
      </c>
      <c r="AJ220" s="4"/>
      <c r="AK220" s="4"/>
      <c r="AL220" s="13"/>
      <c r="AM220" s="13"/>
      <c r="AN220" s="4"/>
      <c r="AO220" s="4"/>
    </row>
    <row r="221" spans="3:41" s="3" customFormat="1">
      <c r="C221" s="5"/>
      <c r="D221" s="94" t="s">
        <v>53</v>
      </c>
      <c r="E221" s="65" t="str">
        <f>VLOOKUP(AI221,$U$221:$AH$224,2)</f>
        <v>ITALIA</v>
      </c>
      <c r="F221" s="97">
        <f>VLOOKUP(AI221,$U$221:$AH$224,3)</f>
        <v>0</v>
      </c>
      <c r="G221" s="97">
        <f>VLOOKUP(AI221,$U$221:$AH$224,4)</f>
        <v>0</v>
      </c>
      <c r="H221" s="98">
        <f>VLOOKUP(AI221,$U$221:$AH$224,5)</f>
        <v>0</v>
      </c>
      <c r="I221" s="98">
        <f>VLOOKUP(AI221,$U$221:$AH$224,6)</f>
        <v>0</v>
      </c>
      <c r="J221" s="98">
        <f>VLOOKUP(AI221,$U$221:$AH$224,7)</f>
        <v>0</v>
      </c>
      <c r="K221" s="98">
        <f>VLOOKUP(AI221,$U$221:$AH$224,8)</f>
        <v>0</v>
      </c>
      <c r="L221" s="98">
        <f>VLOOKUP(AI221,$U$221:$AH$224,9)</f>
        <v>0</v>
      </c>
      <c r="M221" s="98">
        <f>VLOOKUP(AI221,$U$221:$AH$224,10)</f>
        <v>0</v>
      </c>
      <c r="N221" s="97">
        <f>VLOOKUP(AI221,$U$221:$AH$224,11)</f>
        <v>0</v>
      </c>
      <c r="O221" s="110">
        <f>VLOOKUP(AI221,$U$221:$AH$224,12)</f>
        <v>0</v>
      </c>
      <c r="Q221" s="4"/>
      <c r="R221" s="3" t="s">
        <v>111</v>
      </c>
      <c r="S221" s="13"/>
      <c r="T221" s="13"/>
      <c r="U221" s="8">
        <v>1</v>
      </c>
      <c r="V221" s="5" t="s">
        <v>122</v>
      </c>
      <c r="W221" s="5">
        <f>COUNT($F$229,$F$235,$F$241,$F$247,$F$253,$F$259)</f>
        <v>0</v>
      </c>
      <c r="X221" s="5">
        <f>SUM(Q229,Q236,Q242,Q247,Q254,Q260)</f>
        <v>0</v>
      </c>
      <c r="Y221" s="5">
        <f>SUM(COUNTIFS($C$229:$C$260,3,$D$229:$D$260,V260),COUNTIFS($I$229:$I$260,V221,$Q$229:$Q$260,3))</f>
        <v>0</v>
      </c>
      <c r="Z221" s="5">
        <f>SUM(COUNTIFS($C$229:$C$260,2,$D$229:$D$260,V260),COUNTIFS($I$229:$I$260,V221,$Q$229:$Q$260,2))</f>
        <v>0</v>
      </c>
      <c r="AA221" s="5">
        <f>SUM(COUNTIFS($C$229:$C$260,1,$D$229:$D$260,V260),COUNTIFS($I$229:$I$260,V221,$Q$229:$Q$260,1))</f>
        <v>0</v>
      </c>
      <c r="AB221" s="5">
        <f>SUM(COUNTIFS($C$229:$C$260,0,$D$229:$D$260,V260),COUNTIFS($I$229:$I$260,V221,$Q$229:$Q$260,0))</f>
        <v>0</v>
      </c>
      <c r="AC221" s="10">
        <f>SUM(H247,H254,H260,H229,H236,H242)</f>
        <v>0</v>
      </c>
      <c r="AD221" s="10">
        <f>SUM(F229,F236,F242,F247,F254,F260)</f>
        <v>0</v>
      </c>
      <c r="AE221" s="10">
        <f>AC221-AD221</f>
        <v>0</v>
      </c>
      <c r="AF221" s="10">
        <f>IF(OR($F$229="",$H$229=""),0,(X221/(W221*3)))</f>
        <v>0</v>
      </c>
      <c r="AG221" s="5">
        <f>(X221*10^15)+((AE221+5000)*10^6)+AC221^10+U221</f>
        <v>5000000001</v>
      </c>
      <c r="AH221" s="5">
        <f>LARGE($AG$221:$AG$224,U221)</f>
        <v>5000000004</v>
      </c>
      <c r="AI221" s="87">
        <f>MATCH(AH221,$AG$221:$AG$224,0)</f>
        <v>4</v>
      </c>
      <c r="AJ221" s="4"/>
      <c r="AK221" s="4"/>
      <c r="AL221" s="13"/>
      <c r="AM221" s="13"/>
      <c r="AN221" s="4"/>
      <c r="AO221" s="4"/>
    </row>
    <row r="222" spans="3:41" s="3" customFormat="1">
      <c r="C222" s="5"/>
      <c r="D222" s="96" t="s">
        <v>55</v>
      </c>
      <c r="E222" s="65" t="str">
        <f t="shared" ref="E222:E224" si="88">VLOOKUP(AI222,$U$221:$AH$224,2)</f>
        <v>CHILE</v>
      </c>
      <c r="F222" s="97">
        <f t="shared" ref="F222:F224" si="89">VLOOKUP(AI222,$U$221:$AH$224,3)</f>
        <v>0</v>
      </c>
      <c r="G222" s="97">
        <f t="shared" ref="G222:G224" si="90">VLOOKUP(AI222,$U$221:$AH$224,4)</f>
        <v>0</v>
      </c>
      <c r="H222" s="98">
        <f t="shared" ref="H222:H224" si="91">VLOOKUP(AI222,$U$221:$AH$224,5)</f>
        <v>0</v>
      </c>
      <c r="I222" s="98">
        <f t="shared" ref="I222:I224" si="92">VLOOKUP(AI222,$U$221:$AH$224,6)</f>
        <v>0</v>
      </c>
      <c r="J222" s="98">
        <f t="shared" ref="J222:J224" si="93">VLOOKUP(AI222,$U$221:$AH$224,7)</f>
        <v>0</v>
      </c>
      <c r="K222" s="98">
        <f t="shared" ref="K222:K224" si="94">VLOOKUP(AI222,$U$221:$AH$224,8)</f>
        <v>0</v>
      </c>
      <c r="L222" s="98">
        <f t="shared" ref="L222:L224" si="95">VLOOKUP(AI222,$U$221:$AH$224,9)</f>
        <v>0</v>
      </c>
      <c r="M222" s="98">
        <f t="shared" ref="M222:M224" si="96">VLOOKUP(AI222,$U$221:$AH$224,10)</f>
        <v>0</v>
      </c>
      <c r="N222" s="97">
        <f t="shared" ref="N222:N224" si="97">VLOOKUP(AI222,$U$221:$AH$224,11)</f>
        <v>0</v>
      </c>
      <c r="O222" s="110">
        <f t="shared" ref="O222:O224" si="98">VLOOKUP(AI222,$U$221:$AH$224,12)</f>
        <v>0</v>
      </c>
      <c r="Q222" s="4"/>
      <c r="R222" s="3" t="s">
        <v>112</v>
      </c>
      <c r="S222" s="13"/>
      <c r="T222" s="13"/>
      <c r="U222" s="8">
        <v>2</v>
      </c>
      <c r="V222" s="5" t="s">
        <v>44</v>
      </c>
      <c r="W222" s="5">
        <f t="shared" ref="W222:W224" si="99">COUNT($F$229,$F$235,$F$241,$F$247,$F$253,$F$259)</f>
        <v>0</v>
      </c>
      <c r="X222" s="5">
        <f>SUM(Q230,Q235,C242,Q248,Q253,C260)</f>
        <v>0</v>
      </c>
      <c r="Y222" s="5">
        <f t="shared" ref="Y222:Y224" si="100">SUM(COUNTIFS($C$229:$C$260,3,$D$229:$D$260,V261),COUNTIFS($I$229:$I$260,V222,$Q$229:$Q$260,3))</f>
        <v>0</v>
      </c>
      <c r="Z222" s="5">
        <f t="shared" ref="Z222:Z224" si="101">SUM(COUNTIFS($C$229:$C$260,2,$D$229:$D$260,V261),COUNTIFS($I$229:$I$260,V222,$Q$229:$Q$260,2))</f>
        <v>0</v>
      </c>
      <c r="AA222" s="5">
        <f t="shared" ref="AA222:AA224" si="102">SUM(COUNTIFS($C$229:$C$260,1,$D$229:$D$260,V261),COUNTIFS($I$229:$I$260,V222,$Q$229:$Q$260,1))</f>
        <v>0</v>
      </c>
      <c r="AB222" s="5">
        <f t="shared" ref="AB222:AB224" si="103">SUM(COUNTIFS($C$229:$C$260,0,$D$229:$D$260,V261),COUNTIFS($I$229:$I$260,V222,$Q$229:$Q$260,0))</f>
        <v>0</v>
      </c>
      <c r="AC222" s="10">
        <f>SUM(H230,H235,F242,H248,H253,F260)</f>
        <v>0</v>
      </c>
      <c r="AD222" s="10">
        <f>SUM(H260,F253,F248,H242,F235,F230)</f>
        <v>0</v>
      </c>
      <c r="AE222" s="10">
        <f t="shared" ref="AE222:AE224" si="104">AC222-AD222</f>
        <v>0</v>
      </c>
      <c r="AF222" s="10">
        <f t="shared" ref="AF222:AF224" si="105">IF(OR($F$229="",$H$229=""),0,(X222/(W222*3)))</f>
        <v>0</v>
      </c>
      <c r="AG222" s="5">
        <f t="shared" ref="AG222:AG224" si="106">(X222*10^15)+((AE222+5000)*10^6)+AC222^10+U222</f>
        <v>5000000002</v>
      </c>
      <c r="AH222" s="5">
        <f t="shared" ref="AH222:AH224" si="107">LARGE($AG$221:$AG$224,U222)</f>
        <v>5000000003</v>
      </c>
      <c r="AI222" s="87">
        <f t="shared" ref="AI222:AI224" si="108">MATCH(AH222,$AG$221:$AG$224,0)</f>
        <v>3</v>
      </c>
      <c r="AJ222" s="4"/>
      <c r="AK222" s="4"/>
      <c r="AL222" s="13"/>
      <c r="AM222" s="13"/>
      <c r="AN222" s="4"/>
      <c r="AO222" s="4"/>
    </row>
    <row r="223" spans="3:41" s="3" customFormat="1">
      <c r="C223" s="5"/>
      <c r="D223" s="100" t="s">
        <v>56</v>
      </c>
      <c r="E223" s="68" t="str">
        <f t="shared" si="88"/>
        <v>COSTA RICA</v>
      </c>
      <c r="F223" s="101">
        <f t="shared" si="89"/>
        <v>0</v>
      </c>
      <c r="G223" s="101">
        <f t="shared" si="90"/>
        <v>0</v>
      </c>
      <c r="H223" s="102">
        <f t="shared" si="91"/>
        <v>0</v>
      </c>
      <c r="I223" s="102">
        <f t="shared" si="92"/>
        <v>0</v>
      </c>
      <c r="J223" s="102">
        <f t="shared" si="93"/>
        <v>0</v>
      </c>
      <c r="K223" s="102">
        <f t="shared" si="94"/>
        <v>0</v>
      </c>
      <c r="L223" s="102">
        <f t="shared" si="95"/>
        <v>0</v>
      </c>
      <c r="M223" s="102">
        <f t="shared" si="96"/>
        <v>0</v>
      </c>
      <c r="N223" s="101">
        <f t="shared" si="97"/>
        <v>0</v>
      </c>
      <c r="O223" s="111">
        <f t="shared" si="98"/>
        <v>0</v>
      </c>
      <c r="Q223" s="4"/>
      <c r="R223" s="3" t="s">
        <v>113</v>
      </c>
      <c r="S223" s="13"/>
      <c r="T223" s="13"/>
      <c r="U223" s="8">
        <v>3</v>
      </c>
      <c r="V223" s="5" t="s">
        <v>34</v>
      </c>
      <c r="W223" s="5">
        <f t="shared" si="99"/>
        <v>0</v>
      </c>
      <c r="X223" s="5">
        <f>SUM(C230,C236,Q241,C248,C254,Q259)</f>
        <v>0</v>
      </c>
      <c r="Y223" s="5">
        <f t="shared" si="100"/>
        <v>0</v>
      </c>
      <c r="Z223" s="5">
        <f t="shared" si="101"/>
        <v>0</v>
      </c>
      <c r="AA223" s="5">
        <f t="shared" si="102"/>
        <v>0</v>
      </c>
      <c r="AB223" s="5">
        <f t="shared" si="103"/>
        <v>0</v>
      </c>
      <c r="AC223" s="10">
        <f>SUM(H259,F254,F248,H241,F236,F230)</f>
        <v>0</v>
      </c>
      <c r="AD223" s="10">
        <f>SUM(H230,H236,F241,H248,H254,F259)</f>
        <v>0</v>
      </c>
      <c r="AE223" s="10">
        <f t="shared" si="104"/>
        <v>0</v>
      </c>
      <c r="AF223" s="10">
        <f t="shared" si="105"/>
        <v>0</v>
      </c>
      <c r="AG223" s="5">
        <f t="shared" si="106"/>
        <v>5000000003</v>
      </c>
      <c r="AH223" s="5">
        <f t="shared" si="107"/>
        <v>5000000002</v>
      </c>
      <c r="AI223" s="87">
        <f t="shared" si="108"/>
        <v>2</v>
      </c>
      <c r="AJ223" s="4"/>
      <c r="AK223" s="4"/>
      <c r="AL223" s="13"/>
      <c r="AM223" s="13"/>
      <c r="AN223" s="4"/>
      <c r="AO223" s="4"/>
    </row>
    <row r="224" spans="3:41" s="3" customFormat="1" ht="15.75" thickBot="1">
      <c r="C224" s="5"/>
      <c r="D224" s="104" t="s">
        <v>57</v>
      </c>
      <c r="E224" s="105" t="str">
        <f t="shared" si="88"/>
        <v>SUIÇA</v>
      </c>
      <c r="F224" s="106">
        <f t="shared" si="89"/>
        <v>0</v>
      </c>
      <c r="G224" s="106">
        <f t="shared" si="90"/>
        <v>0</v>
      </c>
      <c r="H224" s="107">
        <f t="shared" si="91"/>
        <v>0</v>
      </c>
      <c r="I224" s="107">
        <f t="shared" si="92"/>
        <v>0</v>
      </c>
      <c r="J224" s="107">
        <f t="shared" si="93"/>
        <v>0</v>
      </c>
      <c r="K224" s="107">
        <f t="shared" si="94"/>
        <v>0</v>
      </c>
      <c r="L224" s="107">
        <f t="shared" si="95"/>
        <v>0</v>
      </c>
      <c r="M224" s="107">
        <f t="shared" si="96"/>
        <v>0</v>
      </c>
      <c r="N224" s="106">
        <f t="shared" si="97"/>
        <v>0</v>
      </c>
      <c r="O224" s="112">
        <f t="shared" si="98"/>
        <v>0</v>
      </c>
      <c r="Q224" s="4"/>
      <c r="R224" s="3" t="s">
        <v>114</v>
      </c>
      <c r="S224" s="13"/>
      <c r="T224" s="13"/>
      <c r="U224" s="8">
        <v>4</v>
      </c>
      <c r="V224" s="5" t="s">
        <v>19</v>
      </c>
      <c r="W224" s="5">
        <f t="shared" si="99"/>
        <v>0</v>
      </c>
      <c r="X224" s="5">
        <f>SUM(C229,C235,C241,C247,C253,C259)</f>
        <v>0</v>
      </c>
      <c r="Y224" s="5">
        <f t="shared" si="100"/>
        <v>0</v>
      </c>
      <c r="Z224" s="5">
        <f t="shared" si="101"/>
        <v>0</v>
      </c>
      <c r="AA224" s="5">
        <f t="shared" si="102"/>
        <v>0</v>
      </c>
      <c r="AB224" s="5">
        <f t="shared" si="103"/>
        <v>0</v>
      </c>
      <c r="AC224" s="10">
        <f>SUM(F229,F235,F241,F247,F253,F259,)</f>
        <v>0</v>
      </c>
      <c r="AD224" s="10">
        <f>SUM(H259,H253,H247,H241,H235,H229)</f>
        <v>0</v>
      </c>
      <c r="AE224" s="10">
        <f t="shared" si="104"/>
        <v>0</v>
      </c>
      <c r="AF224" s="10">
        <f t="shared" si="105"/>
        <v>0</v>
      </c>
      <c r="AG224" s="5">
        <f t="shared" si="106"/>
        <v>5000000004</v>
      </c>
      <c r="AH224" s="5">
        <f t="shared" si="107"/>
        <v>5000000001</v>
      </c>
      <c r="AI224" s="87">
        <f t="shared" si="108"/>
        <v>1</v>
      </c>
      <c r="AJ224" s="4"/>
      <c r="AK224" s="4"/>
      <c r="AL224" s="13"/>
      <c r="AM224" s="13"/>
      <c r="AN224" s="4"/>
      <c r="AO224" s="4"/>
    </row>
    <row r="225" spans="3:41" s="3" customFormat="1" ht="15.75" thickBot="1">
      <c r="C225" s="5"/>
      <c r="Q225" s="4" t="str">
        <f>IF(OR(H225="",F225=""),"",IF(H225=F225,1,IF(H225&lt;F225,0,IF(H225-F225&lt;10,2,IF(H225&gt;F225,3,SE)))))</f>
        <v/>
      </c>
      <c r="R225" s="3" t="s">
        <v>115</v>
      </c>
      <c r="S225" s="13"/>
      <c r="T225" s="13"/>
      <c r="U225" s="4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4"/>
      <c r="AK225" s="4"/>
      <c r="AL225" s="13"/>
      <c r="AM225" s="13"/>
      <c r="AN225" s="4"/>
      <c r="AO225" s="4"/>
    </row>
    <row r="226" spans="3:41" s="3" customFormat="1">
      <c r="C226" s="5" t="str">
        <f>IF(OR(F226="",H226=""),"",IF(F226=H226,1,IF(F226&lt;H226,0,IF(F226-H226&lt;10,2,IF(F226&gt;H226,3,SE)))))</f>
        <v/>
      </c>
      <c r="D226" s="162" t="s">
        <v>59</v>
      </c>
      <c r="E226" s="163"/>
      <c r="F226" s="163"/>
      <c r="G226" s="163"/>
      <c r="H226" s="163"/>
      <c r="I226" s="163"/>
      <c r="J226" s="163"/>
      <c r="K226" s="163"/>
      <c r="L226" s="163"/>
      <c r="M226" s="163"/>
      <c r="N226" s="163"/>
      <c r="O226" s="163"/>
      <c r="P226" s="164"/>
      <c r="Q226" s="4" t="str">
        <f>IF(OR(H226="",F226=""),"",IF(H226=F226,1,IF(H226&lt;F226,0,IF(H226-F226&lt;10,2,IF(H226&gt;F226,3,SE)))))</f>
        <v/>
      </c>
      <c r="R226" s="3" t="s">
        <v>58</v>
      </c>
      <c r="S226" s="13"/>
      <c r="T226" s="13"/>
      <c r="U226" s="4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4"/>
      <c r="AK226" s="4"/>
      <c r="AL226" s="13"/>
      <c r="AM226" s="13"/>
      <c r="AN226" s="4"/>
      <c r="AO226" s="4"/>
    </row>
    <row r="227" spans="3:41" s="3" customFormat="1" ht="15.75" thickBot="1">
      <c r="C227" s="5" t="str">
        <f>IF(OR(F227="",H227=""),"",IF(F227=H227,1,IF(F227&lt;H227,0,IF(F227-H227&lt;10,2,IF(F227&gt;H227,3,SE)))))</f>
        <v/>
      </c>
      <c r="D227" s="165"/>
      <c r="E227" s="166"/>
      <c r="F227" s="166"/>
      <c r="G227" s="166"/>
      <c r="H227" s="166"/>
      <c r="I227" s="166"/>
      <c r="J227" s="166"/>
      <c r="K227" s="166"/>
      <c r="L227" s="166"/>
      <c r="M227" s="166"/>
      <c r="N227" s="166"/>
      <c r="O227" s="166"/>
      <c r="P227" s="167"/>
      <c r="Q227" s="4" t="str">
        <f>IF(OR(H227="",F227=""),"",IF(H227=F227,1,IF(H227&lt;F227,0,IF(H227-F227&lt;10,2,IF(H227&gt;F227,3,SE)))))</f>
        <v/>
      </c>
      <c r="R227" s="3" t="s">
        <v>116</v>
      </c>
      <c r="S227" s="13"/>
      <c r="T227" s="13"/>
      <c r="U227" s="4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4"/>
      <c r="AK227" s="4"/>
      <c r="AL227" s="13"/>
      <c r="AM227" s="13"/>
      <c r="AN227" s="4"/>
      <c r="AO227" s="4"/>
    </row>
    <row r="228" spans="3:41" s="3" customFormat="1" ht="15.75" thickBot="1">
      <c r="C228" s="5" t="str">
        <f>IF(OR(F228="",H228=""),"",IF(F228=H228,1,IF(F228&lt;H228,0,IF(F228-H228&lt;10,2,IF(F228&gt;H228,3,SE)))))</f>
        <v/>
      </c>
      <c r="Q228" s="4" t="str">
        <f>IF(OR(H228="",F228=""),"",IF(H228=F228,1,IF(H228&lt;F228,0,IF(H228-F228&lt;10,2,IF(H228&gt;F228,3,SE)))))</f>
        <v/>
      </c>
      <c r="S228" s="13"/>
      <c r="T228" s="13"/>
      <c r="U228" s="4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4"/>
      <c r="AK228" s="4"/>
      <c r="AL228" s="13"/>
      <c r="AM228" s="13"/>
      <c r="AN228" s="4"/>
      <c r="AO228" s="4"/>
    </row>
    <row r="229" spans="3:41" s="3" customFormat="1" ht="15.75" thickBot="1">
      <c r="C229" s="5" t="str">
        <f>IF(OR(F229="",H229=""),"",IF(F229=H229,1,IF(F229&lt;H229,0,IF(F229-H229&lt;10,2,IF(F229&gt;H229,3,SE)))))</f>
        <v/>
      </c>
      <c r="D229" s="168" t="str">
        <f>V224</f>
        <v>ITALIA</v>
      </c>
      <c r="E229" s="168"/>
      <c r="F229" s="11"/>
      <c r="G229" s="12" t="s">
        <v>60</v>
      </c>
      <c r="H229" s="11"/>
      <c r="I229" s="168" t="str">
        <f>V221</f>
        <v>SUIÇA</v>
      </c>
      <c r="J229" s="168"/>
      <c r="K229" s="168"/>
      <c r="L229" s="168"/>
      <c r="M229" s="168"/>
      <c r="N229" s="168"/>
      <c r="O229" s="168"/>
      <c r="P229" s="168"/>
      <c r="Q229" s="4" t="str">
        <f>IF(OR(H229="",F229=""),"",IF(H229=F229,1,IF(H229&lt;F229,0,IF(H229-F229&lt;10,2,IF(H229&gt;F229,3,SE)))))</f>
        <v/>
      </c>
      <c r="R229" s="71"/>
      <c r="S229" s="13" t="s">
        <v>117</v>
      </c>
      <c r="T229" s="13"/>
      <c r="U229" s="4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4"/>
      <c r="AK229" s="4"/>
      <c r="AL229" s="13"/>
      <c r="AM229" s="13"/>
      <c r="AN229" s="4"/>
      <c r="AO229" s="4"/>
    </row>
    <row r="230" spans="3:41" s="3" customFormat="1" ht="15.75" thickBot="1">
      <c r="C230" s="5" t="str">
        <f>IF(OR(F230="",H230=""),"",IF(F230=H230,1,IF(F230&lt;H230,0,IF(F230-H230&lt;10,2,IF(F230&gt;H230,3,SE)))))</f>
        <v/>
      </c>
      <c r="D230" s="168" t="str">
        <f>V223</f>
        <v>CHILE</v>
      </c>
      <c r="E230" s="168"/>
      <c r="F230" s="11"/>
      <c r="G230" s="12" t="s">
        <v>60</v>
      </c>
      <c r="H230" s="11"/>
      <c r="I230" s="168" t="str">
        <f>V222</f>
        <v>COSTA RICA</v>
      </c>
      <c r="J230" s="168"/>
      <c r="K230" s="168"/>
      <c r="L230" s="168"/>
      <c r="M230" s="168"/>
      <c r="N230" s="168"/>
      <c r="O230" s="168"/>
      <c r="P230" s="168"/>
      <c r="Q230" s="4" t="str">
        <f>IF(OR(H230="",F230=""),"",IF(H230=F230,1,IF(H230&lt;F230,0,IF(H230-F230&lt;10,2,IF(H230&gt;F230,3,SE)))))</f>
        <v/>
      </c>
      <c r="R230" s="89"/>
      <c r="S230" s="13" t="s">
        <v>118</v>
      </c>
      <c r="T230" s="13"/>
      <c r="U230" s="4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4"/>
      <c r="AK230" s="4"/>
      <c r="AL230" s="13"/>
      <c r="AM230" s="13"/>
      <c r="AN230" s="4"/>
      <c r="AO230" s="4"/>
    </row>
    <row r="231" spans="3:41" s="3" customFormat="1" ht="15.75" thickBot="1">
      <c r="C231" s="5" t="str">
        <f>IF(OR(F231="",H231=""),"",IF(F231=H231,1,IF(F231&lt;H231,0,IF(F231-H231&lt;10,2,IF(F231&gt;H231,3,SE)))))</f>
        <v/>
      </c>
      <c r="Q231" s="4" t="str">
        <f>IF(OR(H231="",F231=""),"",IF(H231=F231,1,IF(H231&lt;F231,0,IF(H231-F231&lt;10,2,IF(H231&gt;F231,3,SE)))))</f>
        <v/>
      </c>
      <c r="T231" s="13"/>
      <c r="U231" s="4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4"/>
      <c r="AK231" s="4"/>
      <c r="AL231" s="13"/>
      <c r="AM231" s="13"/>
      <c r="AN231" s="4"/>
      <c r="AO231" s="4"/>
    </row>
    <row r="232" spans="3:41" s="3" customFormat="1">
      <c r="C232" s="5" t="str">
        <f>IF(OR(F232="",H232=""),"",IF(F232=H232,1,IF(F232&lt;H232,0,IF(F232-H232&lt;10,2,IF(F232&gt;H232,3,SE)))))</f>
        <v/>
      </c>
      <c r="D232" s="169" t="s">
        <v>62</v>
      </c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1"/>
      <c r="Q232" s="4" t="str">
        <f>IF(OR(H232="",F232=""),"",IF(H232=F232,1,IF(H232&lt;F232,0,IF(H232-F232&lt;10,2,IF(H232&gt;F232,3,SE)))))</f>
        <v/>
      </c>
      <c r="S232" s="13"/>
      <c r="T232" s="13"/>
      <c r="U232" s="4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4"/>
      <c r="AK232" s="4"/>
      <c r="AL232" s="13"/>
      <c r="AM232" s="13"/>
      <c r="AN232" s="4"/>
      <c r="AO232" s="4"/>
    </row>
    <row r="233" spans="3:41" s="3" customFormat="1" ht="15.75" thickBot="1">
      <c r="C233" s="5" t="str">
        <f>IF(OR(F233="",H233=""),"",IF(F233=H233,1,IF(F233&lt;H233,0,IF(F233-H233&lt;10,2,IF(F233&gt;H233,3,SE)))))</f>
        <v/>
      </c>
      <c r="D233" s="172"/>
      <c r="E233" s="173"/>
      <c r="F233" s="173"/>
      <c r="G233" s="173"/>
      <c r="H233" s="173"/>
      <c r="I233" s="173"/>
      <c r="J233" s="173"/>
      <c r="K233" s="173"/>
      <c r="L233" s="173"/>
      <c r="M233" s="173"/>
      <c r="N233" s="173"/>
      <c r="O233" s="173"/>
      <c r="P233" s="174"/>
      <c r="Q233" s="4" t="str">
        <f>IF(OR(H233="",F233=""),"",IF(H233=F233,1,IF(H233&lt;F233,0,IF(H233-F233&lt;10,2,IF(H233&gt;F233,3,SE)))))</f>
        <v/>
      </c>
      <c r="S233" s="13"/>
      <c r="T233" s="13"/>
      <c r="U233" s="4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4"/>
      <c r="AK233" s="4"/>
      <c r="AL233" s="13"/>
      <c r="AM233" s="13"/>
      <c r="AN233" s="4"/>
      <c r="AO233" s="4"/>
    </row>
    <row r="234" spans="3:41" s="3" customFormat="1">
      <c r="C234" s="5" t="str">
        <f>IF(OR(F234="",H234=""),"",IF(F234=H234,1,IF(F234&lt;H234,0,IF(F234-H234&lt;10,2,IF(F234&gt;H234,3,SE)))))</f>
        <v/>
      </c>
      <c r="Q234" s="4" t="str">
        <f>IF(OR(H234="",F234=""),"",IF(H234=F234,1,IF(H234&lt;F234,0,IF(H234-F234&lt;10,2,IF(H234&gt;F234,3,SE)))))</f>
        <v/>
      </c>
      <c r="S234" s="13"/>
      <c r="T234" s="13"/>
      <c r="U234" s="4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4"/>
      <c r="AK234" s="4"/>
      <c r="AL234" s="13"/>
      <c r="AM234" s="13"/>
      <c r="AN234" s="4"/>
      <c r="AO234" s="4"/>
    </row>
    <row r="235" spans="3:41" s="3" customFormat="1">
      <c r="C235" s="5" t="str">
        <f>IF(OR(F235="",H235=""),"",IF(F235=H235,1,IF(F235&lt;H235,0,IF(F235-H235&lt;10,2,IF(F235&gt;H235,3,SE)))))</f>
        <v/>
      </c>
      <c r="D235" s="168" t="str">
        <f>V224</f>
        <v>ITALIA</v>
      </c>
      <c r="E235" s="168"/>
      <c r="F235" s="11"/>
      <c r="G235" s="14" t="s">
        <v>60</v>
      </c>
      <c r="H235" s="11"/>
      <c r="I235" s="168" t="str">
        <f>V222</f>
        <v>COSTA RICA</v>
      </c>
      <c r="J235" s="168"/>
      <c r="K235" s="168"/>
      <c r="L235" s="168"/>
      <c r="M235" s="168"/>
      <c r="N235" s="168"/>
      <c r="O235" s="168"/>
      <c r="P235" s="168"/>
      <c r="Q235" s="4" t="str">
        <f>IF(OR(H235="",F235=""),"",IF(H235=F235,1,IF(H235&lt;F235,0,IF(H235-F235&lt;10,2,IF(H235&gt;F235,3,SE)))))</f>
        <v/>
      </c>
      <c r="S235" s="13"/>
      <c r="T235" s="13"/>
      <c r="U235" s="4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4"/>
      <c r="AK235" s="4"/>
      <c r="AL235" s="13"/>
      <c r="AM235" s="13"/>
      <c r="AN235" s="4"/>
      <c r="AO235" s="4"/>
    </row>
    <row r="236" spans="3:41" s="3" customFormat="1">
      <c r="C236" s="5" t="str">
        <f>IF(OR(F236="",H236=""),"",IF(F236=H236,1,IF(F236&lt;H236,0,IF(F236-H236&lt;10,2,IF(F236&gt;H236,3,SE)))))</f>
        <v/>
      </c>
      <c r="D236" s="168" t="str">
        <f>V223</f>
        <v>CHILE</v>
      </c>
      <c r="E236" s="168"/>
      <c r="F236" s="11"/>
      <c r="G236" s="14" t="s">
        <v>60</v>
      </c>
      <c r="H236" s="11"/>
      <c r="I236" s="168" t="str">
        <f>V221</f>
        <v>SUIÇA</v>
      </c>
      <c r="J236" s="168"/>
      <c r="K236" s="168"/>
      <c r="L236" s="168"/>
      <c r="M236" s="168"/>
      <c r="N236" s="168"/>
      <c r="O236" s="168"/>
      <c r="P236" s="168"/>
      <c r="Q236" s="4" t="str">
        <f>IF(OR(H236="",F236=""),"",IF(H236=F236,1,IF(H236&lt;F236,0,IF(H236-F236&lt;10,2,IF(H236&gt;F236,3,SE)))))</f>
        <v/>
      </c>
      <c r="S236" s="13"/>
      <c r="T236" s="13"/>
      <c r="U236" s="4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4"/>
      <c r="AK236" s="4"/>
      <c r="AL236" s="13"/>
      <c r="AM236" s="13"/>
      <c r="AN236" s="4"/>
      <c r="AO236" s="4"/>
    </row>
    <row r="237" spans="3:41" s="3" customFormat="1" ht="15.75" thickBot="1">
      <c r="C237" s="5" t="str">
        <f>IF(OR(F237="",H237=""),"",IF(F237=H237,1,IF(F237&lt;H237,0,IF(F237-H237&lt;10,2,IF(F237&gt;H237,3,SE)))))</f>
        <v/>
      </c>
      <c r="F237" s="15"/>
      <c r="Q237" s="4" t="str">
        <f>IF(OR(H237="",F237=""),"",IF(H237=F237,1,IF(H237&lt;F237,0,IF(H237-F237&lt;10,2,IF(H237&gt;F237,3,SE)))))</f>
        <v/>
      </c>
      <c r="S237" s="13"/>
      <c r="T237" s="13"/>
      <c r="U237" s="4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4"/>
      <c r="AK237" s="4"/>
      <c r="AL237" s="13"/>
      <c r="AM237" s="13"/>
      <c r="AN237" s="4"/>
      <c r="AO237" s="4"/>
    </row>
    <row r="238" spans="3:41" s="3" customFormat="1">
      <c r="C238" s="5" t="str">
        <f>IF(OR(F238="",H238=""),"",IF(F238=H238,1,IF(F238&lt;H238,0,IF(F238-H238&lt;10,2,IF(F238&gt;H238,3,SE)))))</f>
        <v/>
      </c>
      <c r="D238" s="169" t="s">
        <v>63</v>
      </c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1"/>
      <c r="Q238" s="4" t="str">
        <f>IF(OR(H238="",F238=""),"",IF(H238=F238,1,IF(H238&lt;F238,0,IF(H238-F238&lt;10,2,IF(H238&gt;F238,3,SE)))))</f>
        <v/>
      </c>
      <c r="S238" s="13"/>
      <c r="T238" s="13"/>
      <c r="U238" s="4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4"/>
      <c r="AK238" s="4"/>
      <c r="AL238" s="13"/>
      <c r="AM238" s="13"/>
      <c r="AN238" s="4"/>
      <c r="AO238" s="4"/>
    </row>
    <row r="239" spans="3:41" s="3" customFormat="1" ht="15.75" thickBot="1">
      <c r="C239" s="5" t="str">
        <f>IF(OR(F239="",H239=""),"",IF(F239=H239,1,IF(F239&lt;H239,0,IF(F239-H239&lt;10,2,IF(F239&gt;H239,3,SE)))))</f>
        <v/>
      </c>
      <c r="D239" s="172"/>
      <c r="E239" s="173"/>
      <c r="F239" s="173"/>
      <c r="G239" s="173"/>
      <c r="H239" s="173"/>
      <c r="I239" s="173"/>
      <c r="J239" s="173"/>
      <c r="K239" s="173"/>
      <c r="L239" s="173"/>
      <c r="M239" s="173"/>
      <c r="N239" s="173"/>
      <c r="O239" s="173"/>
      <c r="P239" s="174"/>
      <c r="Q239" s="4" t="str">
        <f>IF(OR(H239="",F239=""),"",IF(H239=F239,1,IF(H239&lt;F239,0,IF(H239-F239&lt;10,2,IF(H239&gt;F239,3,SE)))))</f>
        <v/>
      </c>
      <c r="S239" s="13"/>
      <c r="T239" s="13"/>
      <c r="U239" s="4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4"/>
      <c r="AK239" s="4"/>
      <c r="AL239" s="13"/>
      <c r="AM239" s="13"/>
      <c r="AN239" s="4"/>
      <c r="AO239" s="4"/>
    </row>
    <row r="240" spans="3:41" s="3" customFormat="1">
      <c r="C240" s="5" t="str">
        <f>IF(OR(F240="",H240=""),"",IF(F240=H240,1,IF(F240&lt;H240,0,IF(F240-H240&lt;10,2,IF(F240&gt;H240,3,SE)))))</f>
        <v/>
      </c>
      <c r="Q240" s="4" t="str">
        <f>IF(OR(H240="",F240=""),"",IF(H240=F240,1,IF(H240&lt;F240,0,IF(H240-F240&lt;10,2,IF(H240&gt;F240,3,SE)))))</f>
        <v/>
      </c>
      <c r="S240" s="13"/>
      <c r="T240" s="13"/>
      <c r="U240" s="4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4"/>
      <c r="AK240" s="4"/>
      <c r="AL240" s="13"/>
      <c r="AM240" s="13"/>
      <c r="AN240" s="4"/>
      <c r="AO240" s="4"/>
    </row>
    <row r="241" spans="3:41" s="3" customFormat="1">
      <c r="C241" s="5" t="str">
        <f>IF(OR(F241="",H241=""),"",IF(F241=H241,1,IF(F241&lt;H241,0,IF(F241-H241&lt;10,2,IF(F241&gt;H241,3,SE)))))</f>
        <v/>
      </c>
      <c r="D241" s="168" t="str">
        <f>V224</f>
        <v>ITALIA</v>
      </c>
      <c r="E241" s="168"/>
      <c r="F241" s="11"/>
      <c r="G241" s="14" t="s">
        <v>60</v>
      </c>
      <c r="H241" s="11"/>
      <c r="I241" s="168" t="str">
        <f>V223</f>
        <v>CHILE</v>
      </c>
      <c r="J241" s="168"/>
      <c r="K241" s="168"/>
      <c r="L241" s="168"/>
      <c r="M241" s="168"/>
      <c r="N241" s="168"/>
      <c r="O241" s="168"/>
      <c r="P241" s="168"/>
      <c r="Q241" s="4" t="str">
        <f>IF(OR(H241="",F241=""),"",IF(H241=F241,1,IF(H241&lt;F241,0,IF(H241-F241&lt;10,2,IF(H241&gt;F241,3,SE)))))</f>
        <v/>
      </c>
      <c r="S241" s="13"/>
      <c r="T241" s="13"/>
      <c r="U241" s="4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4"/>
      <c r="AK241" s="4"/>
      <c r="AL241" s="13"/>
      <c r="AM241" s="13"/>
      <c r="AN241" s="4"/>
      <c r="AO241" s="4"/>
    </row>
    <row r="242" spans="3:41" s="3" customFormat="1">
      <c r="C242" s="5" t="str">
        <f>IF(OR(F242="",H242=""),"",IF(F242=H242,1,IF(F242&lt;H242,0,IF(F242-H242&lt;10,2,IF(F242&gt;H242,3,SE)))))</f>
        <v/>
      </c>
      <c r="D242" s="168" t="str">
        <f>V222</f>
        <v>COSTA RICA</v>
      </c>
      <c r="E242" s="168"/>
      <c r="F242" s="11"/>
      <c r="G242" s="14" t="s">
        <v>60</v>
      </c>
      <c r="H242" s="11"/>
      <c r="I242" s="168" t="str">
        <f>V221</f>
        <v>SUIÇA</v>
      </c>
      <c r="J242" s="168"/>
      <c r="K242" s="168"/>
      <c r="L242" s="168"/>
      <c r="M242" s="168"/>
      <c r="N242" s="168"/>
      <c r="O242" s="168"/>
      <c r="P242" s="168"/>
      <c r="Q242" s="4" t="str">
        <f>IF(OR(H242="",F242=""),"",IF(H242=F242,1,IF(H242&lt;F242,0,IF(H242-F242&lt;10,2,IF(H242&gt;F242,3,SE)))))</f>
        <v/>
      </c>
      <c r="S242" s="13"/>
      <c r="T242" s="13"/>
      <c r="U242" s="4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4"/>
      <c r="AK242" s="4"/>
      <c r="AL242" s="13"/>
      <c r="AM242" s="13"/>
      <c r="AN242" s="4"/>
      <c r="AO242" s="4"/>
    </row>
    <row r="243" spans="3:41" s="3" customFormat="1" ht="15.75" thickBot="1">
      <c r="C243" s="5" t="str">
        <f>IF(OR(F243="",H243=""),"",IF(F243=H243,1,IF(F243&lt;H243,0,IF(F243-H243&lt;10,2,IF(F243&gt;H243,3,SE)))))</f>
        <v/>
      </c>
      <c r="Q243" s="4" t="str">
        <f>IF(OR(H243="",F243=""),"",IF(H243=F243,1,IF(H243&lt;F243,0,IF(H243-F243&lt;10,2,IF(H243&gt;F243,3,SE)))))</f>
        <v/>
      </c>
      <c r="S243" s="13"/>
      <c r="T243" s="13"/>
      <c r="U243" s="4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4"/>
      <c r="AK243" s="4"/>
      <c r="AL243" s="13"/>
      <c r="AM243" s="13"/>
      <c r="AN243" s="4"/>
      <c r="AO243" s="4"/>
    </row>
    <row r="244" spans="3:41" s="3" customFormat="1">
      <c r="C244" s="5" t="str">
        <f>IF(OR(F244="",H244=""),"",IF(F244=H244,1,IF(F244&lt;H244,0,IF(F244-H244&lt;10,2,IF(F244&gt;H244,3,SE)))))</f>
        <v/>
      </c>
      <c r="D244" s="169" t="s">
        <v>64</v>
      </c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1"/>
      <c r="Q244" s="4" t="str">
        <f>IF(OR(H244="",F244=""),"",IF(H244=F244,1,IF(H244&lt;F244,0,IF(H244-F244&lt;10,2,IF(H244&gt;F244,3,SE)))))</f>
        <v/>
      </c>
      <c r="S244" s="13"/>
      <c r="T244" s="13"/>
      <c r="U244" s="4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4"/>
      <c r="AK244" s="4"/>
      <c r="AL244" s="13"/>
      <c r="AM244" s="13"/>
      <c r="AN244" s="4"/>
      <c r="AO244" s="4"/>
    </row>
    <row r="245" spans="3:41" s="3" customFormat="1" ht="15.75" thickBot="1">
      <c r="C245" s="5" t="str">
        <f>IF(OR(F245="",H245=""),"",IF(F245=H245,1,IF(F245&lt;H245,0,IF(F245-H245&lt;10,2,IF(F245&gt;H245,3,SE)))))</f>
        <v/>
      </c>
      <c r="D245" s="172"/>
      <c r="E245" s="173"/>
      <c r="F245" s="173"/>
      <c r="G245" s="173"/>
      <c r="H245" s="173"/>
      <c r="I245" s="173"/>
      <c r="J245" s="173"/>
      <c r="K245" s="173"/>
      <c r="L245" s="173"/>
      <c r="M245" s="173"/>
      <c r="N245" s="173"/>
      <c r="O245" s="173"/>
      <c r="P245" s="174"/>
      <c r="Q245" s="4" t="str">
        <f>IF(OR(H245="",F245=""),"",IF(H245=F245,1,IF(H245&lt;F245,0,IF(H245-F245&lt;10,2,IF(H245&gt;F245,3,SE)))))</f>
        <v/>
      </c>
      <c r="S245" s="13"/>
      <c r="T245" s="13"/>
      <c r="U245" s="4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4"/>
      <c r="AK245" s="4"/>
      <c r="AL245" s="13"/>
      <c r="AM245" s="13"/>
      <c r="AN245" s="4"/>
      <c r="AO245" s="4"/>
    </row>
    <row r="246" spans="3:41" s="3" customFormat="1">
      <c r="C246" s="5" t="str">
        <f>IF(OR(F246="",H246=""),"",IF(F246=H246,1,IF(F246&lt;H246,0,IF(F246-H246&lt;10,2,IF(F246&gt;H246,3,SE)))))</f>
        <v/>
      </c>
      <c r="Q246" s="4" t="str">
        <f>IF(OR(H246="",F246=""),"",IF(H246=F246,1,IF(H246&lt;F246,0,IF(H246-F246&lt;10,2,IF(H246&gt;F246,3,SE)))))</f>
        <v/>
      </c>
      <c r="S246" s="13"/>
      <c r="T246" s="13"/>
      <c r="U246" s="4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4"/>
      <c r="AK246" s="4"/>
      <c r="AL246" s="13"/>
      <c r="AM246" s="13"/>
      <c r="AN246" s="4"/>
      <c r="AO246" s="4"/>
    </row>
    <row r="247" spans="3:41" s="3" customFormat="1">
      <c r="C247" s="5" t="str">
        <f>IF(OR(F247="",H247=""),"",IF(F247=H247,1,IF(F247&lt;H247,0,IF(F247-H247&lt;10,2,IF(F247&gt;H247,3,SE)))))</f>
        <v/>
      </c>
      <c r="D247" s="168" t="str">
        <f>V224</f>
        <v>ITALIA</v>
      </c>
      <c r="E247" s="168"/>
      <c r="F247" s="11"/>
      <c r="G247" s="12" t="s">
        <v>60</v>
      </c>
      <c r="H247" s="11"/>
      <c r="I247" s="168" t="str">
        <f>V221</f>
        <v>SUIÇA</v>
      </c>
      <c r="J247" s="168"/>
      <c r="K247" s="168"/>
      <c r="L247" s="168"/>
      <c r="M247" s="168"/>
      <c r="N247" s="168"/>
      <c r="O247" s="168"/>
      <c r="P247" s="168"/>
      <c r="Q247" s="4" t="str">
        <f>IF(OR(H247="",F247=""),"",IF(H247=F247,1,IF(H247&lt;F247,0,IF(H247-F247&lt;10,2,IF(H247&gt;F247,3,SE)))))</f>
        <v/>
      </c>
      <c r="S247" s="13"/>
      <c r="T247" s="13"/>
      <c r="U247" s="4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4"/>
      <c r="AK247" s="4"/>
      <c r="AL247" s="13"/>
      <c r="AM247" s="13"/>
      <c r="AN247" s="4"/>
      <c r="AO247" s="4"/>
    </row>
    <row r="248" spans="3:41" s="3" customFormat="1">
      <c r="C248" s="5" t="str">
        <f>IF(OR(F248="",H248=""),"",IF(F248=H248,1,IF(F248&lt;H248,0,IF(F248-H248&lt;10,2,IF(F248&gt;H248,3,SE)))))</f>
        <v/>
      </c>
      <c r="D248" s="168" t="str">
        <f>V223</f>
        <v>CHILE</v>
      </c>
      <c r="E248" s="168"/>
      <c r="F248" s="11"/>
      <c r="G248" s="12" t="s">
        <v>60</v>
      </c>
      <c r="H248" s="11"/>
      <c r="I248" s="168" t="str">
        <f>V222</f>
        <v>COSTA RICA</v>
      </c>
      <c r="J248" s="168"/>
      <c r="K248" s="168"/>
      <c r="L248" s="168"/>
      <c r="M248" s="168"/>
      <c r="N248" s="168"/>
      <c r="O248" s="168"/>
      <c r="P248" s="168"/>
      <c r="Q248" s="4" t="str">
        <f>IF(OR(H248="",F248=""),"",IF(H248=F248,1,IF(H248&lt;F248,0,IF(H248-F248&lt;10,2,IF(H248&gt;F248,3,SE)))))</f>
        <v/>
      </c>
      <c r="S248" s="13"/>
      <c r="T248" s="13"/>
      <c r="U248" s="4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4"/>
      <c r="AK248" s="4"/>
      <c r="AL248" s="13"/>
      <c r="AM248" s="13"/>
      <c r="AN248" s="4"/>
      <c r="AO248" s="4"/>
    </row>
    <row r="249" spans="3:41" s="3" customFormat="1" ht="15.75" thickBot="1">
      <c r="C249" s="5" t="str">
        <f>IF(OR(F249="",H249=""),"",IF(F249=H249,1,IF(F249&lt;H249,0,IF(F249-H249&lt;10,2,IF(F249&gt;H249,3,SE)))))</f>
        <v/>
      </c>
      <c r="Q249" s="4" t="str">
        <f>IF(OR(H249="",F249=""),"",IF(H249=F249,1,IF(H249&lt;F249,0,IF(H249-F249&lt;10,2,IF(H249&gt;F249,3,SE)))))</f>
        <v/>
      </c>
      <c r="S249" s="13"/>
      <c r="T249" s="13"/>
      <c r="U249" s="4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4"/>
      <c r="AK249" s="4"/>
      <c r="AL249" s="13"/>
      <c r="AM249" s="13"/>
      <c r="AN249" s="4"/>
      <c r="AO249" s="4"/>
    </row>
    <row r="250" spans="3:41" s="3" customFormat="1">
      <c r="C250" s="5" t="str">
        <f>IF(OR(F250="",H250=""),"",IF(F250=H250,1,IF(F250&lt;H250,0,IF(F250-H250&lt;10,2,IF(F250&gt;H250,3,SE)))))</f>
        <v/>
      </c>
      <c r="D250" s="169" t="s">
        <v>65</v>
      </c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1"/>
      <c r="Q250" s="4" t="str">
        <f>IF(OR(H250="",F250=""),"",IF(H250=F250,1,IF(H250&lt;F250,0,IF(H250-F250&lt;10,2,IF(H250&gt;F250,3,SE)))))</f>
        <v/>
      </c>
      <c r="S250" s="13"/>
      <c r="T250" s="13"/>
      <c r="U250" s="4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4"/>
      <c r="AK250" s="4"/>
      <c r="AL250" s="13"/>
      <c r="AM250" s="13"/>
      <c r="AN250" s="4"/>
      <c r="AO250" s="4"/>
    </row>
    <row r="251" spans="3:41" s="3" customFormat="1" ht="15.75" thickBot="1">
      <c r="C251" s="5" t="str">
        <f>IF(OR(F251="",H251=""),"",IF(F251=H251,1,IF(F251&lt;H251,0,IF(F251-H251&lt;10,2,IF(F251&gt;H251,3,SE)))))</f>
        <v/>
      </c>
      <c r="D251" s="172"/>
      <c r="E251" s="173"/>
      <c r="F251" s="173"/>
      <c r="G251" s="173"/>
      <c r="H251" s="173"/>
      <c r="I251" s="173"/>
      <c r="J251" s="173"/>
      <c r="K251" s="173"/>
      <c r="L251" s="173"/>
      <c r="M251" s="173"/>
      <c r="N251" s="173"/>
      <c r="O251" s="173"/>
      <c r="P251" s="174"/>
      <c r="Q251" s="4" t="str">
        <f>IF(OR(H251="",F251=""),"",IF(H251=F251,1,IF(H251&lt;F251,0,IF(H251-F251&lt;10,2,IF(H251&gt;F251,3,SE)))))</f>
        <v/>
      </c>
      <c r="S251" s="13"/>
      <c r="T251" s="13"/>
      <c r="U251" s="4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4"/>
      <c r="AK251" s="4"/>
      <c r="AL251" s="13"/>
      <c r="AM251" s="13"/>
      <c r="AN251" s="4"/>
      <c r="AO251" s="4"/>
    </row>
    <row r="252" spans="3:41" s="3" customFormat="1">
      <c r="C252" s="5" t="str">
        <f>IF(OR(F252="",H252=""),"",IF(F252=H252,1,IF(F252&lt;H252,0,IF(F252-H252&lt;10,2,IF(F252&gt;H252,3,SE)))))</f>
        <v/>
      </c>
      <c r="Q252" s="4" t="str">
        <f>IF(OR(H252="",F252=""),"",IF(H252=F252,1,IF(H252&lt;F252,0,IF(H252-F252&lt;10,2,IF(H252&gt;F252,3,SE)))))</f>
        <v/>
      </c>
      <c r="S252" s="13"/>
      <c r="T252" s="13"/>
      <c r="U252" s="4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4"/>
      <c r="AK252" s="4"/>
      <c r="AL252" s="13"/>
      <c r="AM252" s="13"/>
      <c r="AN252" s="4"/>
      <c r="AO252" s="4"/>
    </row>
    <row r="253" spans="3:41" s="3" customFormat="1">
      <c r="C253" s="5" t="str">
        <f>IF(OR(F253="",H253=""),"",IF(F253=H253,1,IF(F253&lt;H253,0,IF(F253-H253&lt;10,2,IF(F253&gt;H253,3,SE)))))</f>
        <v/>
      </c>
      <c r="D253" s="168" t="str">
        <f>V224</f>
        <v>ITALIA</v>
      </c>
      <c r="E253" s="168"/>
      <c r="F253" s="11"/>
      <c r="G253" s="14" t="s">
        <v>60</v>
      </c>
      <c r="H253" s="11"/>
      <c r="I253" s="168" t="str">
        <f>V222</f>
        <v>COSTA RICA</v>
      </c>
      <c r="J253" s="168"/>
      <c r="K253" s="168"/>
      <c r="L253" s="168"/>
      <c r="M253" s="168"/>
      <c r="N253" s="168"/>
      <c r="O253" s="168"/>
      <c r="P253" s="168"/>
      <c r="Q253" s="4" t="str">
        <f>IF(OR(H253="",F253=""),"",IF(H253=F253,1,IF(H253&lt;F253,0,IF(H253-F253&lt;10,2,IF(H253&gt;F253,3,SE)))))</f>
        <v/>
      </c>
      <c r="S253" s="13"/>
      <c r="T253" s="13"/>
      <c r="U253" s="4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4"/>
      <c r="AK253" s="4"/>
      <c r="AL253" s="13"/>
      <c r="AM253" s="13"/>
      <c r="AN253" s="4"/>
      <c r="AO253" s="4"/>
    </row>
    <row r="254" spans="3:41" s="3" customFormat="1">
      <c r="C254" s="5" t="str">
        <f>IF(OR(F254="",H254=""),"",IF(F254=H254,1,IF(F254&lt;H254,0,IF(F254-H254&lt;10,2,IF(F254&gt;H254,3,SE)))))</f>
        <v/>
      </c>
      <c r="D254" s="168" t="str">
        <f>V223</f>
        <v>CHILE</v>
      </c>
      <c r="E254" s="168"/>
      <c r="F254" s="11"/>
      <c r="G254" s="14" t="s">
        <v>60</v>
      </c>
      <c r="H254" s="11"/>
      <c r="I254" s="168" t="str">
        <f>V221</f>
        <v>SUIÇA</v>
      </c>
      <c r="J254" s="168"/>
      <c r="K254" s="168"/>
      <c r="L254" s="168"/>
      <c r="M254" s="168"/>
      <c r="N254" s="168"/>
      <c r="O254" s="168"/>
      <c r="P254" s="168"/>
      <c r="Q254" s="4" t="str">
        <f>IF(OR(H254="",F254=""),"",IF(H254=F254,1,IF(H254&lt;F254,0,IF(H254-F254&lt;10,2,IF(H254&gt;F254,3,SE)))))</f>
        <v/>
      </c>
      <c r="S254" s="13"/>
      <c r="T254" s="13"/>
      <c r="U254" s="4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4"/>
      <c r="AK254" s="4"/>
      <c r="AL254" s="13"/>
      <c r="AM254" s="13"/>
      <c r="AN254" s="4"/>
      <c r="AO254" s="4"/>
    </row>
    <row r="255" spans="3:41" s="3" customFormat="1" ht="15.75" thickBot="1">
      <c r="C255" s="5" t="str">
        <f>IF(OR(F255="",H255=""),"",IF(F255=H255,1,IF(F255&lt;H255,0,IF(F255-H255&lt;10,2,IF(F255&gt;H255,3,SE)))))</f>
        <v/>
      </c>
      <c r="Q255" s="4" t="str">
        <f>IF(OR(H255="",F255=""),"",IF(H255=F255,1,IF(H255&lt;F255,0,IF(H255-F255&lt;10,2,IF(H255&gt;F255,3,SE)))))</f>
        <v/>
      </c>
      <c r="S255" s="13"/>
      <c r="T255" s="13"/>
      <c r="U255" s="4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4"/>
      <c r="AK255" s="4"/>
      <c r="AL255" s="13"/>
      <c r="AM255" s="13"/>
      <c r="AN255" s="4"/>
      <c r="AO255" s="4"/>
    </row>
    <row r="256" spans="3:41" s="3" customFormat="1">
      <c r="C256" s="5" t="str">
        <f>IF(OR(F256="",H256=""),"",IF(F256=H256,1,IF(F256&lt;H256,0,IF(F256-H256&lt;10,2,IF(F256&gt;H256,3,SE)))))</f>
        <v/>
      </c>
      <c r="D256" s="169" t="s">
        <v>66</v>
      </c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1"/>
      <c r="Q256" s="4" t="str">
        <f>IF(OR(H256="",F256=""),"",IF(H256=F256,1,IF(H256&lt;F256,0,IF(H256-F256&lt;10,2,IF(H256&gt;F256,3,SE)))))</f>
        <v/>
      </c>
      <c r="S256" s="13"/>
      <c r="T256" s="13"/>
      <c r="U256" s="4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4"/>
      <c r="AK256" s="4"/>
      <c r="AL256" s="13"/>
      <c r="AM256" s="13"/>
      <c r="AN256" s="4"/>
      <c r="AO256" s="4"/>
    </row>
    <row r="257" spans="3:41" s="3" customFormat="1" ht="15.75" thickBot="1">
      <c r="C257" s="5" t="str">
        <f>IF(OR(F257="",H257=""),"",IF(F257=H257,1,IF(F257&lt;H257,0,IF(F257-H257&lt;10,2,IF(F257&gt;H257,3,SE)))))</f>
        <v/>
      </c>
      <c r="D257" s="172"/>
      <c r="E257" s="173"/>
      <c r="F257" s="173"/>
      <c r="G257" s="173"/>
      <c r="H257" s="173"/>
      <c r="I257" s="173"/>
      <c r="J257" s="173"/>
      <c r="K257" s="173"/>
      <c r="L257" s="173"/>
      <c r="M257" s="173"/>
      <c r="N257" s="173"/>
      <c r="O257" s="173"/>
      <c r="P257" s="174"/>
      <c r="Q257" s="4" t="str">
        <f>IF(OR(H257="",F257=""),"",IF(H257=F257,1,IF(H257&lt;F257,0,IF(H257-F257&lt;10,2,IF(H257&gt;F257,3,SE)))))</f>
        <v/>
      </c>
      <c r="S257" s="13"/>
      <c r="T257" s="13"/>
      <c r="U257" s="4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4"/>
      <c r="AK257" s="4"/>
      <c r="AL257" s="13"/>
      <c r="AM257" s="13"/>
      <c r="AN257" s="4"/>
      <c r="AO257" s="4"/>
    </row>
    <row r="258" spans="3:41" s="3" customFormat="1">
      <c r="C258" s="5" t="str">
        <f>IF(OR(F258="",H258=""),"",IF(F258=H258,1,IF(F258&lt;H258,0,IF(F258-H258&lt;10,2,IF(F258&gt;H258,3,SE)))))</f>
        <v/>
      </c>
      <c r="Q258" s="4" t="str">
        <f>IF(OR(H258="",F258=""),"",IF(H258=F258,1,IF(H258&lt;F258,0,IF(H258-F258&lt;10,2,IF(H258&gt;F258,3,SE)))))</f>
        <v/>
      </c>
      <c r="S258" s="13"/>
      <c r="T258" s="13"/>
      <c r="U258" s="4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4"/>
      <c r="AK258" s="4"/>
      <c r="AL258" s="13"/>
      <c r="AM258" s="13"/>
      <c r="AN258" s="4"/>
      <c r="AO258" s="4"/>
    </row>
    <row r="259" spans="3:41" s="3" customFormat="1">
      <c r="C259" s="5" t="str">
        <f>IF(OR(F259="",H259=""),"",IF(F259=H259,1,IF(F259&lt;H259,0,IF(F259-H259&lt;10,2,IF(F259&gt;H259,3,SE)))))</f>
        <v/>
      </c>
      <c r="D259" s="168" t="str">
        <f>V224</f>
        <v>ITALIA</v>
      </c>
      <c r="E259" s="168"/>
      <c r="F259" s="11"/>
      <c r="G259" s="12" t="s">
        <v>60</v>
      </c>
      <c r="H259" s="11"/>
      <c r="I259" s="168" t="str">
        <f>V223</f>
        <v>CHILE</v>
      </c>
      <c r="J259" s="168"/>
      <c r="K259" s="168"/>
      <c r="L259" s="168"/>
      <c r="M259" s="168"/>
      <c r="N259" s="168"/>
      <c r="O259" s="168"/>
      <c r="P259" s="168"/>
      <c r="Q259" s="4" t="str">
        <f>IF(OR(H259="",F259=""),"",IF(H259=F259,1,IF(H259&lt;F259,0,IF(H259-F259&lt;10,2,IF(H259&gt;F259,3,SE)))))</f>
        <v/>
      </c>
      <c r="S259" s="13"/>
      <c r="T259" s="13"/>
      <c r="U259" s="4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4"/>
      <c r="AK259" s="4"/>
      <c r="AL259" s="13"/>
      <c r="AM259" s="13"/>
      <c r="AN259" s="4"/>
      <c r="AO259" s="4"/>
    </row>
    <row r="260" spans="3:41" s="3" customFormat="1">
      <c r="C260" s="5" t="str">
        <f>IF(OR(F260="",H260=""),"",IF(F260=H260,1,IF(F260&lt;H260,0,IF(F260-H260&lt;10,2,IF(F260&gt;H260,3,SE)))))</f>
        <v/>
      </c>
      <c r="D260" s="168" t="str">
        <f>V222</f>
        <v>COSTA RICA</v>
      </c>
      <c r="E260" s="168"/>
      <c r="F260" s="11"/>
      <c r="G260" s="12" t="s">
        <v>60</v>
      </c>
      <c r="H260" s="11"/>
      <c r="I260" s="168" t="str">
        <f>V221</f>
        <v>SUIÇA</v>
      </c>
      <c r="J260" s="168"/>
      <c r="K260" s="168"/>
      <c r="L260" s="168"/>
      <c r="M260" s="168"/>
      <c r="N260" s="168"/>
      <c r="O260" s="168"/>
      <c r="P260" s="168"/>
      <c r="Q260" s="4" t="str">
        <f>IF(OR(H260="",F260=""),"",IF(H260=F260,1,IF(H260&lt;F260,0,IF(H260-F260&lt;10,2,IF(H260&gt;F260,3,SE)))))</f>
        <v/>
      </c>
      <c r="S260" s="13"/>
      <c r="T260" s="13"/>
      <c r="U260" s="4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4"/>
      <c r="AK260" s="4"/>
      <c r="AL260" s="13"/>
      <c r="AM260" s="13"/>
      <c r="AN260" s="4"/>
      <c r="AO260" s="4"/>
    </row>
    <row r="261" spans="3:41" s="3" customFormat="1" ht="15.75" thickBot="1">
      <c r="C261" s="5" t="str">
        <f>IF(OR(F261="",H261=""),"",IF(F261=H261,1,IF(F261&lt;H261,0,IF(F261-H261&lt;10,2,IF(F261&gt;H261,3,SE)))))</f>
        <v/>
      </c>
      <c r="Q261" s="4" t="str">
        <f>IF(OR(H261="",F261=""),"",IF(H261=F261,1,IF(H261&lt;F261,0,IF(H261-F261&lt;10,2,IF(H261&gt;F261,3,SE)))))</f>
        <v/>
      </c>
      <c r="S261" s="13"/>
      <c r="T261" s="13"/>
      <c r="U261" s="4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4"/>
      <c r="AK261" s="4"/>
      <c r="AL261" s="13"/>
      <c r="AM261" s="13"/>
      <c r="AN261" s="4"/>
      <c r="AO261" s="4"/>
    </row>
    <row r="262" spans="3:41" s="3" customFormat="1" ht="15" customHeight="1">
      <c r="C262" s="5" t="str">
        <f>IF(OR(F262="",H262=""),"",IF(F262=H262,1,IF(F262&lt;H262,0,IF(F262-H262&lt;10,2,IF(F262&gt;H262,3,SE)))))</f>
        <v/>
      </c>
      <c r="D262" s="132" t="s">
        <v>71</v>
      </c>
      <c r="E262" s="133"/>
      <c r="F262" s="133"/>
      <c r="G262" s="133"/>
      <c r="H262" s="133"/>
      <c r="I262" s="133"/>
      <c r="J262" s="133"/>
      <c r="K262" s="133"/>
      <c r="L262" s="133"/>
      <c r="M262" s="133"/>
      <c r="N262" s="133"/>
      <c r="O262" s="134"/>
      <c r="Q262" s="4" t="str">
        <f>IF(OR(H262="",F262=""),"",IF(H262=F262,1,IF(H262&lt;F262,0,IF(H262-F262&lt;10,2,IF(H262&gt;F262,3,SE)))))</f>
        <v/>
      </c>
      <c r="R262" s="3" t="s">
        <v>51</v>
      </c>
      <c r="S262" s="13"/>
      <c r="T262" s="13"/>
      <c r="U262" s="4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4"/>
      <c r="AK262" s="4"/>
      <c r="AL262" s="13"/>
      <c r="AM262" s="13"/>
      <c r="AN262" s="4"/>
      <c r="AO262" s="4"/>
    </row>
    <row r="263" spans="3:41" s="3" customFormat="1" ht="15.75" customHeight="1" thickBot="1">
      <c r="C263" s="5" t="str">
        <f>IF(OR(F263="",H263=""),"",IF(F263=H263,1,IF(F263&lt;H263,0,IF(F263-H263&lt;10,2,IF(F263&gt;H263,3,SE)))))</f>
        <v/>
      </c>
      <c r="D263" s="135"/>
      <c r="E263" s="136"/>
      <c r="F263" s="136"/>
      <c r="G263" s="136"/>
      <c r="H263" s="136"/>
      <c r="I263" s="136"/>
      <c r="J263" s="136"/>
      <c r="K263" s="136"/>
      <c r="L263" s="136"/>
      <c r="M263" s="136"/>
      <c r="N263" s="136"/>
      <c r="O263" s="137"/>
      <c r="Q263" s="4" t="str">
        <f>IF(OR(H263="",F263=""),"",IF(H263=F263,1,IF(H263&lt;F263,0,IF(H263-F263&lt;10,2,IF(H263&gt;F263,3,SE)))))</f>
        <v/>
      </c>
      <c r="R263" s="3" t="s">
        <v>54</v>
      </c>
      <c r="S263" s="13"/>
      <c r="T263" s="13"/>
      <c r="U263" s="4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4"/>
      <c r="AK263" s="4"/>
      <c r="AL263" s="13"/>
      <c r="AM263" s="13"/>
      <c r="AN263" s="4"/>
      <c r="AO263" s="4"/>
    </row>
    <row r="264" spans="3:41" s="3" customFormat="1" ht="15.75" thickBot="1">
      <c r="C264" s="5"/>
      <c r="D264" s="6" t="s">
        <v>50</v>
      </c>
      <c r="E264" s="7" t="s">
        <v>27</v>
      </c>
      <c r="F264" s="62" t="s">
        <v>108</v>
      </c>
      <c r="G264" s="62" t="s">
        <v>4</v>
      </c>
      <c r="H264" s="62" t="s">
        <v>104</v>
      </c>
      <c r="I264" s="62" t="s">
        <v>105</v>
      </c>
      <c r="J264" s="62" t="s">
        <v>106</v>
      </c>
      <c r="K264" s="62" t="s">
        <v>107</v>
      </c>
      <c r="L264" s="62" t="s">
        <v>52</v>
      </c>
      <c r="M264" s="62" t="s">
        <v>6</v>
      </c>
      <c r="N264" s="62" t="s">
        <v>7</v>
      </c>
      <c r="O264" s="63" t="s">
        <v>109</v>
      </c>
      <c r="Q264" s="4"/>
      <c r="R264" s="3" t="s">
        <v>110</v>
      </c>
      <c r="S264" s="13"/>
      <c r="T264" s="13"/>
      <c r="U264" s="8" t="s">
        <v>50</v>
      </c>
      <c r="V264" s="2" t="s">
        <v>3</v>
      </c>
      <c r="W264" s="2" t="s">
        <v>108</v>
      </c>
      <c r="X264" s="2" t="s">
        <v>4</v>
      </c>
      <c r="Y264" s="2" t="s">
        <v>104</v>
      </c>
      <c r="Z264" s="2" t="s">
        <v>105</v>
      </c>
      <c r="AA264" s="2" t="s">
        <v>106</v>
      </c>
      <c r="AB264" s="2" t="s">
        <v>107</v>
      </c>
      <c r="AC264" s="2" t="s">
        <v>52</v>
      </c>
      <c r="AD264" s="2" t="s">
        <v>6</v>
      </c>
      <c r="AE264" s="2" t="s">
        <v>7</v>
      </c>
      <c r="AF264" s="2" t="s">
        <v>109</v>
      </c>
      <c r="AG264" s="2" t="s">
        <v>8</v>
      </c>
      <c r="AH264" s="2" t="s">
        <v>9</v>
      </c>
      <c r="AI264" s="2" t="s">
        <v>10</v>
      </c>
      <c r="AJ264" s="4"/>
      <c r="AK264" s="4"/>
      <c r="AL264" s="13"/>
      <c r="AM264" s="13"/>
      <c r="AN264" s="4"/>
      <c r="AO264" s="4"/>
    </row>
    <row r="265" spans="3:41" s="3" customFormat="1">
      <c r="C265" s="5"/>
      <c r="D265" s="94" t="s">
        <v>53</v>
      </c>
      <c r="E265" s="65" t="str">
        <f>VLOOKUP(AI265,$U$265:$AH$268,2)</f>
        <v>HOLANDA</v>
      </c>
      <c r="F265" s="65">
        <f>VLOOKUP(AI265,$U$265:$AH$268,3)</f>
        <v>0</v>
      </c>
      <c r="G265" s="65">
        <f>VLOOKUP(AI265,$U$265:$AH$268,4)</f>
        <v>0</v>
      </c>
      <c r="H265" s="69">
        <f>VLOOKUP(AI265,$U$265:$AH$268,5)</f>
        <v>0</v>
      </c>
      <c r="I265" s="69">
        <f>VLOOKUP(AI265,$U$265:$AH$268,6)</f>
        <v>0</v>
      </c>
      <c r="J265" s="69">
        <f>VLOOKUP(AI265,$U$265:$AH$268,7)</f>
        <v>0</v>
      </c>
      <c r="K265" s="69">
        <f>VLOOKUP(AI265,$U$265:$AH$268,8)</f>
        <v>0</v>
      </c>
      <c r="L265" s="69">
        <f>VLOOKUP(AI265,$U$265:$AH$268,9)</f>
        <v>0</v>
      </c>
      <c r="M265" s="69">
        <f>VLOOKUP(AI265,$U$265:$AH$268,10)</f>
        <v>0</v>
      </c>
      <c r="N265" s="65">
        <f>VLOOKUP(AI265,$U$265:$AH$268,11)</f>
        <v>0</v>
      </c>
      <c r="O265" s="109">
        <f>VLOOKUP(AI265,$U$265:$AH$268,12)</f>
        <v>0</v>
      </c>
      <c r="Q265" s="4"/>
      <c r="R265" s="3" t="s">
        <v>111</v>
      </c>
      <c r="S265" s="13"/>
      <c r="T265" s="13"/>
      <c r="U265" s="8">
        <v>1</v>
      </c>
      <c r="V265" s="5" t="s">
        <v>120</v>
      </c>
      <c r="W265" s="5">
        <f>COUNT(H273,H280,H286,H291,H298,H304)</f>
        <v>0</v>
      </c>
      <c r="X265" s="5">
        <f>SUM(Q273,Q280,Q286,Q291,Q298,Q304)</f>
        <v>0</v>
      </c>
      <c r="Y265" s="5">
        <f>SUM(COUNTIFS($C$273:$C$304,3,$D$273:$D$304,V265),COUNTIFS($I$273:$I$304,V265,$Q$273:$Q$304,3))</f>
        <v>0</v>
      </c>
      <c r="Z265" s="5">
        <f>SUM(COUNTIFS($C$273:$C$304,2,$D$273:$D$304,V265),COUNTIFS($I$273:$I$304,V265,$Q$273:$Q$304,2))</f>
        <v>0</v>
      </c>
      <c r="AA265" s="5">
        <f>SUM(COUNTIFS($C$273:$C$304,1,$D$273:$D$304,V265),COUNTIFS($I$273:$I$304,V265,$Q$273:$Q$304,1))</f>
        <v>0</v>
      </c>
      <c r="AB265" s="5">
        <f>SUM(COUNTIFS($C$273:$C$304,0,$D$273:$D$304,V265),COUNTIFS($I$273:$I$304,V265,$Q$273:$Q$304,0))</f>
        <v>0</v>
      </c>
      <c r="AC265" s="10">
        <f>SUM(H291,H298,H304,H273,H280,H286)</f>
        <v>0</v>
      </c>
      <c r="AD265" s="10">
        <f>SUM(F273,F280,F286,F291,F298,F304)</f>
        <v>0</v>
      </c>
      <c r="AE265" s="10">
        <f>AC265-AD265</f>
        <v>0</v>
      </c>
      <c r="AF265" s="10">
        <f>IF(OR($F$273="",$H$273=""),0,(X265/(W265*3)))</f>
        <v>0</v>
      </c>
      <c r="AG265" s="5">
        <f>(X265*10^15)+((AE265+5000)*10^6)+AC265^10+U265</f>
        <v>5000000001</v>
      </c>
      <c r="AH265" s="5">
        <f>LARGE($AG$265:$AG$268,U265)</f>
        <v>5000000004</v>
      </c>
      <c r="AI265" s="87">
        <f>MATCH(AH265,$AG$265:$AG$268,0)</f>
        <v>4</v>
      </c>
      <c r="AJ265" s="4"/>
      <c r="AK265" s="4"/>
      <c r="AL265" s="13"/>
      <c r="AM265" s="13"/>
      <c r="AN265" s="4"/>
      <c r="AO265" s="4"/>
    </row>
    <row r="266" spans="3:41" s="3" customFormat="1">
      <c r="C266" s="5"/>
      <c r="D266" s="96" t="s">
        <v>55</v>
      </c>
      <c r="E266" s="65" t="str">
        <f t="shared" ref="E266:E268" si="109">VLOOKUP(AI266,$U$265:$AH$268,2)</f>
        <v>MEXICO</v>
      </c>
      <c r="F266" s="97">
        <f t="shared" ref="F266:F268" si="110">VLOOKUP(AI266,$U$265:$AH$268,3)</f>
        <v>0</v>
      </c>
      <c r="G266" s="97">
        <f t="shared" ref="G266:G268" si="111">VLOOKUP(AI266,$U$265:$AH$268,4)</f>
        <v>0</v>
      </c>
      <c r="H266" s="98">
        <f t="shared" ref="H266:H268" si="112">VLOOKUP(AI266,$U$265:$AH$268,5)</f>
        <v>0</v>
      </c>
      <c r="I266" s="98">
        <f t="shared" ref="I266:I268" si="113">VLOOKUP(AI266,$U$265:$AH$268,6)</f>
        <v>0</v>
      </c>
      <c r="J266" s="98">
        <f t="shared" ref="J266:J268" si="114">VLOOKUP(AI266,$U$265:$AH$268,7)</f>
        <v>0</v>
      </c>
      <c r="K266" s="98">
        <f t="shared" ref="K266:K268" si="115">VLOOKUP(AI266,$U$265:$AH$268,8)</f>
        <v>0</v>
      </c>
      <c r="L266" s="98">
        <f t="shared" ref="L266:L268" si="116">VLOOKUP(AI266,$U$265:$AH$268,9)</f>
        <v>0</v>
      </c>
      <c r="M266" s="98">
        <f t="shared" ref="M266:M268" si="117">VLOOKUP(AI266,$U$265:$AH$268,10)</f>
        <v>0</v>
      </c>
      <c r="N266" s="97">
        <f t="shared" ref="N266:N268" si="118">VLOOKUP(AI266,$U$265:$AH$268,11)</f>
        <v>0</v>
      </c>
      <c r="O266" s="110">
        <f t="shared" ref="O266:O268" si="119">VLOOKUP(AI266,$U$265:$AH$268,12)</f>
        <v>0</v>
      </c>
      <c r="Q266" s="4"/>
      <c r="R266" s="3" t="s">
        <v>112</v>
      </c>
      <c r="S266" s="13"/>
      <c r="T266" s="13"/>
      <c r="U266" s="8">
        <v>2</v>
      </c>
      <c r="V266" s="5" t="s">
        <v>147</v>
      </c>
      <c r="W266" s="5">
        <f>COUNT(H274,H279,F286,H292,H297,F304)</f>
        <v>0</v>
      </c>
      <c r="X266" s="5">
        <f>SUM(Q274,Q279,C286,Q292,Q297,C304)</f>
        <v>0</v>
      </c>
      <c r="Y266" s="5">
        <f t="shared" ref="Y266:Y268" si="120">SUM(COUNTIFS($C$273:$C$304,3,$D$273:$D$304,V266),COUNTIFS($I$273:$I$304,V266,$Q$273:$Q$304,3))</f>
        <v>0</v>
      </c>
      <c r="Z266" s="5">
        <f t="shared" ref="Z266:Z268" si="121">SUM(COUNTIFS($C$273:$C$304,2,$D$273:$D$304,V266),COUNTIFS($I$273:$I$304,V266,$Q$273:$Q$304,2))</f>
        <v>0</v>
      </c>
      <c r="AA266" s="5">
        <f t="shared" ref="AA266:AA268" si="122">SUM(COUNTIFS($C$273:$C$304,1,$D$273:$D$304,V266),COUNTIFS($I$273:$I$304,V266,$Q$273:$Q$304,1))</f>
        <v>0</v>
      </c>
      <c r="AB266" s="5">
        <f t="shared" ref="AB266:AB268" si="123">SUM(COUNTIFS($C$273:$C$304,0,$D$273:$D$304,V266),COUNTIFS($I$273:$I$304,V266,$Q$273:$Q$304,0))</f>
        <v>0</v>
      </c>
      <c r="AC266" s="10">
        <f>SUM(H274,H279,F286,H292,H297,F304)</f>
        <v>0</v>
      </c>
      <c r="AD266" s="10">
        <f>SUM(H304,F297,F292,H286,F279,F274)</f>
        <v>0</v>
      </c>
      <c r="AE266" s="10">
        <f t="shared" ref="AE266:AE268" si="124">AC266-AD266</f>
        <v>0</v>
      </c>
      <c r="AF266" s="10">
        <f t="shared" ref="AF266:AF268" si="125">IF(OR($F$273="",$H$273=""),0,(X266/(W266*3)))</f>
        <v>0</v>
      </c>
      <c r="AG266" s="5">
        <f t="shared" ref="AG266:AG268" si="126">(X266*10^15)+((AE266+5000)*10^6)+AC266^10+U266</f>
        <v>5000000002</v>
      </c>
      <c r="AH266" s="5">
        <f t="shared" ref="AH266:AH268" si="127">LARGE($AG$265:$AG$268,U266)</f>
        <v>5000000003</v>
      </c>
      <c r="AI266" s="87">
        <f t="shared" ref="AI266:AI268" si="128">MATCH(AH266,$AG$265:$AG$268,0)</f>
        <v>3</v>
      </c>
      <c r="AJ266" s="4"/>
      <c r="AK266" s="4"/>
      <c r="AL266" s="13"/>
      <c r="AM266" s="13"/>
      <c r="AN266" s="4"/>
      <c r="AO266" s="4"/>
    </row>
    <row r="267" spans="3:41" s="3" customFormat="1">
      <c r="C267" s="5"/>
      <c r="D267" s="100" t="s">
        <v>56</v>
      </c>
      <c r="E267" s="68" t="str">
        <f t="shared" si="109"/>
        <v>EUA</v>
      </c>
      <c r="F267" s="101">
        <f t="shared" si="110"/>
        <v>0</v>
      </c>
      <c r="G267" s="101">
        <f t="shared" si="111"/>
        <v>0</v>
      </c>
      <c r="H267" s="102">
        <f t="shared" si="112"/>
        <v>0</v>
      </c>
      <c r="I267" s="102">
        <f t="shared" si="113"/>
        <v>0</v>
      </c>
      <c r="J267" s="102">
        <f t="shared" si="114"/>
        <v>0</v>
      </c>
      <c r="K267" s="102">
        <f t="shared" si="115"/>
        <v>0</v>
      </c>
      <c r="L267" s="102">
        <f t="shared" si="116"/>
        <v>0</v>
      </c>
      <c r="M267" s="102">
        <f t="shared" si="117"/>
        <v>0</v>
      </c>
      <c r="N267" s="101">
        <f t="shared" si="118"/>
        <v>0</v>
      </c>
      <c r="O267" s="111">
        <f t="shared" si="119"/>
        <v>0</v>
      </c>
      <c r="Q267" s="4"/>
      <c r="R267" s="3" t="s">
        <v>113</v>
      </c>
      <c r="S267" s="13"/>
      <c r="T267" s="13"/>
      <c r="U267" s="8">
        <v>3</v>
      </c>
      <c r="V267" s="5" t="s">
        <v>32</v>
      </c>
      <c r="W267" s="5">
        <f>COUNT(F274,F280,H285,F292,F298,H303)</f>
        <v>0</v>
      </c>
      <c r="X267" s="5">
        <f>SUM(C274,C280,Q285,C292,C298,Q303)</f>
        <v>0</v>
      </c>
      <c r="Y267" s="5">
        <f t="shared" si="120"/>
        <v>0</v>
      </c>
      <c r="Z267" s="5">
        <f t="shared" si="121"/>
        <v>0</v>
      </c>
      <c r="AA267" s="5">
        <f t="shared" si="122"/>
        <v>0</v>
      </c>
      <c r="AB267" s="5">
        <f t="shared" si="123"/>
        <v>0</v>
      </c>
      <c r="AC267" s="10">
        <f>SUM(H303,F298,F292,H285,F280,F274)</f>
        <v>0</v>
      </c>
      <c r="AD267" s="10">
        <f>SUM(H274,H280,F285,H292,H298,F303)</f>
        <v>0</v>
      </c>
      <c r="AE267" s="10">
        <f t="shared" si="124"/>
        <v>0</v>
      </c>
      <c r="AF267" s="10">
        <f t="shared" si="125"/>
        <v>0</v>
      </c>
      <c r="AG267" s="5">
        <f t="shared" si="126"/>
        <v>5000000003</v>
      </c>
      <c r="AH267" s="5">
        <f t="shared" si="127"/>
        <v>5000000002</v>
      </c>
      <c r="AI267" s="87">
        <f t="shared" si="128"/>
        <v>2</v>
      </c>
      <c r="AJ267" s="4"/>
      <c r="AK267" s="4"/>
      <c r="AL267" s="13"/>
      <c r="AM267" s="13"/>
      <c r="AN267" s="4"/>
      <c r="AO267" s="4"/>
    </row>
    <row r="268" spans="3:41" s="3" customFormat="1" ht="15.75" thickBot="1">
      <c r="C268" s="5"/>
      <c r="D268" s="104" t="s">
        <v>57</v>
      </c>
      <c r="E268" s="105" t="str">
        <f t="shared" si="109"/>
        <v>SUÉCIA</v>
      </c>
      <c r="F268" s="106">
        <f t="shared" si="110"/>
        <v>0</v>
      </c>
      <c r="G268" s="106">
        <f t="shared" si="111"/>
        <v>0</v>
      </c>
      <c r="H268" s="107">
        <f t="shared" si="112"/>
        <v>0</v>
      </c>
      <c r="I268" s="107">
        <f t="shared" si="113"/>
        <v>0</v>
      </c>
      <c r="J268" s="107">
        <f t="shared" si="114"/>
        <v>0</v>
      </c>
      <c r="K268" s="107">
        <f t="shared" si="115"/>
        <v>0</v>
      </c>
      <c r="L268" s="107">
        <f t="shared" si="116"/>
        <v>0</v>
      </c>
      <c r="M268" s="107">
        <f t="shared" si="117"/>
        <v>0</v>
      </c>
      <c r="N268" s="106">
        <f t="shared" si="118"/>
        <v>0</v>
      </c>
      <c r="O268" s="112">
        <f t="shared" si="119"/>
        <v>0</v>
      </c>
      <c r="Q268" s="4"/>
      <c r="R268" s="3" t="s">
        <v>114</v>
      </c>
      <c r="S268" s="13"/>
      <c r="T268" s="13"/>
      <c r="U268" s="8">
        <v>4</v>
      </c>
      <c r="V268" s="5" t="s">
        <v>21</v>
      </c>
      <c r="W268" s="5">
        <f>COUNT(F273,F279,F285,F291,F297,F303)</f>
        <v>0</v>
      </c>
      <c r="X268" s="5">
        <f>SUM(C273,C279,C285,C291,C297,C303)</f>
        <v>0</v>
      </c>
      <c r="Y268" s="5">
        <f t="shared" si="120"/>
        <v>0</v>
      </c>
      <c r="Z268" s="5">
        <f t="shared" si="121"/>
        <v>0</v>
      </c>
      <c r="AA268" s="5">
        <f t="shared" si="122"/>
        <v>0</v>
      </c>
      <c r="AB268" s="5">
        <f t="shared" si="123"/>
        <v>0</v>
      </c>
      <c r="AC268" s="10">
        <f>SUM(F273,F279,F285,F291,F297,F303,)</f>
        <v>0</v>
      </c>
      <c r="AD268" s="10">
        <f>SUM(H303,H297,H291,H285,H279,H273)</f>
        <v>0</v>
      </c>
      <c r="AE268" s="10">
        <f t="shared" si="124"/>
        <v>0</v>
      </c>
      <c r="AF268" s="10">
        <f t="shared" si="125"/>
        <v>0</v>
      </c>
      <c r="AG268" s="5">
        <f t="shared" si="126"/>
        <v>5000000004</v>
      </c>
      <c r="AH268" s="5">
        <f t="shared" si="127"/>
        <v>5000000001</v>
      </c>
      <c r="AI268" s="87">
        <f t="shared" si="128"/>
        <v>1</v>
      </c>
      <c r="AJ268" s="4"/>
      <c r="AK268" s="4"/>
      <c r="AL268" s="13"/>
      <c r="AM268" s="13"/>
      <c r="AN268" s="4"/>
      <c r="AO268" s="4"/>
    </row>
    <row r="269" spans="3:41" s="3" customFormat="1" ht="15.75" thickBot="1">
      <c r="C269" s="5" t="str">
        <f>IF(OR(F269="",H269=""),"",IF(F269=H269,1,IF(F269&lt;H269,0,IF(F269-H269&lt;10,2,IF(F269&gt;H269,3,SE)))))</f>
        <v/>
      </c>
      <c r="Q269" s="4" t="str">
        <f>IF(OR(H269="",F269=""),"",IF(H269=F269,1,IF(H269&lt;F269,0,IF(H269-F269&lt;10,2,IF(H269&gt;F269,3,SE)))))</f>
        <v/>
      </c>
      <c r="R269" s="3" t="s">
        <v>115</v>
      </c>
      <c r="S269" s="13"/>
      <c r="T269" s="13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13"/>
      <c r="AM269" s="13"/>
      <c r="AN269" s="4"/>
      <c r="AO269" s="4"/>
    </row>
    <row r="270" spans="3:41" s="3" customFormat="1">
      <c r="C270" s="5" t="str">
        <f>IF(OR(F270="",H270=""),"",IF(F270=H270,1,IF(F270&lt;H270,0,IF(F270-H270&lt;10,2,IF(F270&gt;H270,3,SE)))))</f>
        <v/>
      </c>
      <c r="D270" s="162" t="s">
        <v>59</v>
      </c>
      <c r="E270" s="163"/>
      <c r="F270" s="163"/>
      <c r="G270" s="163"/>
      <c r="H270" s="163"/>
      <c r="I270" s="163"/>
      <c r="J270" s="163"/>
      <c r="K270" s="163"/>
      <c r="L270" s="163"/>
      <c r="M270" s="163"/>
      <c r="N270" s="163"/>
      <c r="O270" s="163"/>
      <c r="P270" s="164"/>
      <c r="Q270" s="4" t="str">
        <f>IF(OR(H270="",F270=""),"",IF(H270=F270,1,IF(H270&lt;F270,0,IF(H270-F270&lt;10,2,IF(H270&gt;F270,3,SE)))))</f>
        <v/>
      </c>
      <c r="R270" s="3" t="s">
        <v>58</v>
      </c>
      <c r="S270" s="13"/>
      <c r="T270" s="13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13"/>
      <c r="AM270" s="13"/>
      <c r="AN270" s="4"/>
      <c r="AO270" s="4"/>
    </row>
    <row r="271" spans="3:41" s="3" customFormat="1" ht="15.75" thickBot="1">
      <c r="C271" s="5" t="str">
        <f>IF(OR(F271="",H271=""),"",IF(F271=H271,1,IF(F271&lt;H271,0,IF(F271-H271&lt;10,2,IF(F271&gt;H271,3,SE)))))</f>
        <v/>
      </c>
      <c r="D271" s="165"/>
      <c r="E271" s="166"/>
      <c r="F271" s="166"/>
      <c r="G271" s="166"/>
      <c r="H271" s="166"/>
      <c r="I271" s="166"/>
      <c r="J271" s="166"/>
      <c r="K271" s="166"/>
      <c r="L271" s="166"/>
      <c r="M271" s="166"/>
      <c r="N271" s="166"/>
      <c r="O271" s="166"/>
      <c r="P271" s="167"/>
      <c r="Q271" s="4" t="str">
        <f>IF(OR(H271="",F271=""),"",IF(H271=F271,1,IF(H271&lt;F271,0,IF(H271-F271&lt;10,2,IF(H271&gt;F271,3,SE)))))</f>
        <v/>
      </c>
      <c r="R271" s="3" t="s">
        <v>116</v>
      </c>
      <c r="S271" s="13"/>
      <c r="T271" s="13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13"/>
      <c r="AM271" s="13"/>
      <c r="AN271" s="4"/>
      <c r="AO271" s="4"/>
    </row>
    <row r="272" spans="3:41" s="3" customFormat="1" ht="15.75" thickBot="1">
      <c r="C272" s="5" t="str">
        <f>IF(OR(F272="",H272=""),"",IF(F272=H272,1,IF(F272&lt;H272,0,IF(F272-H272&lt;10,2,IF(F272&gt;H272,3,SE)))))</f>
        <v/>
      </c>
      <c r="Q272" s="4" t="str">
        <f>IF(OR(H272="",F272=""),"",IF(H272=F272,1,IF(H272&lt;F272,0,IF(H272-F272&lt;10,2,IF(H272&gt;F272,3,SE)))))</f>
        <v/>
      </c>
      <c r="S272" s="13"/>
      <c r="T272" s="13"/>
      <c r="U272" s="4"/>
      <c r="V272" s="5"/>
      <c r="W272" s="5"/>
      <c r="X272" s="5"/>
      <c r="Y272" s="5"/>
      <c r="Z272" s="5"/>
      <c r="AA272" s="5"/>
      <c r="AB272" s="5"/>
      <c r="AC272" s="2"/>
      <c r="AD272" s="2"/>
      <c r="AE272" s="2"/>
      <c r="AF272" s="2"/>
      <c r="AG272" s="2"/>
      <c r="AH272" s="4"/>
      <c r="AI272" s="4"/>
      <c r="AJ272" s="4"/>
      <c r="AK272" s="4"/>
      <c r="AL272" s="13"/>
      <c r="AM272" s="13"/>
      <c r="AN272" s="4"/>
      <c r="AO272" s="4"/>
    </row>
    <row r="273" spans="3:41" s="3" customFormat="1">
      <c r="C273" s="5" t="str">
        <f>IF(OR(F273="",H273=""),"",IF(F273=H273,1,IF(F273&lt;H273,0,IF(F273-H273&lt;10,2,IF(F273&gt;H273,3,SE)))))</f>
        <v/>
      </c>
      <c r="D273" s="168" t="str">
        <f>V268</f>
        <v>HOLANDA</v>
      </c>
      <c r="E273" s="168"/>
      <c r="F273" s="11"/>
      <c r="G273" s="12" t="s">
        <v>60</v>
      </c>
      <c r="H273" s="11"/>
      <c r="I273" s="168" t="str">
        <f>V265</f>
        <v>SUÉCIA</v>
      </c>
      <c r="J273" s="168"/>
      <c r="K273" s="168"/>
      <c r="L273" s="168"/>
      <c r="M273" s="168"/>
      <c r="N273" s="168"/>
      <c r="O273" s="168"/>
      <c r="P273" s="168"/>
      <c r="Q273" s="4" t="str">
        <f>IF(OR(H273="",F273=""),"",IF(H273=F273,1,IF(H273&lt;F273,0,IF(H273-F273&lt;10,2,IF(H273&gt;F273,3,SE)))))</f>
        <v/>
      </c>
      <c r="R273" s="71"/>
      <c r="S273" s="13" t="s">
        <v>117</v>
      </c>
      <c r="T273" s="13"/>
      <c r="U273" s="4"/>
      <c r="V273" s="5"/>
      <c r="W273" s="5"/>
      <c r="X273" s="5"/>
      <c r="Y273" s="5"/>
      <c r="Z273" s="5"/>
      <c r="AA273" s="5"/>
      <c r="AB273" s="5"/>
      <c r="AC273" s="2"/>
      <c r="AD273" s="2"/>
      <c r="AE273" s="2"/>
      <c r="AF273" s="2"/>
      <c r="AG273" s="2"/>
      <c r="AH273" s="4"/>
      <c r="AI273" s="4"/>
      <c r="AJ273" s="4"/>
      <c r="AK273" s="4"/>
      <c r="AL273" s="13"/>
      <c r="AM273" s="13"/>
      <c r="AN273" s="4"/>
      <c r="AO273" s="4"/>
    </row>
    <row r="274" spans="3:41" s="3" customFormat="1" ht="15.75" thickBot="1">
      <c r="C274" s="5" t="str">
        <f>IF(OR(F274="",H274=""),"",IF(F274=H274,1,IF(F274&lt;H274,0,IF(F274-H274&lt;10,2,IF(F274&gt;H274,3,SE)))))</f>
        <v/>
      </c>
      <c r="D274" s="168" t="str">
        <f>V267</f>
        <v>MEXICO</v>
      </c>
      <c r="E274" s="168"/>
      <c r="F274" s="11"/>
      <c r="G274" s="12" t="s">
        <v>60</v>
      </c>
      <c r="H274" s="11"/>
      <c r="I274" s="168" t="str">
        <f>V266</f>
        <v>EUA</v>
      </c>
      <c r="J274" s="168"/>
      <c r="K274" s="168"/>
      <c r="L274" s="168"/>
      <c r="M274" s="168"/>
      <c r="N274" s="168"/>
      <c r="O274" s="168"/>
      <c r="P274" s="168"/>
      <c r="Q274" s="4" t="str">
        <f>IF(OR(H274="",F274=""),"",IF(H274=F274,1,IF(H274&lt;F274,0,IF(H274-F274&lt;10,2,IF(H274&gt;F274,3,SE)))))</f>
        <v/>
      </c>
      <c r="R274" s="72"/>
      <c r="S274" s="13" t="s">
        <v>118</v>
      </c>
      <c r="T274" s="13"/>
      <c r="U274" s="4"/>
      <c r="V274" s="5"/>
      <c r="W274" s="5"/>
      <c r="X274" s="5"/>
      <c r="Y274" s="5"/>
      <c r="Z274" s="5"/>
      <c r="AA274" s="5"/>
      <c r="AB274" s="5"/>
      <c r="AC274" s="2"/>
      <c r="AD274" s="2"/>
      <c r="AE274" s="2"/>
      <c r="AF274" s="2"/>
      <c r="AG274" s="2"/>
      <c r="AH274" s="4"/>
      <c r="AI274" s="4"/>
      <c r="AJ274" s="4"/>
      <c r="AK274" s="4"/>
      <c r="AL274" s="13"/>
      <c r="AM274" s="13"/>
      <c r="AN274" s="4"/>
      <c r="AO274" s="4"/>
    </row>
    <row r="275" spans="3:41" s="3" customFormat="1" ht="15.75" thickBot="1">
      <c r="C275" s="5" t="str">
        <f>IF(OR(F275="",H275=""),"",IF(F275=H275,1,IF(F275&lt;H275,0,IF(F275-H275&lt;10,2,IF(F275&gt;H275,3,SE)))))</f>
        <v/>
      </c>
      <c r="Q275" s="4" t="str">
        <f>IF(OR(H275="",F275=""),"",IF(H275=F275,1,IF(H275&lt;F275,0,IF(H275-F275&lt;10,2,IF(H275&gt;F275,3,SE)))))</f>
        <v/>
      </c>
      <c r="T275" s="13"/>
      <c r="U275" s="4"/>
      <c r="V275" s="5"/>
      <c r="W275" s="5"/>
      <c r="X275" s="5"/>
      <c r="Y275" s="5"/>
      <c r="Z275" s="5"/>
      <c r="AA275" s="5"/>
      <c r="AB275" s="5"/>
      <c r="AC275" s="2"/>
      <c r="AD275" s="2"/>
      <c r="AE275" s="2"/>
      <c r="AF275" s="2"/>
      <c r="AG275" s="2"/>
      <c r="AH275" s="4"/>
      <c r="AI275" s="4"/>
      <c r="AJ275" s="4"/>
      <c r="AK275" s="4"/>
      <c r="AL275" s="13"/>
      <c r="AM275" s="13"/>
      <c r="AN275" s="4"/>
      <c r="AO275" s="4"/>
    </row>
    <row r="276" spans="3:41" s="3" customFormat="1">
      <c r="C276" s="5" t="str">
        <f>IF(OR(F276="",H276=""),"",IF(F276=H276,1,IF(F276&lt;H276,0,IF(F276-H276&lt;10,2,IF(F276&gt;H276,3,SE)))))</f>
        <v/>
      </c>
      <c r="D276" s="169" t="s">
        <v>62</v>
      </c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1"/>
      <c r="Q276" s="4" t="str">
        <f>IF(OR(H276="",F276=""),"",IF(H276=F276,1,IF(H276&lt;F276,0,IF(H276-F276&lt;10,2,IF(H276&gt;F276,3,SE)))))</f>
        <v/>
      </c>
      <c r="S276" s="13"/>
      <c r="T276" s="13"/>
      <c r="U276" s="4"/>
      <c r="V276" s="5"/>
      <c r="W276" s="5"/>
      <c r="X276" s="5"/>
      <c r="Y276" s="5"/>
      <c r="Z276" s="5"/>
      <c r="AA276" s="5"/>
      <c r="AB276" s="5"/>
      <c r="AC276" s="2"/>
      <c r="AD276" s="2"/>
      <c r="AE276" s="2"/>
      <c r="AF276" s="2"/>
      <c r="AG276" s="2"/>
      <c r="AH276" s="16"/>
      <c r="AI276" s="4"/>
      <c r="AJ276" s="4"/>
      <c r="AK276" s="4"/>
      <c r="AL276" s="13"/>
      <c r="AM276" s="13"/>
      <c r="AN276" s="4"/>
      <c r="AO276" s="4"/>
    </row>
    <row r="277" spans="3:41" s="3" customFormat="1" ht="15.75" thickBot="1">
      <c r="C277" s="5" t="str">
        <f>IF(OR(F277="",H277=""),"",IF(F277=H277,1,IF(F277&lt;H277,0,IF(F277-H277&lt;10,2,IF(F277&gt;H277,3,SE)))))</f>
        <v/>
      </c>
      <c r="D277" s="172"/>
      <c r="E277" s="173"/>
      <c r="F277" s="173"/>
      <c r="G277" s="173"/>
      <c r="H277" s="173"/>
      <c r="I277" s="173"/>
      <c r="J277" s="173"/>
      <c r="K277" s="173"/>
      <c r="L277" s="173"/>
      <c r="M277" s="173"/>
      <c r="N277" s="173"/>
      <c r="O277" s="173"/>
      <c r="P277" s="174"/>
      <c r="Q277" s="4" t="str">
        <f>IF(OR(H277="",F277=""),"",IF(H277=F277,1,IF(H277&lt;F277,0,IF(H277-F277&lt;10,2,IF(H277&gt;F277,3,SE)))))</f>
        <v/>
      </c>
      <c r="S277" s="13"/>
      <c r="T277" s="13"/>
      <c r="U277" s="4"/>
      <c r="V277" s="5"/>
      <c r="W277" s="5"/>
      <c r="X277" s="5"/>
      <c r="Y277" s="5"/>
      <c r="Z277" s="5"/>
      <c r="AA277" s="5"/>
      <c r="AB277" s="5"/>
      <c r="AC277" s="5"/>
      <c r="AD277" s="87"/>
      <c r="AE277" s="87"/>
      <c r="AF277" s="87"/>
      <c r="AG277" s="87"/>
      <c r="AH277" s="16"/>
      <c r="AI277" s="4"/>
      <c r="AJ277" s="4"/>
      <c r="AK277" s="4"/>
      <c r="AL277" s="13"/>
      <c r="AM277" s="13"/>
      <c r="AN277" s="4"/>
      <c r="AO277" s="4"/>
    </row>
    <row r="278" spans="3:41" s="3" customFormat="1">
      <c r="C278" s="5" t="str">
        <f>IF(OR(F278="",H278=""),"",IF(F278=H278,1,IF(F278&lt;H278,0,IF(F278-H278&lt;10,2,IF(F278&gt;H278,3,SE)))))</f>
        <v/>
      </c>
      <c r="Q278" s="4" t="str">
        <f>IF(OR(H278="",F278=""),"",IF(H278=F278,1,IF(H278&lt;F278,0,IF(H278-F278&lt;10,2,IF(H278&gt;F278,3,SE)))))</f>
        <v/>
      </c>
      <c r="S278" s="13"/>
      <c r="T278" s="13"/>
      <c r="U278" s="4"/>
      <c r="V278" s="5"/>
      <c r="W278" s="5"/>
      <c r="X278" s="5"/>
      <c r="Y278" s="5"/>
      <c r="Z278" s="5"/>
      <c r="AA278" s="5"/>
      <c r="AB278" s="5"/>
      <c r="AC278" s="5"/>
      <c r="AD278" s="87"/>
      <c r="AE278" s="87"/>
      <c r="AF278" s="87"/>
      <c r="AG278" s="87"/>
      <c r="AH278" s="16"/>
      <c r="AI278" s="4"/>
      <c r="AJ278" s="4"/>
      <c r="AK278" s="4"/>
      <c r="AL278" s="13"/>
      <c r="AM278" s="13"/>
      <c r="AN278" s="4"/>
      <c r="AO278" s="4"/>
    </row>
    <row r="279" spans="3:41" s="3" customFormat="1">
      <c r="C279" s="5" t="str">
        <f>IF(OR(F279="",H279=""),"",IF(F279=H279,1,IF(F279&lt;H279,0,IF(F279-H279&lt;10,2,IF(F279&gt;H279,3,SE)))))</f>
        <v/>
      </c>
      <c r="D279" s="168" t="str">
        <f>V268</f>
        <v>HOLANDA</v>
      </c>
      <c r="E279" s="168"/>
      <c r="F279" s="11"/>
      <c r="G279" s="14" t="s">
        <v>60</v>
      </c>
      <c r="H279" s="11"/>
      <c r="I279" s="168" t="str">
        <f>V266</f>
        <v>EUA</v>
      </c>
      <c r="J279" s="168"/>
      <c r="K279" s="168"/>
      <c r="L279" s="168"/>
      <c r="M279" s="168"/>
      <c r="N279" s="168"/>
      <c r="O279" s="168"/>
      <c r="P279" s="168"/>
      <c r="Q279" s="4" t="str">
        <f>IF(OR(H279="",F279=""),"",IF(H279=F279,1,IF(H279&lt;F279,0,IF(H279-F279&lt;10,2,IF(H279&gt;F279,3,SE)))))</f>
        <v/>
      </c>
      <c r="S279" s="13"/>
      <c r="T279" s="13"/>
      <c r="U279" s="4"/>
      <c r="V279" s="5"/>
      <c r="W279" s="5"/>
      <c r="X279" s="5"/>
      <c r="Y279" s="5"/>
      <c r="Z279" s="5"/>
      <c r="AA279" s="5"/>
      <c r="AB279" s="5"/>
      <c r="AC279" s="5"/>
      <c r="AD279" s="87"/>
      <c r="AE279" s="87"/>
      <c r="AF279" s="87"/>
      <c r="AG279" s="87"/>
      <c r="AH279" s="16"/>
      <c r="AI279" s="4"/>
      <c r="AJ279" s="4"/>
      <c r="AK279" s="4"/>
      <c r="AL279" s="13"/>
      <c r="AM279" s="13"/>
      <c r="AN279" s="4"/>
      <c r="AO279" s="4"/>
    </row>
    <row r="280" spans="3:41" s="3" customFormat="1">
      <c r="C280" s="5" t="str">
        <f>IF(OR(F280="",H280=""),"",IF(F280=H280,1,IF(F280&lt;H280,0,IF(F280-H280&lt;10,2,IF(F280&gt;H280,3,SE)))))</f>
        <v/>
      </c>
      <c r="D280" s="168" t="str">
        <f>V267</f>
        <v>MEXICO</v>
      </c>
      <c r="E280" s="168"/>
      <c r="F280" s="11"/>
      <c r="G280" s="14" t="s">
        <v>60</v>
      </c>
      <c r="H280" s="11"/>
      <c r="I280" s="168" t="str">
        <f>V265</f>
        <v>SUÉCIA</v>
      </c>
      <c r="J280" s="168"/>
      <c r="K280" s="168"/>
      <c r="L280" s="168"/>
      <c r="M280" s="168"/>
      <c r="N280" s="168"/>
      <c r="O280" s="168"/>
      <c r="P280" s="168"/>
      <c r="Q280" s="4" t="str">
        <f>IF(OR(H280="",F280=""),"",IF(H280=F280,1,IF(H280&lt;F280,0,IF(H280-F280&lt;10,2,IF(H280&gt;F280,3,SE)))))</f>
        <v/>
      </c>
      <c r="S280" s="13"/>
      <c r="T280" s="13"/>
      <c r="U280" s="4"/>
      <c r="V280" s="5"/>
      <c r="W280" s="5"/>
      <c r="X280" s="5"/>
      <c r="Y280" s="5"/>
      <c r="Z280" s="5"/>
      <c r="AA280" s="5"/>
      <c r="AB280" s="5"/>
      <c r="AC280" s="5"/>
      <c r="AD280" s="87"/>
      <c r="AE280" s="87"/>
      <c r="AF280" s="87"/>
      <c r="AG280" s="87"/>
      <c r="AH280" s="16"/>
      <c r="AI280" s="4"/>
      <c r="AJ280" s="4"/>
      <c r="AK280" s="4"/>
      <c r="AL280" s="13"/>
      <c r="AM280" s="13"/>
      <c r="AN280" s="4"/>
      <c r="AO280" s="4"/>
    </row>
    <row r="281" spans="3:41" s="3" customFormat="1" ht="15.75" thickBot="1">
      <c r="C281" s="5" t="str">
        <f>IF(OR(F281="",H281=""),"",IF(F281=H281,1,IF(F281&lt;H281,0,IF(F281-H281&lt;10,2,IF(F281&gt;H281,3,SE)))))</f>
        <v/>
      </c>
      <c r="F281" s="15"/>
      <c r="Q281" s="4" t="str">
        <f>IF(OR(H281="",F281=""),"",IF(H281=F281,1,IF(H281&lt;F281,0,IF(H281-F281&lt;10,2,IF(H281&gt;F281,3,SE)))))</f>
        <v/>
      </c>
      <c r="S281" s="13"/>
      <c r="T281" s="13"/>
      <c r="U281" s="4"/>
      <c r="V281" s="5"/>
      <c r="W281" s="5"/>
      <c r="X281" s="5"/>
      <c r="Y281" s="5"/>
      <c r="Z281" s="5"/>
      <c r="AA281" s="5"/>
      <c r="AB281" s="5"/>
      <c r="AC281" s="5"/>
      <c r="AD281" s="87"/>
      <c r="AE281" s="87"/>
      <c r="AF281" s="87"/>
      <c r="AG281" s="87"/>
      <c r="AH281" s="16"/>
      <c r="AI281" s="4"/>
      <c r="AJ281" s="4"/>
      <c r="AK281" s="4"/>
      <c r="AL281" s="13"/>
      <c r="AM281" s="13"/>
      <c r="AN281" s="4"/>
      <c r="AO281" s="4"/>
    </row>
    <row r="282" spans="3:41" s="3" customFormat="1">
      <c r="C282" s="5" t="str">
        <f>IF(OR(F282="",H282=""),"",IF(F282=H282,1,IF(F282&lt;H282,0,IF(F282-H282&lt;10,2,IF(F282&gt;H282,3,SE)))))</f>
        <v/>
      </c>
      <c r="D282" s="169" t="s">
        <v>63</v>
      </c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1"/>
      <c r="Q282" s="4" t="str">
        <f>IF(OR(H282="",F282=""),"",IF(H282=F282,1,IF(H282&lt;F282,0,IF(H282-F282&lt;10,2,IF(H282&gt;F282,3,SE)))))</f>
        <v/>
      </c>
      <c r="S282" s="13"/>
      <c r="T282" s="13"/>
      <c r="U282" s="4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4"/>
      <c r="AI282" s="4"/>
      <c r="AJ282" s="4"/>
      <c r="AK282" s="4"/>
      <c r="AL282" s="13"/>
      <c r="AM282" s="13"/>
      <c r="AN282" s="4"/>
      <c r="AO282" s="4"/>
    </row>
    <row r="283" spans="3:41" s="3" customFormat="1" ht="15.75" thickBot="1">
      <c r="C283" s="5" t="str">
        <f>IF(OR(F283="",H283=""),"",IF(F283=H283,1,IF(F283&lt;H283,0,IF(F283-H283&lt;10,2,IF(F283&gt;H283,3,SE)))))</f>
        <v/>
      </c>
      <c r="D283" s="172"/>
      <c r="E283" s="173"/>
      <c r="F283" s="173"/>
      <c r="G283" s="173"/>
      <c r="H283" s="173"/>
      <c r="I283" s="173"/>
      <c r="J283" s="173"/>
      <c r="K283" s="173"/>
      <c r="L283" s="173"/>
      <c r="M283" s="173"/>
      <c r="N283" s="173"/>
      <c r="O283" s="173"/>
      <c r="P283" s="174"/>
      <c r="Q283" s="4" t="str">
        <f>IF(OR(H283="",F283=""),"",IF(H283=F283,1,IF(H283&lt;F283,0,IF(H283-F283&lt;10,2,IF(H283&gt;F283,3,SE)))))</f>
        <v/>
      </c>
      <c r="S283" s="13"/>
      <c r="T283" s="13"/>
      <c r="U283" s="4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4"/>
      <c r="AI283" s="4"/>
      <c r="AJ283" s="4"/>
      <c r="AK283" s="4"/>
      <c r="AL283" s="13"/>
      <c r="AM283" s="13"/>
      <c r="AN283" s="4"/>
      <c r="AO283" s="4"/>
    </row>
    <row r="284" spans="3:41" s="3" customFormat="1">
      <c r="C284" s="5" t="str">
        <f>IF(OR(F284="",H284=""),"",IF(F284=H284,1,IF(F284&lt;H284,0,IF(F284-H284&lt;10,2,IF(F284&gt;H284,3,SE)))))</f>
        <v/>
      </c>
      <c r="Q284" s="4" t="str">
        <f>IF(OR(H284="",F284=""),"",IF(H284=F284,1,IF(H284&lt;F284,0,IF(H284-F284&lt;10,2,IF(H284&gt;F284,3,SE)))))</f>
        <v/>
      </c>
      <c r="S284" s="13"/>
      <c r="T284" s="13"/>
      <c r="U284" s="4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4"/>
      <c r="AI284" s="4"/>
      <c r="AJ284" s="4"/>
      <c r="AK284" s="4"/>
      <c r="AL284" s="13"/>
      <c r="AM284" s="13"/>
      <c r="AN284" s="4"/>
      <c r="AO284" s="4"/>
    </row>
    <row r="285" spans="3:41" s="3" customFormat="1">
      <c r="C285" s="5" t="str">
        <f>IF(OR(F285="",H285=""),"",IF(F285=H285,1,IF(F285&lt;H285,0,IF(F285-H285&lt;10,2,IF(F285&gt;H285,3,SE)))))</f>
        <v/>
      </c>
      <c r="D285" s="168" t="str">
        <f>V268</f>
        <v>HOLANDA</v>
      </c>
      <c r="E285" s="168"/>
      <c r="F285" s="11"/>
      <c r="G285" s="12" t="s">
        <v>60</v>
      </c>
      <c r="H285" s="11"/>
      <c r="I285" s="168" t="str">
        <f>V267</f>
        <v>MEXICO</v>
      </c>
      <c r="J285" s="168"/>
      <c r="K285" s="168"/>
      <c r="L285" s="168"/>
      <c r="M285" s="168"/>
      <c r="N285" s="168"/>
      <c r="O285" s="168"/>
      <c r="P285" s="168"/>
      <c r="Q285" s="4" t="str">
        <f>IF(OR(H285="",F285=""),"",IF(H285=F285,1,IF(H285&lt;F285,0,IF(H285-F285&lt;10,2,IF(H285&gt;F285,3,SE)))))</f>
        <v/>
      </c>
      <c r="S285" s="13"/>
      <c r="T285" s="13"/>
      <c r="U285" s="4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4"/>
      <c r="AI285" s="4"/>
      <c r="AJ285" s="4"/>
      <c r="AK285" s="4"/>
      <c r="AL285" s="13"/>
      <c r="AM285" s="13"/>
      <c r="AN285" s="4"/>
      <c r="AO285" s="4"/>
    </row>
    <row r="286" spans="3:41" s="3" customFormat="1">
      <c r="C286" s="5" t="str">
        <f>IF(OR(F286="",H286=""),"",IF(F286=H286,1,IF(F286&lt;H286,0,IF(F286-H286&lt;10,2,IF(F286&gt;H286,3,SE)))))</f>
        <v/>
      </c>
      <c r="D286" s="168" t="str">
        <f>V266</f>
        <v>EUA</v>
      </c>
      <c r="E286" s="168"/>
      <c r="F286" s="11"/>
      <c r="G286" s="12" t="s">
        <v>60</v>
      </c>
      <c r="H286" s="11"/>
      <c r="I286" s="168" t="str">
        <f>V265</f>
        <v>SUÉCIA</v>
      </c>
      <c r="J286" s="168"/>
      <c r="K286" s="168"/>
      <c r="L286" s="168"/>
      <c r="M286" s="168"/>
      <c r="N286" s="168"/>
      <c r="O286" s="168"/>
      <c r="P286" s="168"/>
      <c r="Q286" s="4" t="str">
        <f>IF(OR(H286="",F286=""),"",IF(H286=F286,1,IF(H286&lt;F286,0,IF(H286-F286&lt;10,2,IF(H286&gt;F286,3,SE)))))</f>
        <v/>
      </c>
      <c r="S286" s="13"/>
      <c r="T286" s="13"/>
      <c r="U286" s="4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4"/>
      <c r="AI286" s="4"/>
      <c r="AJ286" s="4"/>
      <c r="AK286" s="4"/>
      <c r="AL286" s="13"/>
      <c r="AM286" s="13"/>
      <c r="AN286" s="4"/>
      <c r="AO286" s="4"/>
    </row>
    <row r="287" spans="3:41" s="3" customFormat="1" ht="15.75" thickBot="1">
      <c r="C287" s="5" t="str">
        <f>IF(OR(F287="",H287=""),"",IF(F287=H287,1,IF(F287&lt;H287,0,IF(F287-H287&lt;10,2,IF(F287&gt;H287,3,SE)))))</f>
        <v/>
      </c>
      <c r="Q287" s="4" t="str">
        <f>IF(OR(H287="",F287=""),"",IF(H287=F287,1,IF(H287&lt;F287,0,IF(H287-F287&lt;10,2,IF(H287&gt;F287,3,SE)))))</f>
        <v/>
      </c>
      <c r="S287" s="13"/>
      <c r="T287" s="13"/>
      <c r="U287" s="4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4"/>
      <c r="AI287" s="4"/>
      <c r="AJ287" s="4"/>
      <c r="AK287" s="4"/>
      <c r="AL287" s="13"/>
      <c r="AM287" s="13"/>
      <c r="AN287" s="4"/>
      <c r="AO287" s="4"/>
    </row>
    <row r="288" spans="3:41" s="3" customFormat="1">
      <c r="C288" s="5" t="str">
        <f>IF(OR(F288="",H288=""),"",IF(F288=H288,1,IF(F288&lt;H288,0,IF(F288-H288&lt;10,2,IF(F288&gt;H288,3,SE)))))</f>
        <v/>
      </c>
      <c r="D288" s="169" t="s">
        <v>64</v>
      </c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1"/>
      <c r="Q288" s="4" t="str">
        <f>IF(OR(H288="",F288=""),"",IF(H288=F288,1,IF(H288&lt;F288,0,IF(H288-F288&lt;10,2,IF(H288&gt;F288,3,SE)))))</f>
        <v/>
      </c>
      <c r="S288" s="13"/>
      <c r="T288" s="13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13"/>
      <c r="AM288" s="13"/>
      <c r="AN288" s="4"/>
      <c r="AO288" s="4"/>
    </row>
    <row r="289" spans="3:41" s="3" customFormat="1" ht="15.75" thickBot="1">
      <c r="C289" s="5" t="str">
        <f>IF(OR(F289="",H289=""),"",IF(F289=H289,1,IF(F289&lt;H289,0,IF(F289-H289&lt;10,2,IF(F289&gt;H289,3,SE)))))</f>
        <v/>
      </c>
      <c r="D289" s="172"/>
      <c r="E289" s="173"/>
      <c r="F289" s="173"/>
      <c r="G289" s="173"/>
      <c r="H289" s="173"/>
      <c r="I289" s="173"/>
      <c r="J289" s="173"/>
      <c r="K289" s="173"/>
      <c r="L289" s="173"/>
      <c r="M289" s="173"/>
      <c r="N289" s="173"/>
      <c r="O289" s="173"/>
      <c r="P289" s="174"/>
      <c r="Q289" s="4" t="str">
        <f>IF(OR(H289="",F289=""),"",IF(H289=F289,1,IF(H289&lt;F289,0,IF(H289-F289&lt;10,2,IF(H289&gt;F289,3,SE)))))</f>
        <v/>
      </c>
      <c r="S289" s="13"/>
      <c r="T289" s="13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13"/>
      <c r="AM289" s="13"/>
      <c r="AN289" s="4"/>
      <c r="AO289" s="4"/>
    </row>
    <row r="290" spans="3:41" s="3" customFormat="1">
      <c r="C290" s="5" t="str">
        <f>IF(OR(F290="",H290=""),"",IF(F290=H290,1,IF(F290&lt;H290,0,IF(F290-H290&lt;10,2,IF(F290&gt;H290,3,SE)))))</f>
        <v/>
      </c>
      <c r="Q290" s="4" t="str">
        <f>IF(OR(H290="",F290=""),"",IF(H290=F290,1,IF(H290&lt;F290,0,IF(H290-F290&lt;10,2,IF(H290&gt;F290,3,SE)))))</f>
        <v/>
      </c>
      <c r="S290" s="13"/>
      <c r="T290" s="13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13"/>
      <c r="AM290" s="13"/>
      <c r="AN290" s="4"/>
      <c r="AO290" s="4"/>
    </row>
    <row r="291" spans="3:41" s="3" customFormat="1">
      <c r="C291" s="5" t="str">
        <f>IF(OR(F291="",H291=""),"",IF(F291=H291,1,IF(F291&lt;H291,0,IF(F291-H291&lt;10,2,IF(F291&gt;H291,3,SE)))))</f>
        <v/>
      </c>
      <c r="D291" s="168" t="str">
        <f>V268</f>
        <v>HOLANDA</v>
      </c>
      <c r="E291" s="168"/>
      <c r="F291" s="11"/>
      <c r="G291" s="14" t="s">
        <v>60</v>
      </c>
      <c r="H291" s="11"/>
      <c r="I291" s="168" t="str">
        <f>V265</f>
        <v>SUÉCIA</v>
      </c>
      <c r="J291" s="168"/>
      <c r="K291" s="168"/>
      <c r="L291" s="168"/>
      <c r="M291" s="168"/>
      <c r="N291" s="168"/>
      <c r="O291" s="168"/>
      <c r="P291" s="168"/>
      <c r="Q291" s="4" t="str">
        <f>IF(OR(H291="",F291=""),"",IF(H291=F291,1,IF(H291&lt;F291,0,IF(H291-F291&lt;10,2,IF(H291&gt;F291,3,SE)))))</f>
        <v/>
      </c>
      <c r="S291" s="13"/>
      <c r="T291" s="13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13"/>
      <c r="AM291" s="13"/>
      <c r="AN291" s="4"/>
      <c r="AO291" s="4"/>
    </row>
    <row r="292" spans="3:41" s="3" customFormat="1">
      <c r="C292" s="5" t="str">
        <f>IF(OR(F292="",H292=""),"",IF(F292=H292,1,IF(F292&lt;H292,0,IF(F292-H292&lt;10,2,IF(F292&gt;H292,3,SE)))))</f>
        <v/>
      </c>
      <c r="D292" s="168" t="str">
        <f>V267</f>
        <v>MEXICO</v>
      </c>
      <c r="E292" s="168"/>
      <c r="F292" s="11"/>
      <c r="G292" s="14" t="s">
        <v>60</v>
      </c>
      <c r="H292" s="11"/>
      <c r="I292" s="168" t="str">
        <f>V266</f>
        <v>EUA</v>
      </c>
      <c r="J292" s="168"/>
      <c r="K292" s="168"/>
      <c r="L292" s="168"/>
      <c r="M292" s="168"/>
      <c r="N292" s="168"/>
      <c r="O292" s="168"/>
      <c r="P292" s="168"/>
      <c r="Q292" s="4" t="str">
        <f>IF(OR(H292="",F292=""),"",IF(H292=F292,1,IF(H292&lt;F292,0,IF(H292-F292&lt;10,2,IF(H292&gt;F292,3,SE)))))</f>
        <v/>
      </c>
      <c r="S292" s="13"/>
      <c r="T292" s="13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13"/>
      <c r="AM292" s="13"/>
      <c r="AN292" s="4"/>
      <c r="AO292" s="4"/>
    </row>
    <row r="293" spans="3:41" s="3" customFormat="1" ht="15.75" thickBot="1">
      <c r="C293" s="5" t="str">
        <f>IF(OR(F293="",H293=""),"",IF(F293=H293,1,IF(F293&lt;H293,0,IF(F293-H293&lt;10,2,IF(F293&gt;H293,3,SE)))))</f>
        <v/>
      </c>
      <c r="Q293" s="4" t="str">
        <f>IF(OR(H293="",F293=""),"",IF(H293=F293,1,IF(H293&lt;F293,0,IF(H293-F293&lt;10,2,IF(H293&gt;F293,3,SE)))))</f>
        <v/>
      </c>
      <c r="S293" s="13"/>
      <c r="T293" s="13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13"/>
      <c r="AM293" s="13"/>
      <c r="AN293" s="4"/>
      <c r="AO293" s="4"/>
    </row>
    <row r="294" spans="3:41" s="3" customFormat="1">
      <c r="C294" s="5" t="str">
        <f>IF(OR(F294="",H294=""),"",IF(F294=H294,1,IF(F294&lt;H294,0,IF(F294-H294&lt;10,2,IF(F294&gt;H294,3,SE)))))</f>
        <v/>
      </c>
      <c r="D294" s="169" t="s">
        <v>65</v>
      </c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1"/>
      <c r="Q294" s="4" t="str">
        <f>IF(OR(H294="",F294=""),"",IF(H294=F294,1,IF(H294&lt;F294,0,IF(H294-F294&lt;10,2,IF(H294&gt;F294,3,SE)))))</f>
        <v/>
      </c>
      <c r="S294" s="13"/>
      <c r="T294" s="13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13"/>
      <c r="AM294" s="13"/>
      <c r="AN294" s="4"/>
      <c r="AO294" s="4"/>
    </row>
    <row r="295" spans="3:41" s="3" customFormat="1" ht="15.75" thickBot="1">
      <c r="C295" s="5" t="str">
        <f>IF(OR(F295="",H295=""),"",IF(F295=H295,1,IF(F295&lt;H295,0,IF(F295-H295&lt;10,2,IF(F295&gt;H295,3,SE)))))</f>
        <v/>
      </c>
      <c r="D295" s="172"/>
      <c r="E295" s="173"/>
      <c r="F295" s="173"/>
      <c r="G295" s="173"/>
      <c r="H295" s="173"/>
      <c r="I295" s="173"/>
      <c r="J295" s="173"/>
      <c r="K295" s="173"/>
      <c r="L295" s="173"/>
      <c r="M295" s="173"/>
      <c r="N295" s="173"/>
      <c r="O295" s="173"/>
      <c r="P295" s="174"/>
      <c r="Q295" s="4" t="str">
        <f>IF(OR(H295="",F295=""),"",IF(H295=F295,1,IF(H295&lt;F295,0,IF(H295-F295&lt;10,2,IF(H295&gt;F295,3,SE)))))</f>
        <v/>
      </c>
      <c r="S295" s="13"/>
      <c r="T295" s="13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13"/>
      <c r="AM295" s="13"/>
      <c r="AN295" s="4"/>
      <c r="AO295" s="4"/>
    </row>
    <row r="296" spans="3:41" s="3" customFormat="1">
      <c r="C296" s="5" t="str">
        <f>IF(OR(F296="",H296=""),"",IF(F296=H296,1,IF(F296&lt;H296,0,IF(F296-H296&lt;10,2,IF(F296&gt;H296,3,SE)))))</f>
        <v/>
      </c>
      <c r="Q296" s="4" t="str">
        <f>IF(OR(H296="",F296=""),"",IF(H296=F296,1,IF(H296&lt;F296,0,IF(H296-F296&lt;10,2,IF(H296&gt;F296,3,SE)))))</f>
        <v/>
      </c>
      <c r="S296" s="13"/>
      <c r="T296" s="13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13"/>
      <c r="AM296" s="13"/>
      <c r="AN296" s="4"/>
      <c r="AO296" s="4"/>
    </row>
    <row r="297" spans="3:41" s="3" customFormat="1">
      <c r="C297" s="5" t="str">
        <f>IF(OR(F297="",H297=""),"",IF(F297=H297,1,IF(F297&lt;H297,0,IF(F297-H297&lt;10,2,IF(F297&gt;H297,3,SE)))))</f>
        <v/>
      </c>
      <c r="D297" s="168" t="str">
        <f>V268</f>
        <v>HOLANDA</v>
      </c>
      <c r="E297" s="168"/>
      <c r="F297" s="11"/>
      <c r="G297" s="14" t="s">
        <v>60</v>
      </c>
      <c r="H297" s="11"/>
      <c r="I297" s="168" t="str">
        <f>V266</f>
        <v>EUA</v>
      </c>
      <c r="J297" s="168"/>
      <c r="K297" s="168"/>
      <c r="L297" s="168"/>
      <c r="M297" s="168"/>
      <c r="N297" s="168"/>
      <c r="O297" s="168"/>
      <c r="P297" s="168"/>
      <c r="Q297" s="4" t="str">
        <f>IF(OR(H297="",F297=""),"",IF(H297=F297,1,IF(H297&lt;F297,0,IF(H297-F297&lt;10,2,IF(H297&gt;F297,3,SE)))))</f>
        <v/>
      </c>
      <c r="S297" s="13"/>
      <c r="T297" s="13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13"/>
      <c r="AM297" s="13"/>
      <c r="AN297" s="4"/>
      <c r="AO297" s="4"/>
    </row>
    <row r="298" spans="3:41" s="3" customFormat="1">
      <c r="C298" s="5" t="str">
        <f>IF(OR(F298="",H298=""),"",IF(F298=H298,1,IF(F298&lt;H298,0,IF(F298-H298&lt;10,2,IF(F298&gt;H298,3,SE)))))</f>
        <v/>
      </c>
      <c r="D298" s="168" t="str">
        <f>V267</f>
        <v>MEXICO</v>
      </c>
      <c r="E298" s="168"/>
      <c r="F298" s="11"/>
      <c r="G298" s="14" t="s">
        <v>60</v>
      </c>
      <c r="H298" s="11"/>
      <c r="I298" s="168" t="str">
        <f>V265</f>
        <v>SUÉCIA</v>
      </c>
      <c r="J298" s="168"/>
      <c r="K298" s="168"/>
      <c r="L298" s="168"/>
      <c r="M298" s="168"/>
      <c r="N298" s="168"/>
      <c r="O298" s="168"/>
      <c r="P298" s="168"/>
      <c r="Q298" s="4" t="str">
        <f>IF(OR(H298="",F298=""),"",IF(H298=F298,1,IF(H298&lt;F298,0,IF(H298-F298&lt;10,2,IF(H298&gt;F298,3,SE)))))</f>
        <v/>
      </c>
      <c r="S298" s="13"/>
      <c r="T298" s="13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13"/>
      <c r="AM298" s="13"/>
      <c r="AN298" s="4"/>
      <c r="AO298" s="4"/>
    </row>
    <row r="299" spans="3:41" s="3" customFormat="1" ht="15.75" thickBot="1">
      <c r="C299" s="5" t="str">
        <f>IF(OR(F299="",H299=""),"",IF(F299=H299,1,IF(F299&lt;H299,0,IF(F299-H299&lt;10,2,IF(F299&gt;H299,3,SE)))))</f>
        <v/>
      </c>
      <c r="Q299" s="4" t="str">
        <f>IF(OR(H299="",F299=""),"",IF(H299=F299,1,IF(H299&lt;F299,0,IF(H299-F299&lt;10,2,IF(H299&gt;F299,3,SE)))))</f>
        <v/>
      </c>
      <c r="S299" s="13"/>
      <c r="T299" s="13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13"/>
      <c r="AM299" s="13"/>
      <c r="AN299" s="4"/>
      <c r="AO299" s="4"/>
    </row>
    <row r="300" spans="3:41" s="3" customFormat="1">
      <c r="C300" s="5" t="str">
        <f>IF(OR(F300="",H300=""),"",IF(F300=H300,1,IF(F300&lt;H300,0,IF(F300-H300&lt;10,2,IF(F300&gt;H300,3,SE)))))</f>
        <v/>
      </c>
      <c r="D300" s="169" t="s">
        <v>66</v>
      </c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1"/>
      <c r="Q300" s="4" t="str">
        <f>IF(OR(H300="",F300=""),"",IF(H300=F300,1,IF(H300&lt;F300,0,IF(H300-F300&lt;10,2,IF(H300&gt;F300,3,SE)))))</f>
        <v/>
      </c>
      <c r="S300" s="13"/>
      <c r="T300" s="13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13"/>
      <c r="AM300" s="13"/>
      <c r="AN300" s="4"/>
      <c r="AO300" s="4"/>
    </row>
    <row r="301" spans="3:41" s="3" customFormat="1" ht="15.75" thickBot="1">
      <c r="C301" s="5" t="str">
        <f>IF(OR(F301="",H301=""),"",IF(F301=H301,1,IF(F301&lt;H301,0,IF(F301-H301&lt;10,2,IF(F301&gt;H301,3,SE)))))</f>
        <v/>
      </c>
      <c r="D301" s="172"/>
      <c r="E301" s="173"/>
      <c r="F301" s="173"/>
      <c r="G301" s="173"/>
      <c r="H301" s="173"/>
      <c r="I301" s="173"/>
      <c r="J301" s="173"/>
      <c r="K301" s="173"/>
      <c r="L301" s="173"/>
      <c r="M301" s="173"/>
      <c r="N301" s="173"/>
      <c r="O301" s="173"/>
      <c r="P301" s="174"/>
      <c r="Q301" s="4" t="str">
        <f>IF(OR(H301="",F301=""),"",IF(H301=F301,1,IF(H301&lt;F301,0,IF(H301-F301&lt;10,2,IF(H301&gt;F301,3,SE)))))</f>
        <v/>
      </c>
      <c r="S301" s="13"/>
      <c r="T301" s="13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13"/>
      <c r="AM301" s="13"/>
      <c r="AN301" s="4"/>
      <c r="AO301" s="4"/>
    </row>
    <row r="302" spans="3:41" s="3" customFormat="1">
      <c r="C302" s="5" t="str">
        <f>IF(OR(F302="",H302=""),"",IF(F302=H302,1,IF(F302&lt;H302,0,IF(F302-H302&lt;10,2,IF(F302&gt;H302,3,SE)))))</f>
        <v/>
      </c>
      <c r="Q302" s="4" t="str">
        <f>IF(OR(H302="",F302=""),"",IF(H302=F302,1,IF(H302&lt;F302,0,IF(H302-F302&lt;10,2,IF(H302&gt;F302,3,SE)))))</f>
        <v/>
      </c>
      <c r="S302" s="13"/>
      <c r="T302" s="13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13"/>
      <c r="AM302" s="13"/>
      <c r="AN302" s="4"/>
      <c r="AO302" s="4"/>
    </row>
    <row r="303" spans="3:41" s="3" customFormat="1">
      <c r="C303" s="5" t="str">
        <f>IF(OR(F303="",H303=""),"",IF(F303=H303,1,IF(F303&lt;H303,0,IF(F303-H303&lt;10,2,IF(F303&gt;H303,3,SE)))))</f>
        <v/>
      </c>
      <c r="D303" s="168" t="str">
        <f>V268</f>
        <v>HOLANDA</v>
      </c>
      <c r="E303" s="168"/>
      <c r="F303" s="11"/>
      <c r="G303" s="12" t="s">
        <v>60</v>
      </c>
      <c r="H303" s="11"/>
      <c r="I303" s="168" t="str">
        <f>V267</f>
        <v>MEXICO</v>
      </c>
      <c r="J303" s="168"/>
      <c r="K303" s="168"/>
      <c r="L303" s="168"/>
      <c r="M303" s="168"/>
      <c r="N303" s="168"/>
      <c r="O303" s="168"/>
      <c r="P303" s="168"/>
      <c r="Q303" s="4" t="str">
        <f>IF(OR(H303="",F303=""),"",IF(H303=F303,1,IF(H303&lt;F303,0,IF(H303-F303&lt;10,2,IF(H303&gt;F303,3,SE)))))</f>
        <v/>
      </c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</row>
    <row r="304" spans="3:41" s="3" customFormat="1">
      <c r="C304" s="5" t="str">
        <f>IF(OR(F304="",H304=""),"",IF(F304=H304,1,IF(F304&lt;H304,0,IF(F304-H304&lt;10,2,IF(F304&gt;H304,3,SE)))))</f>
        <v/>
      </c>
      <c r="D304" s="168" t="str">
        <f>V266</f>
        <v>EUA</v>
      </c>
      <c r="E304" s="168"/>
      <c r="F304" s="11"/>
      <c r="G304" s="12" t="s">
        <v>60</v>
      </c>
      <c r="H304" s="11"/>
      <c r="I304" s="168" t="str">
        <f>V265</f>
        <v>SUÉCIA</v>
      </c>
      <c r="J304" s="168"/>
      <c r="K304" s="168"/>
      <c r="L304" s="168"/>
      <c r="M304" s="168"/>
      <c r="N304" s="168"/>
      <c r="O304" s="168"/>
      <c r="P304" s="168"/>
      <c r="Q304" s="4" t="str">
        <f>IF(OR(H304="",F304=""),"",IF(H304=F304,1,IF(H304&lt;F304,0,IF(H304-F304&lt;10,2,IF(H304&gt;F304,3,SE)))))</f>
        <v/>
      </c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</row>
    <row r="305" spans="3:41" s="3" customFormat="1" ht="15.75" thickBot="1">
      <c r="C305" s="5"/>
      <c r="D305" s="83"/>
      <c r="E305" s="83"/>
      <c r="F305" s="84"/>
      <c r="G305" s="85"/>
      <c r="H305" s="84"/>
      <c r="I305" s="83"/>
      <c r="J305" s="83"/>
      <c r="K305" s="83"/>
      <c r="L305" s="83"/>
      <c r="M305" s="83"/>
      <c r="N305" s="83"/>
      <c r="O305" s="83"/>
      <c r="P305" s="83"/>
      <c r="Q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</row>
    <row r="306" spans="3:41" s="3" customFormat="1" ht="15" customHeight="1">
      <c r="C306" s="5"/>
      <c r="D306" s="132" t="s">
        <v>145</v>
      </c>
      <c r="E306" s="133"/>
      <c r="F306" s="133"/>
      <c r="G306" s="133"/>
      <c r="H306" s="133"/>
      <c r="I306" s="133"/>
      <c r="J306" s="133"/>
      <c r="K306" s="133"/>
      <c r="L306" s="133"/>
      <c r="M306" s="133"/>
      <c r="N306" s="133"/>
      <c r="O306" s="134"/>
      <c r="Q306" s="4" t="str">
        <f>IF(OR(H306="",F306=""),"",IF(H306=F306,1,IF(H306&lt;F306,0,IF(H306-F306&lt;10,2,IF(H306&gt;F306,3,SE)))))</f>
        <v/>
      </c>
      <c r="R306" s="3" t="s">
        <v>51</v>
      </c>
      <c r="S306" s="13"/>
      <c r="T306" s="13"/>
      <c r="U306" s="4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4"/>
      <c r="AK306" s="4"/>
      <c r="AL306" s="13"/>
      <c r="AM306" s="13"/>
      <c r="AN306" s="4"/>
      <c r="AO306" s="4"/>
    </row>
    <row r="307" spans="3:41" s="3" customFormat="1" ht="15.75" customHeight="1" thickBot="1">
      <c r="C307" s="5"/>
      <c r="D307" s="135"/>
      <c r="E307" s="136"/>
      <c r="F307" s="136"/>
      <c r="G307" s="136"/>
      <c r="H307" s="136"/>
      <c r="I307" s="136"/>
      <c r="J307" s="136"/>
      <c r="K307" s="136"/>
      <c r="L307" s="136"/>
      <c r="M307" s="136"/>
      <c r="N307" s="136"/>
      <c r="O307" s="137"/>
      <c r="Q307" s="4" t="str">
        <f>IF(OR(H307="",F307=""),"",IF(H307=F307,1,IF(H307&lt;F307,0,IF(H307-F307&lt;10,2,IF(H307&gt;F307,3,SE)))))</f>
        <v/>
      </c>
      <c r="R307" s="3" t="s">
        <v>54</v>
      </c>
      <c r="S307" s="13"/>
      <c r="T307" s="13"/>
      <c r="U307" s="4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4"/>
      <c r="AK307" s="4"/>
      <c r="AL307" s="13"/>
      <c r="AM307" s="13"/>
      <c r="AN307" s="4"/>
      <c r="AO307" s="4"/>
    </row>
    <row r="308" spans="3:41" s="3" customFormat="1" ht="15.75" thickBot="1">
      <c r="C308" s="5"/>
      <c r="D308" s="6" t="s">
        <v>50</v>
      </c>
      <c r="E308" s="7" t="s">
        <v>27</v>
      </c>
      <c r="F308" s="62" t="s">
        <v>108</v>
      </c>
      <c r="G308" s="62" t="s">
        <v>4</v>
      </c>
      <c r="H308" s="62" t="s">
        <v>104</v>
      </c>
      <c r="I308" s="62" t="s">
        <v>105</v>
      </c>
      <c r="J308" s="62" t="s">
        <v>106</v>
      </c>
      <c r="K308" s="62" t="s">
        <v>107</v>
      </c>
      <c r="L308" s="62" t="s">
        <v>52</v>
      </c>
      <c r="M308" s="62" t="s">
        <v>6</v>
      </c>
      <c r="N308" s="62" t="s">
        <v>7</v>
      </c>
      <c r="O308" s="63" t="s">
        <v>109</v>
      </c>
      <c r="Q308" s="4"/>
      <c r="R308" s="3" t="s">
        <v>110</v>
      </c>
      <c r="S308" s="13"/>
      <c r="T308" s="13"/>
      <c r="U308" s="8" t="s">
        <v>50</v>
      </c>
      <c r="V308" s="2" t="s">
        <v>3</v>
      </c>
      <c r="W308" s="2" t="s">
        <v>108</v>
      </c>
      <c r="X308" s="2" t="s">
        <v>4</v>
      </c>
      <c r="Y308" s="2" t="s">
        <v>104</v>
      </c>
      <c r="Z308" s="2" t="s">
        <v>105</v>
      </c>
      <c r="AA308" s="2" t="s">
        <v>106</v>
      </c>
      <c r="AB308" s="2" t="s">
        <v>107</v>
      </c>
      <c r="AC308" s="2" t="s">
        <v>52</v>
      </c>
      <c r="AD308" s="2" t="s">
        <v>6</v>
      </c>
      <c r="AE308" s="2" t="s">
        <v>7</v>
      </c>
      <c r="AF308" s="2" t="s">
        <v>109</v>
      </c>
      <c r="AG308" s="2" t="s">
        <v>8</v>
      </c>
      <c r="AH308" s="2" t="s">
        <v>9</v>
      </c>
      <c r="AI308" s="2" t="s">
        <v>10</v>
      </c>
      <c r="AJ308" s="4"/>
      <c r="AK308" s="4"/>
      <c r="AL308" s="13"/>
      <c r="AM308" s="13"/>
      <c r="AN308" s="4"/>
      <c r="AO308" s="4"/>
    </row>
    <row r="309" spans="3:41" s="3" customFormat="1">
      <c r="C309" s="5"/>
      <c r="D309" s="94" t="s">
        <v>53</v>
      </c>
      <c r="E309" s="65" t="str">
        <f>VLOOKUP(AI309,$U$309:$AH$312,2)</f>
        <v>FRANÇA</v>
      </c>
      <c r="F309" s="97">
        <f>VLOOKUP(AI309,$U$309:$AH$312,3)</f>
        <v>0</v>
      </c>
      <c r="G309" s="97">
        <f>VLOOKUP(AI309,$U$309:$AH$312,4)</f>
        <v>0</v>
      </c>
      <c r="H309" s="98">
        <f>VLOOKUP(AI309,$U$309:$AH$312,5)</f>
        <v>0</v>
      </c>
      <c r="I309" s="98">
        <f>VLOOKUP(AI309,$U$309:$AH$312,6)</f>
        <v>0</v>
      </c>
      <c r="J309" s="98">
        <f>VLOOKUP(AI309,$U$309:$AH$312,7)</f>
        <v>0</v>
      </c>
      <c r="K309" s="98">
        <f>VLOOKUP(AI309,$U$309:$AH$312,8)</f>
        <v>0</v>
      </c>
      <c r="L309" s="98">
        <f>VLOOKUP(AI309,$U$309:$AH$312,9)</f>
        <v>0</v>
      </c>
      <c r="M309" s="98">
        <f>VLOOKUP(AI309,$U$309:$AH$312,10)</f>
        <v>0</v>
      </c>
      <c r="N309" s="97">
        <f>VLOOKUP(AI309,$U$309:$AH$312,11)</f>
        <v>0</v>
      </c>
      <c r="O309" s="110">
        <f>VLOOKUP(AI309,$U$309:$AH$312,12)</f>
        <v>0</v>
      </c>
      <c r="Q309" s="4"/>
      <c r="R309" s="3" t="s">
        <v>111</v>
      </c>
      <c r="S309" s="13"/>
      <c r="T309" s="13"/>
      <c r="U309" s="8">
        <v>1</v>
      </c>
      <c r="V309" s="5" t="s">
        <v>121</v>
      </c>
      <c r="W309" s="5">
        <f>COUNT(H317,H324,H330,H335,H342,H348)</f>
        <v>0</v>
      </c>
      <c r="X309" s="5">
        <f>SUM(Q317,Q324,Q330,Q335,Q342,Q348)</f>
        <v>0</v>
      </c>
      <c r="Y309" s="5">
        <f>SUM(COUNTIFS($C$229:$C$260,3,$D$229:$D$260,V348),COUNTIFS($I$229:$I$260,V309,$Q$229:$Q$260,3))</f>
        <v>0</v>
      </c>
      <c r="Z309" s="5">
        <f>SUM(COUNTIFS($C$229:$C$260,2,$D$229:$D$260,V348),COUNTIFS($I$229:$I$260,V309,$Q$229:$Q$260,2))</f>
        <v>0</v>
      </c>
      <c r="AA309" s="5">
        <f>SUM(COUNTIFS($C$229:$C$260,1,$D$229:$D$260,V348),COUNTIFS($I$229:$I$260,V309,$Q$229:$Q$260,1))</f>
        <v>0</v>
      </c>
      <c r="AB309" s="5">
        <f>SUM(COUNTIFS($C$229:$C$260,0,$D$229:$D$260,V348),COUNTIFS($I$229:$I$260,V309,$Q$229:$Q$260,0))</f>
        <v>0</v>
      </c>
      <c r="AC309" s="10">
        <f>SUM(H335,H342,H348,H317,H324,H330)</f>
        <v>0</v>
      </c>
      <c r="AD309" s="10">
        <f>SUM(F317,F324,F330,F335,F342,F348)</f>
        <v>0</v>
      </c>
      <c r="AE309" s="10">
        <f>AC309-AD309</f>
        <v>0</v>
      </c>
      <c r="AF309" s="10">
        <f>IF(OR($F$317="",$H$317=""),0,(X309/(W309*3)))</f>
        <v>0</v>
      </c>
      <c r="AG309" s="5">
        <f>(X309*10^15)+((AE309+5000)*10^6)+AC309^10+U309</f>
        <v>5000000001</v>
      </c>
      <c r="AH309" s="5">
        <f>LARGE($AG$309:$AG$312,U309)</f>
        <v>5000000004</v>
      </c>
      <c r="AI309" s="87">
        <f>MATCH(AH309,$AG$309:$AG$312,0)</f>
        <v>4</v>
      </c>
      <c r="AJ309" s="4"/>
      <c r="AK309" s="4"/>
      <c r="AL309" s="13"/>
      <c r="AM309" s="13"/>
      <c r="AN309" s="4"/>
      <c r="AO309" s="4"/>
    </row>
    <row r="310" spans="3:41" s="3" customFormat="1">
      <c r="C310" s="5"/>
      <c r="D310" s="96" t="s">
        <v>55</v>
      </c>
      <c r="E310" s="65" t="str">
        <f t="shared" ref="E310:E312" si="129">VLOOKUP(AI310,$U$309:$AH$312,2)</f>
        <v>URUGUAI</v>
      </c>
      <c r="F310" s="97">
        <f t="shared" ref="F310:F312" si="130">VLOOKUP(AI310,$U$309:$AH$312,3)</f>
        <v>0</v>
      </c>
      <c r="G310" s="97">
        <f t="shared" ref="G310:G312" si="131">VLOOKUP(AI310,$U$309:$AH$312,4)</f>
        <v>0</v>
      </c>
      <c r="H310" s="98">
        <f t="shared" ref="H310:H312" si="132">VLOOKUP(AI310,$U$309:$AH$312,5)</f>
        <v>0</v>
      </c>
      <c r="I310" s="98">
        <f t="shared" ref="I310:I312" si="133">VLOOKUP(AI310,$U$309:$AH$312,6)</f>
        <v>0</v>
      </c>
      <c r="J310" s="98">
        <f t="shared" ref="J310:J312" si="134">VLOOKUP(AI310,$U$309:$AH$312,7)</f>
        <v>0</v>
      </c>
      <c r="K310" s="98">
        <f t="shared" ref="K310:K312" si="135">VLOOKUP(AI310,$U$309:$AH$312,8)</f>
        <v>0</v>
      </c>
      <c r="L310" s="98">
        <f t="shared" ref="L310:L312" si="136">VLOOKUP(AI310,$U$309:$AH$312,9)</f>
        <v>0</v>
      </c>
      <c r="M310" s="98">
        <f t="shared" ref="M310:M312" si="137">VLOOKUP(AI310,$U$309:$AH$312,10)</f>
        <v>0</v>
      </c>
      <c r="N310" s="97">
        <f t="shared" ref="N310:N312" si="138">VLOOKUP(AI310,$U$309:$AH$312,11)</f>
        <v>0</v>
      </c>
      <c r="O310" s="110">
        <f t="shared" ref="O310:O312" si="139">VLOOKUP(AI310,$U$309:$AH$312,12)</f>
        <v>0</v>
      </c>
      <c r="Q310" s="4"/>
      <c r="R310" s="3" t="s">
        <v>112</v>
      </c>
      <c r="S310" s="13"/>
      <c r="T310" s="13"/>
      <c r="U310" s="8">
        <v>2</v>
      </c>
      <c r="V310" s="5" t="s">
        <v>43</v>
      </c>
      <c r="W310" s="5">
        <f>COUNT(H318,H323,F330,H336,H341,F348)</f>
        <v>0</v>
      </c>
      <c r="X310" s="5">
        <f>SUM(Q318,Q323,C330,Q336,Q341,C348)</f>
        <v>0</v>
      </c>
      <c r="Y310" s="5">
        <f t="shared" ref="Y310:Y312" si="140">SUM(COUNTIFS($C$229:$C$260,3,$D$229:$D$260,V349),COUNTIFS($I$229:$I$260,V310,$Q$229:$Q$260,3))</f>
        <v>0</v>
      </c>
      <c r="Z310" s="5">
        <f t="shared" ref="Z310:Z312" si="141">SUM(COUNTIFS($C$229:$C$260,2,$D$229:$D$260,V349),COUNTIFS($I$229:$I$260,V310,$Q$229:$Q$260,2))</f>
        <v>0</v>
      </c>
      <c r="AA310" s="5">
        <f t="shared" ref="AA310:AA312" si="142">SUM(COUNTIFS($C$229:$C$260,1,$D$229:$D$260,V349),COUNTIFS($I$229:$I$260,V310,$Q$229:$Q$260,1))</f>
        <v>0</v>
      </c>
      <c r="AB310" s="5">
        <f t="shared" ref="AB310:AB312" si="143">SUM(COUNTIFS($C$229:$C$260,0,$D$229:$D$260,V349),COUNTIFS($I$229:$I$260,V310,$Q$229:$Q$260,0))</f>
        <v>0</v>
      </c>
      <c r="AC310" s="10">
        <f>SUM(H318,H323,F330,H336,H341,F348)</f>
        <v>0</v>
      </c>
      <c r="AD310" s="10">
        <f>SUM(H348,F341,F336,H330,F323,F318)</f>
        <v>0</v>
      </c>
      <c r="AE310" s="10">
        <f t="shared" ref="AE310:AE312" si="144">AC310-AD310</f>
        <v>0</v>
      </c>
      <c r="AF310" s="10">
        <f t="shared" ref="AF310:AF312" si="145">IF(OR($F$317="",$H$317=""),0,(X310/(W310*3)))</f>
        <v>0</v>
      </c>
      <c r="AG310" s="5">
        <f t="shared" ref="AG310:AG312" si="146">(X310*10^15)+((AE310+5000)*10^6)+AC310^10+U310</f>
        <v>5000000002</v>
      </c>
      <c r="AH310" s="5">
        <f t="shared" ref="AH310:AH312" si="147">LARGE($AG$309:$AG$312,U310)</f>
        <v>5000000003</v>
      </c>
      <c r="AI310" s="87">
        <f t="shared" ref="AI310:AI312" si="148">MATCH(AH310,$AG$309:$AG$312,0)</f>
        <v>3</v>
      </c>
      <c r="AJ310" s="4"/>
      <c r="AK310" s="4"/>
      <c r="AL310" s="13"/>
      <c r="AM310" s="13"/>
      <c r="AN310" s="4"/>
      <c r="AO310" s="4"/>
    </row>
    <row r="311" spans="3:41" s="3" customFormat="1">
      <c r="C311" s="5"/>
      <c r="D311" s="100" t="s">
        <v>56</v>
      </c>
      <c r="E311" s="68" t="str">
        <f t="shared" si="129"/>
        <v>GANA</v>
      </c>
      <c r="F311" s="101">
        <f t="shared" si="130"/>
        <v>0</v>
      </c>
      <c r="G311" s="101">
        <f t="shared" si="131"/>
        <v>0</v>
      </c>
      <c r="H311" s="102">
        <f t="shared" si="132"/>
        <v>0</v>
      </c>
      <c r="I311" s="102">
        <f t="shared" si="133"/>
        <v>0</v>
      </c>
      <c r="J311" s="102">
        <f t="shared" si="134"/>
        <v>0</v>
      </c>
      <c r="K311" s="102">
        <f t="shared" si="135"/>
        <v>0</v>
      </c>
      <c r="L311" s="102">
        <f t="shared" si="136"/>
        <v>0</v>
      </c>
      <c r="M311" s="102">
        <f t="shared" si="137"/>
        <v>0</v>
      </c>
      <c r="N311" s="101">
        <f t="shared" si="138"/>
        <v>0</v>
      </c>
      <c r="O311" s="111">
        <f t="shared" si="139"/>
        <v>0</v>
      </c>
      <c r="Q311" s="4"/>
      <c r="R311" s="3" t="s">
        <v>113</v>
      </c>
      <c r="S311" s="13"/>
      <c r="T311" s="13"/>
      <c r="U311" s="8">
        <v>3</v>
      </c>
      <c r="V311" s="5" t="s">
        <v>30</v>
      </c>
      <c r="W311" s="5">
        <f>COUNT(F318,F324,H329,F336,F342,H347)</f>
        <v>0</v>
      </c>
      <c r="X311" s="5">
        <f>SUM(C318,C324,Q329,C336,C342,Q347)</f>
        <v>0</v>
      </c>
      <c r="Y311" s="5">
        <f t="shared" si="140"/>
        <v>0</v>
      </c>
      <c r="Z311" s="5">
        <f t="shared" si="141"/>
        <v>0</v>
      </c>
      <c r="AA311" s="5">
        <f t="shared" si="142"/>
        <v>0</v>
      </c>
      <c r="AB311" s="5">
        <f t="shared" si="143"/>
        <v>0</v>
      </c>
      <c r="AC311" s="10">
        <f>SUM(H347,F342,F336,H329,F324,F318)</f>
        <v>0</v>
      </c>
      <c r="AD311" s="10">
        <f>SUM(H318,H324,F329,H336,H342,F347)</f>
        <v>0</v>
      </c>
      <c r="AE311" s="10">
        <f t="shared" si="144"/>
        <v>0</v>
      </c>
      <c r="AF311" s="10">
        <f t="shared" si="145"/>
        <v>0</v>
      </c>
      <c r="AG311" s="5">
        <f t="shared" si="146"/>
        <v>5000000003</v>
      </c>
      <c r="AH311" s="5">
        <f t="shared" si="147"/>
        <v>5000000002</v>
      </c>
      <c r="AI311" s="87">
        <f t="shared" si="148"/>
        <v>2</v>
      </c>
      <c r="AJ311" s="4"/>
      <c r="AK311" s="4"/>
      <c r="AL311" s="13"/>
      <c r="AM311" s="13"/>
      <c r="AN311" s="4"/>
      <c r="AO311" s="4"/>
    </row>
    <row r="312" spans="3:41" s="3" customFormat="1" ht="15.75" thickBot="1">
      <c r="C312" s="5"/>
      <c r="D312" s="104" t="s">
        <v>57</v>
      </c>
      <c r="E312" s="68" t="str">
        <f t="shared" si="129"/>
        <v>REP.TCHECA</v>
      </c>
      <c r="F312" s="101">
        <f t="shared" si="130"/>
        <v>0</v>
      </c>
      <c r="G312" s="101">
        <f t="shared" si="131"/>
        <v>0</v>
      </c>
      <c r="H312" s="102">
        <f t="shared" si="132"/>
        <v>0</v>
      </c>
      <c r="I312" s="102">
        <f t="shared" si="133"/>
        <v>0</v>
      </c>
      <c r="J312" s="102">
        <f t="shared" si="134"/>
        <v>0</v>
      </c>
      <c r="K312" s="102">
        <f t="shared" si="135"/>
        <v>0</v>
      </c>
      <c r="L312" s="102">
        <f t="shared" si="136"/>
        <v>0</v>
      </c>
      <c r="M312" s="102">
        <f t="shared" si="137"/>
        <v>0</v>
      </c>
      <c r="N312" s="101">
        <f t="shared" si="138"/>
        <v>0</v>
      </c>
      <c r="O312" s="111">
        <f t="shared" si="139"/>
        <v>0</v>
      </c>
      <c r="Q312" s="4"/>
      <c r="R312" s="3" t="s">
        <v>114</v>
      </c>
      <c r="S312" s="13"/>
      <c r="T312" s="13"/>
      <c r="U312" s="8">
        <v>4</v>
      </c>
      <c r="V312" s="5" t="s">
        <v>23</v>
      </c>
      <c r="W312" s="5">
        <f>COUNT(F317,F323,F329,F335,F341,F347)</f>
        <v>0</v>
      </c>
      <c r="X312" s="5">
        <f>SUM(C317,C323,C329,C335,C341,C347)</f>
        <v>0</v>
      </c>
      <c r="Y312" s="5">
        <f t="shared" si="140"/>
        <v>0</v>
      </c>
      <c r="Z312" s="5">
        <f t="shared" si="141"/>
        <v>0</v>
      </c>
      <c r="AA312" s="5">
        <f t="shared" si="142"/>
        <v>0</v>
      </c>
      <c r="AB312" s="5">
        <f t="shared" si="143"/>
        <v>0</v>
      </c>
      <c r="AC312" s="10">
        <f>SUM(F317,F323,F329,F335,F341,F347,)</f>
        <v>0</v>
      </c>
      <c r="AD312" s="10">
        <f>SUM(H347,H341,H335,H329,H323,H317)</f>
        <v>0</v>
      </c>
      <c r="AE312" s="10">
        <f t="shared" si="144"/>
        <v>0</v>
      </c>
      <c r="AF312" s="10">
        <f t="shared" si="145"/>
        <v>0</v>
      </c>
      <c r="AG312" s="5">
        <f t="shared" si="146"/>
        <v>5000000004</v>
      </c>
      <c r="AH312" s="5">
        <f t="shared" si="147"/>
        <v>5000000001</v>
      </c>
      <c r="AI312" s="87">
        <f t="shared" si="148"/>
        <v>1</v>
      </c>
      <c r="AJ312" s="4"/>
      <c r="AK312" s="4"/>
      <c r="AL312" s="13"/>
      <c r="AM312" s="13"/>
      <c r="AN312" s="4"/>
      <c r="AO312" s="4"/>
    </row>
    <row r="313" spans="3:41" s="3" customFormat="1" ht="15.75" thickBot="1">
      <c r="C313" s="5"/>
      <c r="Q313" s="4" t="str">
        <f>IF(OR(H313="",F313=""),"",IF(H313=F313,1,IF(H313&lt;F313,0,IF(H313-F313&lt;10,2,IF(H313&gt;F313,3,SE)))))</f>
        <v/>
      </c>
      <c r="R313" s="3" t="s">
        <v>115</v>
      </c>
      <c r="S313" s="13"/>
      <c r="T313" s="13"/>
      <c r="U313" s="4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4"/>
      <c r="AK313" s="4"/>
      <c r="AL313" s="13"/>
      <c r="AM313" s="13"/>
      <c r="AN313" s="4"/>
      <c r="AO313" s="4"/>
    </row>
    <row r="314" spans="3:41" s="3" customFormat="1">
      <c r="C314" s="5" t="str">
        <f>IF(OR(F314="",H314=""),"",IF(F314=H314,1,IF(F314&lt;H314,0,IF(F314-H314&lt;10,2,IF(F314&gt;H314,3,SE)))))</f>
        <v/>
      </c>
      <c r="D314" s="162" t="s">
        <v>59</v>
      </c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4"/>
      <c r="Q314" s="4" t="str">
        <f>IF(OR(H314="",F314=""),"",IF(H314=F314,1,IF(H314&lt;F314,0,IF(H314-F314&lt;10,2,IF(H314&gt;F314,3,SE)))))</f>
        <v/>
      </c>
      <c r="R314" s="3" t="s">
        <v>58</v>
      </c>
      <c r="S314" s="13"/>
      <c r="T314" s="13"/>
      <c r="U314" s="4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4"/>
      <c r="AK314" s="4"/>
      <c r="AL314" s="13"/>
      <c r="AM314" s="13"/>
      <c r="AN314" s="4"/>
      <c r="AO314" s="4"/>
    </row>
    <row r="315" spans="3:41" s="3" customFormat="1" ht="15.75" thickBot="1">
      <c r="C315" s="5" t="str">
        <f>IF(OR(F315="",H315=""),"",IF(F315=H315,1,IF(F315&lt;H315,0,IF(F315-H315&lt;10,2,IF(F315&gt;H315,3,SE)))))</f>
        <v/>
      </c>
      <c r="D315" s="165"/>
      <c r="E315" s="166"/>
      <c r="F315" s="166"/>
      <c r="G315" s="166"/>
      <c r="H315" s="166"/>
      <c r="I315" s="166"/>
      <c r="J315" s="166"/>
      <c r="K315" s="166"/>
      <c r="L315" s="166"/>
      <c r="M315" s="166"/>
      <c r="N315" s="166"/>
      <c r="O315" s="166"/>
      <c r="P315" s="167"/>
      <c r="Q315" s="4" t="str">
        <f>IF(OR(H315="",F315=""),"",IF(H315=F315,1,IF(H315&lt;F315,0,IF(H315-F315&lt;10,2,IF(H315&gt;F315,3,SE)))))</f>
        <v/>
      </c>
      <c r="R315" s="3" t="s">
        <v>116</v>
      </c>
      <c r="S315" s="13"/>
      <c r="T315" s="13"/>
      <c r="U315" s="4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4"/>
      <c r="AK315" s="4"/>
      <c r="AL315" s="13"/>
      <c r="AM315" s="13"/>
      <c r="AN315" s="4"/>
      <c r="AO315" s="4"/>
    </row>
    <row r="316" spans="3:41" s="3" customFormat="1" ht="15.75" thickBot="1">
      <c r="C316" s="128" t="str">
        <f>IF(OR(F316="",H316=""),"",IF(F316=H316,1,IF(F316&lt;H316,0,IF(F316-H316&lt;10,2,IF(F316&gt;H316,3,SE)))))</f>
        <v/>
      </c>
      <c r="Q316" s="4" t="str">
        <f>IF(OR(H316="",F316=""),"",IF(H316=F316,1,IF(H316&lt;F316,0,IF(H316-F316&lt;10,2,IF(H316&gt;F316,3,SE)))))</f>
        <v/>
      </c>
      <c r="S316" s="13"/>
      <c r="T316" s="13"/>
      <c r="U316" s="4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4"/>
      <c r="AK316" s="4"/>
      <c r="AL316" s="13"/>
      <c r="AM316" s="13"/>
      <c r="AN316" s="4"/>
      <c r="AO316" s="4"/>
    </row>
    <row r="317" spans="3:41" s="3" customFormat="1" ht="15.75" thickBot="1">
      <c r="C317" s="5" t="str">
        <f>IF(OR(F317="",H317=""),"",IF(F317=H317,1,IF(F317&lt;H317,0,IF(F317-H317&lt;10,2,IF(F317&gt;H317,3,SE)))))</f>
        <v/>
      </c>
      <c r="D317" s="168" t="str">
        <f>V312</f>
        <v>FRANÇA</v>
      </c>
      <c r="E317" s="168"/>
      <c r="F317" s="11"/>
      <c r="G317" s="12" t="s">
        <v>60</v>
      </c>
      <c r="H317" s="11"/>
      <c r="I317" s="168" t="str">
        <f>V309</f>
        <v>REP.TCHECA</v>
      </c>
      <c r="J317" s="168"/>
      <c r="K317" s="168"/>
      <c r="L317" s="168"/>
      <c r="M317" s="168"/>
      <c r="N317" s="168"/>
      <c r="O317" s="168"/>
      <c r="P317" s="168"/>
      <c r="Q317" s="5" t="str">
        <f>IF(OR(H317="",F317=""),"",IF(H317=F317,1,IF(H317&lt;F317,0,IF(H317-F317&lt;10,2,IF(H317&gt;F317,3,SE)))))</f>
        <v/>
      </c>
      <c r="R317" s="88"/>
      <c r="S317" s="13" t="s">
        <v>117</v>
      </c>
      <c r="T317" s="13"/>
      <c r="U317" s="4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4"/>
      <c r="AK317" s="4"/>
      <c r="AL317" s="13"/>
      <c r="AM317" s="13"/>
      <c r="AN317" s="4"/>
      <c r="AO317" s="4"/>
    </row>
    <row r="318" spans="3:41" s="3" customFormat="1" ht="15.75" thickBot="1">
      <c r="C318" s="5" t="str">
        <f>IF(OR(F318="",H318=""),"",IF(F318=H318,1,IF(F318&lt;H318,0,IF(F318-H318&lt;10,2,IF(F318&gt;H318,3,SE)))))</f>
        <v/>
      </c>
      <c r="D318" s="168" t="str">
        <f>V311</f>
        <v>URUGUAI</v>
      </c>
      <c r="E318" s="168"/>
      <c r="F318" s="11"/>
      <c r="G318" s="12" t="s">
        <v>60</v>
      </c>
      <c r="H318" s="11"/>
      <c r="I318" s="168" t="str">
        <f>V310</f>
        <v>GANA</v>
      </c>
      <c r="J318" s="168"/>
      <c r="K318" s="168"/>
      <c r="L318" s="168"/>
      <c r="M318" s="168"/>
      <c r="N318" s="168"/>
      <c r="O318" s="168"/>
      <c r="P318" s="168"/>
      <c r="Q318" s="5" t="str">
        <f>IF(OR(H318="",F318=""),"",IF(H318=F318,1,IF(H318&lt;F318,0,IF(H318-F318&lt;10,2,IF(H318&gt;F318,3,SE)))))</f>
        <v/>
      </c>
      <c r="R318" s="72"/>
      <c r="S318" s="13" t="s">
        <v>118</v>
      </c>
      <c r="T318" s="13"/>
      <c r="U318" s="4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4"/>
      <c r="AK318" s="4"/>
      <c r="AL318" s="13"/>
      <c r="AM318" s="13"/>
      <c r="AN318" s="4"/>
      <c r="AO318" s="4"/>
    </row>
    <row r="319" spans="3:41" s="3" customFormat="1" ht="15.75" thickBot="1">
      <c r="C319" s="5" t="str">
        <f>IF(OR(F319="",H319=""),"",IF(F319=H319,1,IF(F319&lt;H319,0,IF(F319-H319&lt;10,2,IF(F319&gt;H319,3,SE)))))</f>
        <v/>
      </c>
      <c r="Q319" s="4" t="str">
        <f>IF(OR(H319="",F319=""),"",IF(H319=F319,1,IF(H319&lt;F319,0,IF(H319-F319&lt;10,2,IF(H319&gt;F319,3,SE)))))</f>
        <v/>
      </c>
      <c r="T319" s="13"/>
      <c r="U319" s="4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4"/>
      <c r="AK319" s="4"/>
      <c r="AL319" s="13"/>
      <c r="AM319" s="13"/>
      <c r="AN319" s="4"/>
      <c r="AO319" s="4"/>
    </row>
    <row r="320" spans="3:41" s="3" customFormat="1">
      <c r="C320" s="5" t="str">
        <f>IF(OR(F320="",H320=""),"",IF(F320=H320,1,IF(F320&lt;H320,0,IF(F320-H320&lt;10,2,IF(F320&gt;H320,3,SE)))))</f>
        <v/>
      </c>
      <c r="D320" s="169" t="s">
        <v>62</v>
      </c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1"/>
      <c r="Q320" s="4" t="str">
        <f>IF(OR(H320="",F320=""),"",IF(H320=F320,1,IF(H320&lt;F320,0,IF(H320-F320&lt;10,2,IF(H320&gt;F320,3,SE)))))</f>
        <v/>
      </c>
      <c r="S320" s="13"/>
      <c r="T320" s="13"/>
      <c r="U320" s="4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4"/>
      <c r="AK320" s="4"/>
      <c r="AL320" s="13"/>
      <c r="AM320" s="13"/>
      <c r="AN320" s="4"/>
      <c r="AO320" s="4"/>
    </row>
    <row r="321" spans="3:41" s="3" customFormat="1" ht="15.75" thickBot="1">
      <c r="C321" s="5" t="str">
        <f>IF(OR(F321="",H321=""),"",IF(F321=H321,1,IF(F321&lt;H321,0,IF(F321-H321&lt;10,2,IF(F321&gt;H321,3,SE)))))</f>
        <v/>
      </c>
      <c r="D321" s="172"/>
      <c r="E321" s="173"/>
      <c r="F321" s="173"/>
      <c r="G321" s="173"/>
      <c r="H321" s="173"/>
      <c r="I321" s="173"/>
      <c r="J321" s="173"/>
      <c r="K321" s="173"/>
      <c r="L321" s="173"/>
      <c r="M321" s="173"/>
      <c r="N321" s="173"/>
      <c r="O321" s="173"/>
      <c r="P321" s="174"/>
      <c r="Q321" s="4" t="str">
        <f>IF(OR(H321="",F321=""),"",IF(H321=F321,1,IF(H321&lt;F321,0,IF(H321-F321&lt;10,2,IF(H321&gt;F321,3,SE)))))</f>
        <v/>
      </c>
      <c r="S321" s="13"/>
      <c r="T321" s="13"/>
      <c r="U321" s="4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4"/>
      <c r="AK321" s="4"/>
      <c r="AL321" s="13"/>
      <c r="AM321" s="13"/>
      <c r="AN321" s="4"/>
      <c r="AO321" s="4"/>
    </row>
    <row r="322" spans="3:41" s="3" customFormat="1">
      <c r="C322" s="5" t="str">
        <f>IF(OR(F322="",H322=""),"",IF(F322=H322,1,IF(F322&lt;H322,0,IF(F322-H322&lt;10,2,IF(F322&gt;H322,3,SE)))))</f>
        <v/>
      </c>
      <c r="Q322" s="4" t="str">
        <f>IF(OR(H322="",F322=""),"",IF(H322=F322,1,IF(H322&lt;F322,0,IF(H322-F322&lt;10,2,IF(H322&gt;F322,3,SE)))))</f>
        <v/>
      </c>
      <c r="S322" s="13"/>
      <c r="T322" s="13"/>
      <c r="U322" s="4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4"/>
      <c r="AK322" s="4"/>
      <c r="AL322" s="13"/>
      <c r="AM322" s="13"/>
      <c r="AN322" s="4"/>
      <c r="AO322" s="4"/>
    </row>
    <row r="323" spans="3:41" s="3" customFormat="1">
      <c r="C323" s="5" t="str">
        <f>IF(OR(F323="",H323=""),"",IF(F323=H323,1,IF(F323&lt;H323,0,IF(F323-H323&lt;10,2,IF(F323&gt;H323,3,SE)))))</f>
        <v/>
      </c>
      <c r="D323" s="168" t="str">
        <f>V312</f>
        <v>FRANÇA</v>
      </c>
      <c r="E323" s="168"/>
      <c r="F323" s="11"/>
      <c r="G323" s="14" t="s">
        <v>60</v>
      </c>
      <c r="H323" s="11"/>
      <c r="I323" s="168" t="str">
        <f>V310</f>
        <v>GANA</v>
      </c>
      <c r="J323" s="168"/>
      <c r="K323" s="168"/>
      <c r="L323" s="168"/>
      <c r="M323" s="168"/>
      <c r="N323" s="168"/>
      <c r="O323" s="168"/>
      <c r="P323" s="168"/>
      <c r="Q323" s="4" t="str">
        <f>IF(OR(H323="",F323=""),"",IF(H323=F323,1,IF(H323&lt;F323,0,IF(H323-F323&lt;10,2,IF(H323&gt;F323,3,SE)))))</f>
        <v/>
      </c>
      <c r="S323" s="13"/>
      <c r="T323" s="13"/>
      <c r="U323" s="4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4"/>
      <c r="AK323" s="4"/>
      <c r="AL323" s="13"/>
      <c r="AM323" s="13"/>
      <c r="AN323" s="4"/>
      <c r="AO323" s="4"/>
    </row>
    <row r="324" spans="3:41" s="3" customFormat="1">
      <c r="C324" s="5" t="str">
        <f>IF(OR(F324="",H324=""),"",IF(F324=H324,1,IF(F324&lt;H324,0,IF(F324-H324&lt;10,2,IF(F324&gt;H324,3,SE)))))</f>
        <v/>
      </c>
      <c r="D324" s="168" t="str">
        <f>V311</f>
        <v>URUGUAI</v>
      </c>
      <c r="E324" s="168"/>
      <c r="F324" s="11"/>
      <c r="G324" s="14" t="s">
        <v>60</v>
      </c>
      <c r="H324" s="11"/>
      <c r="I324" s="168" t="str">
        <f>V309</f>
        <v>REP.TCHECA</v>
      </c>
      <c r="J324" s="168"/>
      <c r="K324" s="168"/>
      <c r="L324" s="168"/>
      <c r="M324" s="168"/>
      <c r="N324" s="168"/>
      <c r="O324" s="168"/>
      <c r="P324" s="168"/>
      <c r="Q324" s="4" t="str">
        <f>IF(OR(H324="",F324=""),"",IF(H324=F324,1,IF(H324&lt;F324,0,IF(H324-F324&lt;10,2,IF(H324&gt;F324,3,SE)))))</f>
        <v/>
      </c>
      <c r="S324" s="13"/>
      <c r="T324" s="13"/>
      <c r="U324" s="4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4"/>
      <c r="AK324" s="4"/>
      <c r="AL324" s="13"/>
      <c r="AM324" s="13"/>
      <c r="AN324" s="4"/>
      <c r="AO324" s="4"/>
    </row>
    <row r="325" spans="3:41" s="3" customFormat="1" ht="15.75" thickBot="1">
      <c r="C325" s="5" t="str">
        <f>IF(OR(F325="",H325=""),"",IF(F325=H325,1,IF(F325&lt;H325,0,IF(F325-H325&lt;10,2,IF(F325&gt;H325,3,SE)))))</f>
        <v/>
      </c>
      <c r="F325" s="15"/>
      <c r="Q325" s="4" t="str">
        <f>IF(OR(H325="",F325=""),"",IF(H325=F325,1,IF(H325&lt;F325,0,IF(H325-F325&lt;10,2,IF(H325&gt;F325,3,SE)))))</f>
        <v/>
      </c>
      <c r="S325" s="13"/>
      <c r="T325" s="13"/>
      <c r="U325" s="4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4"/>
      <c r="AK325" s="4"/>
      <c r="AL325" s="13"/>
      <c r="AM325" s="13"/>
      <c r="AN325" s="4"/>
      <c r="AO325" s="4"/>
    </row>
    <row r="326" spans="3:41" s="3" customFormat="1">
      <c r="C326" s="5" t="str">
        <f>IF(OR(F326="",H326=""),"",IF(F326=H326,1,IF(F326&lt;H326,0,IF(F326-H326&lt;10,2,IF(F326&gt;H326,3,SE)))))</f>
        <v/>
      </c>
      <c r="D326" s="169" t="s">
        <v>63</v>
      </c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1"/>
      <c r="Q326" s="4" t="str">
        <f>IF(OR(H326="",F326=""),"",IF(H326=F326,1,IF(H326&lt;F326,0,IF(H326-F326&lt;10,2,IF(H326&gt;F326,3,SE)))))</f>
        <v/>
      </c>
      <c r="S326" s="13"/>
      <c r="T326" s="13"/>
      <c r="U326" s="4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4"/>
      <c r="AK326" s="4"/>
      <c r="AL326" s="13"/>
      <c r="AM326" s="13"/>
      <c r="AN326" s="4"/>
      <c r="AO326" s="4"/>
    </row>
    <row r="327" spans="3:41" s="3" customFormat="1" ht="15.75" thickBot="1">
      <c r="C327" s="5" t="str">
        <f>IF(OR(F327="",H327=""),"",IF(F327=H327,1,IF(F327&lt;H327,0,IF(F327-H327&lt;10,2,IF(F327&gt;H327,3,SE)))))</f>
        <v/>
      </c>
      <c r="D327" s="172"/>
      <c r="E327" s="173"/>
      <c r="F327" s="173"/>
      <c r="G327" s="173"/>
      <c r="H327" s="173"/>
      <c r="I327" s="173"/>
      <c r="J327" s="173"/>
      <c r="K327" s="173"/>
      <c r="L327" s="173"/>
      <c r="M327" s="173"/>
      <c r="N327" s="173"/>
      <c r="O327" s="173"/>
      <c r="P327" s="174"/>
      <c r="Q327" s="4" t="str">
        <f>IF(OR(H327="",F327=""),"",IF(H327=F327,1,IF(H327&lt;F327,0,IF(H327-F327&lt;10,2,IF(H327&gt;F327,3,SE)))))</f>
        <v/>
      </c>
      <c r="S327" s="13"/>
      <c r="T327" s="13"/>
      <c r="U327" s="4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4"/>
      <c r="AK327" s="4"/>
      <c r="AL327" s="13"/>
      <c r="AM327" s="13"/>
      <c r="AN327" s="4"/>
      <c r="AO327" s="4"/>
    </row>
    <row r="328" spans="3:41" s="3" customFormat="1">
      <c r="C328" s="5" t="str">
        <f>IF(OR(F328="",H328=""),"",IF(F328=H328,1,IF(F328&lt;H328,0,IF(F328-H328&lt;10,2,IF(F328&gt;H328,3,SE)))))</f>
        <v/>
      </c>
      <c r="Q328" s="4" t="str">
        <f>IF(OR(H328="",F328=""),"",IF(H328=F328,1,IF(H328&lt;F328,0,IF(H328-F328&lt;10,2,IF(H328&gt;F328,3,SE)))))</f>
        <v/>
      </c>
      <c r="S328" s="13"/>
      <c r="T328" s="13"/>
      <c r="U328" s="4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4"/>
      <c r="AK328" s="4"/>
      <c r="AL328" s="13"/>
      <c r="AM328" s="13"/>
      <c r="AN328" s="4"/>
      <c r="AO328" s="4"/>
    </row>
    <row r="329" spans="3:41" s="3" customFormat="1">
      <c r="C329" s="5" t="str">
        <f>IF(OR(F329="",H329=""),"",IF(F329=H329,1,IF(F329&lt;H329,0,IF(F329-H329&lt;10,2,IF(F329&gt;H329,3,SE)))))</f>
        <v/>
      </c>
      <c r="D329" s="168" t="str">
        <f>V312</f>
        <v>FRANÇA</v>
      </c>
      <c r="E329" s="168"/>
      <c r="F329" s="11"/>
      <c r="G329" s="14" t="s">
        <v>60</v>
      </c>
      <c r="H329" s="11"/>
      <c r="I329" s="168" t="str">
        <f>V311</f>
        <v>URUGUAI</v>
      </c>
      <c r="J329" s="168"/>
      <c r="K329" s="168"/>
      <c r="L329" s="168"/>
      <c r="M329" s="168"/>
      <c r="N329" s="168"/>
      <c r="O329" s="168"/>
      <c r="P329" s="168"/>
      <c r="Q329" s="4" t="str">
        <f>IF(OR(H329="",F329=""),"",IF(H329=F329,1,IF(H329&lt;F329,0,IF(H329-F329&lt;10,2,IF(H329&gt;F329,3,SE)))))</f>
        <v/>
      </c>
      <c r="S329" s="13"/>
      <c r="T329" s="13"/>
      <c r="U329" s="4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4"/>
      <c r="AK329" s="4"/>
      <c r="AL329" s="13"/>
      <c r="AM329" s="13"/>
      <c r="AN329" s="4"/>
      <c r="AO329" s="4"/>
    </row>
    <row r="330" spans="3:41" s="3" customFormat="1">
      <c r="C330" s="5" t="str">
        <f>IF(OR(F330="",H330=""),"",IF(F330=H330,1,IF(F330&lt;H330,0,IF(F330-H330&lt;10,2,IF(F330&gt;H330,3,SE)))))</f>
        <v/>
      </c>
      <c r="D330" s="168" t="str">
        <f>V310</f>
        <v>GANA</v>
      </c>
      <c r="E330" s="168"/>
      <c r="F330" s="11"/>
      <c r="G330" s="14" t="s">
        <v>60</v>
      </c>
      <c r="H330" s="11"/>
      <c r="I330" s="168" t="str">
        <f>V309</f>
        <v>REP.TCHECA</v>
      </c>
      <c r="J330" s="168"/>
      <c r="K330" s="168"/>
      <c r="L330" s="168"/>
      <c r="M330" s="168"/>
      <c r="N330" s="168"/>
      <c r="O330" s="168"/>
      <c r="P330" s="168"/>
      <c r="Q330" s="4" t="str">
        <f>IF(OR(H330="",F330=""),"",IF(H330=F330,1,IF(H330&lt;F330,0,IF(H330-F330&lt;10,2,IF(H330&gt;F330,3,SE)))))</f>
        <v/>
      </c>
      <c r="S330" s="13"/>
      <c r="T330" s="13"/>
      <c r="U330" s="4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4"/>
      <c r="AK330" s="4"/>
      <c r="AL330" s="13"/>
      <c r="AM330" s="13"/>
      <c r="AN330" s="4"/>
      <c r="AO330" s="4"/>
    </row>
    <row r="331" spans="3:41" s="3" customFormat="1" ht="15.75" thickBot="1">
      <c r="C331" s="5" t="str">
        <f>IF(OR(F331="",H331=""),"",IF(F331=H331,1,IF(F331&lt;H331,0,IF(F331-H331&lt;10,2,IF(F331&gt;H331,3,SE)))))</f>
        <v/>
      </c>
      <c r="Q331" s="4" t="str">
        <f>IF(OR(H331="",F331=""),"",IF(H331=F331,1,IF(H331&lt;F331,0,IF(H331-F331&lt;10,2,IF(H331&gt;F331,3,SE)))))</f>
        <v/>
      </c>
      <c r="S331" s="13"/>
      <c r="T331" s="13"/>
      <c r="U331" s="4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4"/>
      <c r="AK331" s="4"/>
      <c r="AL331" s="13"/>
      <c r="AM331" s="13"/>
      <c r="AN331" s="4"/>
      <c r="AO331" s="4"/>
    </row>
    <row r="332" spans="3:41" s="3" customFormat="1">
      <c r="C332" s="5" t="str">
        <f>IF(OR(F332="",H332=""),"",IF(F332=H332,1,IF(F332&lt;H332,0,IF(F332-H332&lt;10,2,IF(F332&gt;H332,3,SE)))))</f>
        <v/>
      </c>
      <c r="D332" s="169" t="s">
        <v>64</v>
      </c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1"/>
      <c r="Q332" s="4" t="str">
        <f>IF(OR(H332="",F332=""),"",IF(H332=F332,1,IF(H332&lt;F332,0,IF(H332-F332&lt;10,2,IF(H332&gt;F332,3,SE)))))</f>
        <v/>
      </c>
      <c r="S332" s="13"/>
      <c r="T332" s="13"/>
      <c r="U332" s="4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4"/>
      <c r="AK332" s="4"/>
      <c r="AL332" s="13"/>
      <c r="AM332" s="13"/>
      <c r="AN332" s="4"/>
      <c r="AO332" s="4"/>
    </row>
    <row r="333" spans="3:41" s="3" customFormat="1" ht="15.75" thickBot="1">
      <c r="C333" s="5" t="str">
        <f>IF(OR(F333="",H333=""),"",IF(F333=H333,1,IF(F333&lt;H333,0,IF(F333-H333&lt;10,2,IF(F333&gt;H333,3,SE)))))</f>
        <v/>
      </c>
      <c r="D333" s="172"/>
      <c r="E333" s="173"/>
      <c r="F333" s="173"/>
      <c r="G333" s="173"/>
      <c r="H333" s="173"/>
      <c r="I333" s="173"/>
      <c r="J333" s="173"/>
      <c r="K333" s="173"/>
      <c r="L333" s="173"/>
      <c r="M333" s="173"/>
      <c r="N333" s="173"/>
      <c r="O333" s="173"/>
      <c r="P333" s="174"/>
      <c r="Q333" s="4" t="str">
        <f>IF(OR(H333="",F333=""),"",IF(H333=F333,1,IF(H333&lt;F333,0,IF(H333-F333&lt;10,2,IF(H333&gt;F333,3,SE)))))</f>
        <v/>
      </c>
      <c r="S333" s="13"/>
      <c r="T333" s="13"/>
      <c r="U333" s="4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4"/>
      <c r="AK333" s="4"/>
      <c r="AL333" s="13"/>
      <c r="AM333" s="13"/>
      <c r="AN333" s="4"/>
      <c r="AO333" s="4"/>
    </row>
    <row r="334" spans="3:41" s="3" customFormat="1">
      <c r="C334" s="5" t="str">
        <f>IF(OR(F334="",H334=""),"",IF(F334=H334,1,IF(F334&lt;H334,0,IF(F334-H334&lt;10,2,IF(F334&gt;H334,3,SE)))))</f>
        <v/>
      </c>
      <c r="Q334" s="4" t="str">
        <f>IF(OR(H334="",F334=""),"",IF(H334=F334,1,IF(H334&lt;F334,0,IF(H334-F334&lt;10,2,IF(H334&gt;F334,3,SE)))))</f>
        <v/>
      </c>
      <c r="S334" s="13"/>
      <c r="T334" s="13"/>
      <c r="U334" s="4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4"/>
      <c r="AK334" s="4"/>
      <c r="AL334" s="13"/>
      <c r="AM334" s="13"/>
      <c r="AN334" s="4"/>
      <c r="AO334" s="4"/>
    </row>
    <row r="335" spans="3:41" s="3" customFormat="1">
      <c r="C335" s="5" t="str">
        <f>IF(OR(F335="",H335=""),"",IF(F335=H335,1,IF(F335&lt;H335,0,IF(F335-H335&lt;10,2,IF(F335&gt;H335,3,SE)))))</f>
        <v/>
      </c>
      <c r="D335" s="168" t="str">
        <f>V312</f>
        <v>FRANÇA</v>
      </c>
      <c r="E335" s="168"/>
      <c r="F335" s="11"/>
      <c r="G335" s="12" t="s">
        <v>60</v>
      </c>
      <c r="H335" s="11"/>
      <c r="I335" s="168" t="str">
        <f>V309</f>
        <v>REP.TCHECA</v>
      </c>
      <c r="J335" s="168"/>
      <c r="K335" s="168"/>
      <c r="L335" s="168"/>
      <c r="M335" s="168"/>
      <c r="N335" s="168"/>
      <c r="O335" s="168"/>
      <c r="P335" s="168"/>
      <c r="Q335" s="4" t="str">
        <f>IF(OR(H335="",F335=""),"",IF(H335=F335,1,IF(H335&lt;F335,0,IF(H335-F335&lt;10,2,IF(H335&gt;F335,3,SE)))))</f>
        <v/>
      </c>
      <c r="S335" s="13"/>
      <c r="T335" s="13"/>
      <c r="U335" s="4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4"/>
      <c r="AK335" s="4"/>
      <c r="AL335" s="13"/>
      <c r="AM335" s="13"/>
      <c r="AN335" s="4"/>
      <c r="AO335" s="4"/>
    </row>
    <row r="336" spans="3:41" s="3" customFormat="1">
      <c r="C336" s="5" t="str">
        <f>IF(OR(F336="",H336=""),"",IF(F336=H336,1,IF(F336&lt;H336,0,IF(F336-H336&lt;10,2,IF(F336&gt;H336,3,SE)))))</f>
        <v/>
      </c>
      <c r="D336" s="168" t="str">
        <f>V311</f>
        <v>URUGUAI</v>
      </c>
      <c r="E336" s="168"/>
      <c r="F336" s="11"/>
      <c r="G336" s="12" t="s">
        <v>60</v>
      </c>
      <c r="H336" s="11"/>
      <c r="I336" s="168" t="str">
        <f>V310</f>
        <v>GANA</v>
      </c>
      <c r="J336" s="168"/>
      <c r="K336" s="168"/>
      <c r="L336" s="168"/>
      <c r="M336" s="168"/>
      <c r="N336" s="168"/>
      <c r="O336" s="168"/>
      <c r="P336" s="168"/>
      <c r="Q336" s="4" t="str">
        <f>IF(OR(H336="",F336=""),"",IF(H336=F336,1,IF(H336&lt;F336,0,IF(H336-F336&lt;10,2,IF(H336&gt;F336,3,SE)))))</f>
        <v/>
      </c>
      <c r="S336" s="13"/>
      <c r="T336" s="13"/>
      <c r="U336" s="4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4"/>
      <c r="AK336" s="4"/>
      <c r="AL336" s="13"/>
      <c r="AM336" s="13"/>
      <c r="AN336" s="4"/>
      <c r="AO336" s="4"/>
    </row>
    <row r="337" spans="3:41" s="3" customFormat="1" ht="15.75" thickBot="1">
      <c r="C337" s="5" t="str">
        <f>IF(OR(F337="",H337=""),"",IF(F337=H337,1,IF(F337&lt;H337,0,IF(F337-H337&lt;10,2,IF(F337&gt;H337,3,SE)))))</f>
        <v/>
      </c>
      <c r="Q337" s="4" t="str">
        <f>IF(OR(H337="",F337=""),"",IF(H337=F337,1,IF(H337&lt;F337,0,IF(H337-F337&lt;10,2,IF(H337&gt;F337,3,SE)))))</f>
        <v/>
      </c>
      <c r="S337" s="13"/>
      <c r="T337" s="13"/>
      <c r="U337" s="4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4"/>
      <c r="AK337" s="4"/>
      <c r="AL337" s="13"/>
      <c r="AM337" s="13"/>
      <c r="AN337" s="4"/>
      <c r="AO337" s="4"/>
    </row>
    <row r="338" spans="3:41" s="3" customFormat="1">
      <c r="C338" s="5" t="str">
        <f>IF(OR(F338="",H338=""),"",IF(F338=H338,1,IF(F338&lt;H338,0,IF(F338-H338&lt;10,2,IF(F338&gt;H338,3,SE)))))</f>
        <v/>
      </c>
      <c r="D338" s="169" t="s">
        <v>65</v>
      </c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1"/>
      <c r="Q338" s="4" t="str">
        <f>IF(OR(H338="",F338=""),"",IF(H338=F338,1,IF(H338&lt;F338,0,IF(H338-F338&lt;10,2,IF(H338&gt;F338,3,SE)))))</f>
        <v/>
      </c>
      <c r="S338" s="13"/>
      <c r="T338" s="13"/>
      <c r="U338" s="4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4"/>
      <c r="AK338" s="4"/>
      <c r="AL338" s="13"/>
      <c r="AM338" s="13"/>
      <c r="AN338" s="4"/>
      <c r="AO338" s="4"/>
    </row>
    <row r="339" spans="3:41" s="3" customFormat="1" ht="15.75" thickBot="1">
      <c r="C339" s="5" t="str">
        <f>IF(OR(F339="",H339=""),"",IF(F339=H339,1,IF(F339&lt;H339,0,IF(F339-H339&lt;10,2,IF(F339&gt;H339,3,SE)))))</f>
        <v/>
      </c>
      <c r="D339" s="172"/>
      <c r="E339" s="173"/>
      <c r="F339" s="173"/>
      <c r="G339" s="173"/>
      <c r="H339" s="173"/>
      <c r="I339" s="173"/>
      <c r="J339" s="173"/>
      <c r="K339" s="173"/>
      <c r="L339" s="173"/>
      <c r="M339" s="173"/>
      <c r="N339" s="173"/>
      <c r="O339" s="173"/>
      <c r="P339" s="174"/>
      <c r="Q339" s="4" t="str">
        <f>IF(OR(H339="",F339=""),"",IF(H339=F339,1,IF(H339&lt;F339,0,IF(H339-F339&lt;10,2,IF(H339&gt;F339,3,SE)))))</f>
        <v/>
      </c>
      <c r="S339" s="13"/>
      <c r="T339" s="13"/>
      <c r="U339" s="4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4"/>
      <c r="AK339" s="4"/>
      <c r="AL339" s="13"/>
      <c r="AM339" s="13"/>
      <c r="AN339" s="4"/>
      <c r="AO339" s="4"/>
    </row>
    <row r="340" spans="3:41" s="3" customFormat="1">
      <c r="C340" s="5" t="str">
        <f>IF(OR(F340="",H340=""),"",IF(F340=H340,1,IF(F340&lt;H340,0,IF(F340-H340&lt;10,2,IF(F340&gt;H340,3,SE)))))</f>
        <v/>
      </c>
      <c r="Q340" s="4" t="str">
        <f>IF(OR(H340="",F340=""),"",IF(H340=F340,1,IF(H340&lt;F340,0,IF(H340-F340&lt;10,2,IF(H340&gt;F340,3,SE)))))</f>
        <v/>
      </c>
      <c r="S340" s="13"/>
      <c r="T340" s="13"/>
      <c r="U340" s="4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4"/>
      <c r="AK340" s="4"/>
      <c r="AL340" s="13"/>
      <c r="AM340" s="13"/>
      <c r="AN340" s="4"/>
      <c r="AO340" s="4"/>
    </row>
    <row r="341" spans="3:41" s="3" customFormat="1">
      <c r="C341" s="5" t="str">
        <f>IF(OR(F341="",H341=""),"",IF(F341=H341,1,IF(F341&lt;H341,0,IF(F341-H341&lt;10,2,IF(F341&gt;H341,3,SE)))))</f>
        <v/>
      </c>
      <c r="D341" s="168" t="str">
        <f>V312</f>
        <v>FRANÇA</v>
      </c>
      <c r="E341" s="168"/>
      <c r="F341" s="11"/>
      <c r="G341" s="14" t="s">
        <v>60</v>
      </c>
      <c r="H341" s="11"/>
      <c r="I341" s="168" t="str">
        <f>V310</f>
        <v>GANA</v>
      </c>
      <c r="J341" s="168"/>
      <c r="K341" s="168"/>
      <c r="L341" s="168"/>
      <c r="M341" s="168"/>
      <c r="N341" s="168"/>
      <c r="O341" s="168"/>
      <c r="P341" s="168"/>
      <c r="Q341" s="4" t="str">
        <f>IF(OR(H341="",F341=""),"",IF(H341=F341,1,IF(H341&lt;F341,0,IF(H341-F341&lt;10,2,IF(H341&gt;F341,3,SE)))))</f>
        <v/>
      </c>
      <c r="S341" s="13"/>
      <c r="T341" s="13"/>
      <c r="U341" s="4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4"/>
      <c r="AK341" s="4"/>
      <c r="AL341" s="13"/>
      <c r="AM341" s="13"/>
      <c r="AN341" s="4"/>
      <c r="AO341" s="4"/>
    </row>
    <row r="342" spans="3:41" s="3" customFormat="1">
      <c r="C342" s="5" t="str">
        <f>IF(OR(F342="",H342=""),"",IF(F342=H342,1,IF(F342&lt;H342,0,IF(F342-H342&lt;10,2,IF(F342&gt;H342,3,SE)))))</f>
        <v/>
      </c>
      <c r="D342" s="168" t="str">
        <f>V311</f>
        <v>URUGUAI</v>
      </c>
      <c r="E342" s="168"/>
      <c r="F342" s="11"/>
      <c r="G342" s="14" t="s">
        <v>60</v>
      </c>
      <c r="H342" s="11"/>
      <c r="I342" s="168" t="str">
        <f>V309</f>
        <v>REP.TCHECA</v>
      </c>
      <c r="J342" s="168"/>
      <c r="K342" s="168"/>
      <c r="L342" s="168"/>
      <c r="M342" s="168"/>
      <c r="N342" s="168"/>
      <c r="O342" s="168"/>
      <c r="P342" s="168"/>
      <c r="Q342" s="4" t="str">
        <f>IF(OR(H342="",F342=""),"",IF(H342=F342,1,IF(H342&lt;F342,0,IF(H342-F342&lt;10,2,IF(H342&gt;F342,3,SE)))))</f>
        <v/>
      </c>
      <c r="S342" s="13"/>
      <c r="T342" s="13"/>
      <c r="U342" s="4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4"/>
      <c r="AK342" s="4"/>
      <c r="AL342" s="13"/>
      <c r="AM342" s="13"/>
      <c r="AN342" s="4"/>
      <c r="AO342" s="4"/>
    </row>
    <row r="343" spans="3:41" s="3" customFormat="1" ht="15.75" thickBot="1">
      <c r="C343" s="5" t="str">
        <f>IF(OR(F343="",H343=""),"",IF(F343=H343,1,IF(F343&lt;H343,0,IF(F343-H343&lt;10,2,IF(F343&gt;H343,3,SE)))))</f>
        <v/>
      </c>
      <c r="Q343" s="4" t="str">
        <f>IF(OR(H343="",F343=""),"",IF(H343=F343,1,IF(H343&lt;F343,0,IF(H343-F343&lt;10,2,IF(H343&gt;F343,3,SE)))))</f>
        <v/>
      </c>
      <c r="S343" s="13"/>
      <c r="T343" s="13"/>
      <c r="U343" s="4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4"/>
      <c r="AK343" s="4"/>
      <c r="AL343" s="13"/>
      <c r="AM343" s="13"/>
      <c r="AN343" s="4"/>
      <c r="AO343" s="4"/>
    </row>
    <row r="344" spans="3:41" s="3" customFormat="1">
      <c r="C344" s="5" t="str">
        <f>IF(OR(F344="",H344=""),"",IF(F344=H344,1,IF(F344&lt;H344,0,IF(F344-H344&lt;10,2,IF(F344&gt;H344,3,SE)))))</f>
        <v/>
      </c>
      <c r="D344" s="169" t="s">
        <v>66</v>
      </c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1"/>
      <c r="Q344" s="4" t="str">
        <f>IF(OR(H344="",F344=""),"",IF(H344=F344,1,IF(H344&lt;F344,0,IF(H344-F344&lt;10,2,IF(H344&gt;F344,3,SE)))))</f>
        <v/>
      </c>
      <c r="S344" s="13"/>
      <c r="T344" s="13"/>
      <c r="U344" s="4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4"/>
      <c r="AK344" s="4"/>
      <c r="AL344" s="13"/>
      <c r="AM344" s="13"/>
      <c r="AN344" s="4"/>
      <c r="AO344" s="4"/>
    </row>
    <row r="345" spans="3:41" s="3" customFormat="1" ht="15.75" thickBot="1">
      <c r="C345" s="5" t="str">
        <f>IF(OR(F345="",H345=""),"",IF(F345=H345,1,IF(F345&lt;H345,0,IF(F345-H345&lt;10,2,IF(F345&gt;H345,3,SE)))))</f>
        <v/>
      </c>
      <c r="D345" s="172"/>
      <c r="E345" s="173"/>
      <c r="F345" s="173"/>
      <c r="G345" s="173"/>
      <c r="H345" s="173"/>
      <c r="I345" s="173"/>
      <c r="J345" s="173"/>
      <c r="K345" s="173"/>
      <c r="L345" s="173"/>
      <c r="M345" s="173"/>
      <c r="N345" s="173"/>
      <c r="O345" s="173"/>
      <c r="P345" s="174"/>
      <c r="Q345" s="4" t="str">
        <f>IF(OR(H345="",F345=""),"",IF(H345=F345,1,IF(H345&lt;F345,0,IF(H345-F345&lt;10,2,IF(H345&gt;F345,3,SE)))))</f>
        <v/>
      </c>
      <c r="S345" s="13"/>
      <c r="T345" s="13"/>
      <c r="U345" s="4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4"/>
      <c r="AK345" s="4"/>
      <c r="AL345" s="13"/>
      <c r="AM345" s="13"/>
      <c r="AN345" s="4"/>
      <c r="AO345" s="4"/>
    </row>
    <row r="346" spans="3:41" s="3" customFormat="1">
      <c r="C346" s="5" t="str">
        <f>IF(OR(F346="",H346=""),"",IF(F346=H346,1,IF(F346&lt;H346,0,IF(F346-H346&lt;10,2,IF(F346&gt;H346,3,SE)))))</f>
        <v/>
      </c>
      <c r="Q346" s="4" t="str">
        <f>IF(OR(H346="",F346=""),"",IF(H346=F346,1,IF(H346&lt;F346,0,IF(H346-F346&lt;10,2,IF(H346&gt;F346,3,SE)))))</f>
        <v/>
      </c>
      <c r="S346" s="13"/>
      <c r="T346" s="13"/>
      <c r="U346" s="4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4"/>
      <c r="AK346" s="4"/>
      <c r="AL346" s="13"/>
      <c r="AM346" s="13"/>
      <c r="AN346" s="4"/>
      <c r="AO346" s="4"/>
    </row>
    <row r="347" spans="3:41" s="3" customFormat="1">
      <c r="C347" s="5" t="str">
        <f>IF(OR(F347="",H347=""),"",IF(F347=H347,1,IF(F347&lt;H347,0,IF(F347-H347&lt;10,2,IF(F347&gt;H347,3,SE)))))</f>
        <v/>
      </c>
      <c r="D347" s="168" t="str">
        <f>V312</f>
        <v>FRANÇA</v>
      </c>
      <c r="E347" s="168"/>
      <c r="F347" s="11"/>
      <c r="G347" s="12" t="s">
        <v>60</v>
      </c>
      <c r="H347" s="11"/>
      <c r="I347" s="168" t="str">
        <f>V311</f>
        <v>URUGUAI</v>
      </c>
      <c r="J347" s="168"/>
      <c r="K347" s="168"/>
      <c r="L347" s="168"/>
      <c r="M347" s="168"/>
      <c r="N347" s="168"/>
      <c r="O347" s="168"/>
      <c r="P347" s="168"/>
      <c r="Q347" s="4" t="str">
        <f>IF(OR(H347="",F347=""),"",IF(H347=F347,1,IF(H347&lt;F347,0,IF(H347-F347&lt;10,2,IF(H347&gt;F347,3,SE)))))</f>
        <v/>
      </c>
      <c r="S347" s="13"/>
      <c r="T347" s="13"/>
      <c r="U347" s="4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4"/>
      <c r="AK347" s="4"/>
      <c r="AL347" s="13"/>
      <c r="AM347" s="13"/>
      <c r="AN347" s="4"/>
      <c r="AO347" s="4"/>
    </row>
    <row r="348" spans="3:41" s="3" customFormat="1">
      <c r="C348" s="5" t="str">
        <f>IF(OR(F348="",H348=""),"",IF(F348=H348,1,IF(F348&lt;H348,0,IF(F348-H348&lt;10,2,IF(F348&gt;H348,3,SE)))))</f>
        <v/>
      </c>
      <c r="D348" s="168" t="str">
        <f>V310</f>
        <v>GANA</v>
      </c>
      <c r="E348" s="168"/>
      <c r="F348" s="11"/>
      <c r="G348" s="12" t="s">
        <v>60</v>
      </c>
      <c r="H348" s="11"/>
      <c r="I348" s="168" t="str">
        <f>V309</f>
        <v>REP.TCHECA</v>
      </c>
      <c r="J348" s="168"/>
      <c r="K348" s="168"/>
      <c r="L348" s="168"/>
      <c r="M348" s="168"/>
      <c r="N348" s="168"/>
      <c r="O348" s="168"/>
      <c r="P348" s="168"/>
      <c r="Q348" s="4" t="str">
        <f>IF(OR(H348="",F348=""),"",IF(H348=F348,1,IF(H348&lt;F348,0,IF(H348-F348&lt;10,2,IF(H348&gt;F348,3,SE)))))</f>
        <v/>
      </c>
      <c r="S348" s="13"/>
      <c r="T348" s="13"/>
      <c r="U348" s="4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4"/>
      <c r="AK348" s="4"/>
      <c r="AL348" s="13"/>
      <c r="AM348" s="13"/>
      <c r="AN348" s="4"/>
      <c r="AO348" s="4"/>
    </row>
    <row r="349" spans="3:41" s="3" customFormat="1" ht="15.75" thickBot="1">
      <c r="C349" s="5" t="str">
        <f>IF(OR(F349="",H349=""),"",IF(F349=H349,1,IF(F349&lt;H349,0,IF(F349-H349&lt;10,2,IF(F349&gt;H349,3,SE)))))</f>
        <v/>
      </c>
      <c r="Q349" s="4" t="str">
        <f>IF(OR(H349="",F349=""),"",IF(H349=F349,1,IF(H349&lt;F349,0,IF(H349-F349&lt;10,2,IF(H349&gt;F349,3,SE)))))</f>
        <v/>
      </c>
      <c r="S349" s="13"/>
      <c r="T349" s="13"/>
      <c r="U349" s="4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4"/>
      <c r="AK349" s="4"/>
      <c r="AL349" s="13"/>
      <c r="AM349" s="13"/>
      <c r="AN349" s="4"/>
      <c r="AO349" s="4"/>
    </row>
    <row r="350" spans="3:41" s="3" customFormat="1" ht="15" customHeight="1">
      <c r="C350" s="5" t="str">
        <f>IF(OR(F350="",H350=""),"",IF(F350=H350,1,IF(F350&lt;H350,0,IF(F350-H350&lt;10,2,IF(F350&gt;H350,3,SE)))))</f>
        <v/>
      </c>
      <c r="D350" s="132" t="s">
        <v>146</v>
      </c>
      <c r="E350" s="133"/>
      <c r="F350" s="133"/>
      <c r="G350" s="133"/>
      <c r="H350" s="133"/>
      <c r="I350" s="133"/>
      <c r="J350" s="133"/>
      <c r="K350" s="133"/>
      <c r="L350" s="133"/>
      <c r="M350" s="133"/>
      <c r="N350" s="133"/>
      <c r="O350" s="134"/>
      <c r="Q350" s="4" t="str">
        <f>IF(OR(H350="",F350=""),"",IF(H350=F350,1,IF(H350&lt;F350,0,IF(H350-F350&lt;10,2,IF(H350&gt;F350,3,SE)))))</f>
        <v/>
      </c>
      <c r="R350" s="3" t="s">
        <v>51</v>
      </c>
      <c r="S350" s="13"/>
      <c r="T350" s="13"/>
      <c r="U350" s="4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4"/>
      <c r="AK350" s="4"/>
      <c r="AL350" s="13"/>
      <c r="AM350" s="13"/>
      <c r="AN350" s="4"/>
      <c r="AO350" s="4"/>
    </row>
    <row r="351" spans="3:41" s="3" customFormat="1" ht="15.75" customHeight="1" thickBot="1">
      <c r="C351" s="5" t="str">
        <f>IF(OR(F351="",H351=""),"",IF(F351=H351,1,IF(F351&lt;H351,0,IF(F351-H351&lt;10,2,IF(F351&gt;H351,3,SE)))))</f>
        <v/>
      </c>
      <c r="D351" s="135"/>
      <c r="E351" s="136"/>
      <c r="F351" s="136"/>
      <c r="G351" s="136"/>
      <c r="H351" s="136"/>
      <c r="I351" s="136"/>
      <c r="J351" s="136"/>
      <c r="K351" s="136"/>
      <c r="L351" s="136"/>
      <c r="M351" s="136"/>
      <c r="N351" s="136"/>
      <c r="O351" s="137"/>
      <c r="Q351" s="4" t="str">
        <f>IF(OR(H351="",F351=""),"",IF(H351=F351,1,IF(H351&lt;F351,0,IF(H351-F351&lt;10,2,IF(H351&gt;F351,3,SE)))))</f>
        <v/>
      </c>
      <c r="R351" s="3" t="s">
        <v>54</v>
      </c>
      <c r="S351" s="13"/>
      <c r="T351" s="13"/>
      <c r="U351" s="4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4"/>
      <c r="AK351" s="4"/>
      <c r="AL351" s="13"/>
      <c r="AM351" s="13"/>
      <c r="AN351" s="4"/>
      <c r="AO351" s="4"/>
    </row>
    <row r="352" spans="3:41" s="3" customFormat="1" ht="15.75" thickBot="1">
      <c r="C352" s="5"/>
      <c r="D352" s="6" t="s">
        <v>50</v>
      </c>
      <c r="E352" s="7" t="s">
        <v>27</v>
      </c>
      <c r="F352" s="62" t="s">
        <v>108</v>
      </c>
      <c r="G352" s="62" t="s">
        <v>4</v>
      </c>
      <c r="H352" s="62" t="s">
        <v>104</v>
      </c>
      <c r="I352" s="62" t="s">
        <v>105</v>
      </c>
      <c r="J352" s="62" t="s">
        <v>106</v>
      </c>
      <c r="K352" s="62" t="s">
        <v>107</v>
      </c>
      <c r="L352" s="62" t="s">
        <v>52</v>
      </c>
      <c r="M352" s="62" t="s">
        <v>6</v>
      </c>
      <c r="N352" s="62" t="s">
        <v>7</v>
      </c>
      <c r="O352" s="63" t="s">
        <v>109</v>
      </c>
      <c r="Q352" s="4"/>
      <c r="R352" s="3" t="s">
        <v>110</v>
      </c>
      <c r="S352" s="13"/>
      <c r="T352" s="13"/>
      <c r="U352" s="8" t="s">
        <v>50</v>
      </c>
      <c r="V352" s="2" t="s">
        <v>3</v>
      </c>
      <c r="W352" s="2" t="s">
        <v>108</v>
      </c>
      <c r="X352" s="2" t="s">
        <v>4</v>
      </c>
      <c r="Y352" s="2" t="s">
        <v>104</v>
      </c>
      <c r="Z352" s="2" t="s">
        <v>105</v>
      </c>
      <c r="AA352" s="2" t="s">
        <v>106</v>
      </c>
      <c r="AB352" s="2" t="s">
        <v>107</v>
      </c>
      <c r="AC352" s="2" t="s">
        <v>52</v>
      </c>
      <c r="AD352" s="2" t="s">
        <v>6</v>
      </c>
      <c r="AE352" s="2" t="s">
        <v>7</v>
      </c>
      <c r="AF352" s="2" t="s">
        <v>109</v>
      </c>
      <c r="AG352" s="2" t="s">
        <v>8</v>
      </c>
      <c r="AH352" s="2" t="s">
        <v>9</v>
      </c>
      <c r="AI352" s="2" t="s">
        <v>10</v>
      </c>
      <c r="AJ352" s="4"/>
      <c r="AK352" s="4"/>
      <c r="AL352" s="13"/>
      <c r="AM352" s="13"/>
      <c r="AN352" s="4"/>
      <c r="AO352" s="4"/>
    </row>
    <row r="353" spans="3:41" s="3" customFormat="1">
      <c r="C353" s="5"/>
      <c r="D353" s="94" t="s">
        <v>53</v>
      </c>
      <c r="E353" s="65" t="str">
        <f>VLOOKUP(AI353,$U$353:$AH$356,2)</f>
        <v>INGLATERRA</v>
      </c>
      <c r="F353" s="65">
        <f>VLOOKUP(AI353,$U$353:$AH$356,3)</f>
        <v>0</v>
      </c>
      <c r="G353" s="65">
        <f>VLOOKUP(AI353,$U$353:$AH$356,4)</f>
        <v>0</v>
      </c>
      <c r="H353" s="69">
        <f>VLOOKUP(AI353,$U$353:$AH$356,5)</f>
        <v>0</v>
      </c>
      <c r="I353" s="69">
        <f>VLOOKUP(AI353,$U$353:$AH$356,6)</f>
        <v>0</v>
      </c>
      <c r="J353" s="69">
        <f>VLOOKUP(AI353,$U$353:$AH$356,7)</f>
        <v>0</v>
      </c>
      <c r="K353" s="69">
        <f>VLOOKUP(AI353,$U$353:$AH$356,8)</f>
        <v>0</v>
      </c>
      <c r="L353" s="69">
        <f>VLOOKUP(AI353,$U$353:$AH$356,9)</f>
        <v>0</v>
      </c>
      <c r="M353" s="69">
        <f>VLOOKUP(AI353,$U$353:$AH$356,10)</f>
        <v>0</v>
      </c>
      <c r="N353" s="65">
        <f>VLOOKUP(AI353,$U$353:$AH$356,11)</f>
        <v>0</v>
      </c>
      <c r="O353" s="109">
        <f>VLOOKUP(AI353,$U$353:$AH$356,12)</f>
        <v>0</v>
      </c>
      <c r="Q353" s="4"/>
      <c r="R353" s="3" t="s">
        <v>111</v>
      </c>
      <c r="S353" s="13"/>
      <c r="T353" s="13"/>
      <c r="U353" s="8">
        <v>1</v>
      </c>
      <c r="V353" s="5" t="s">
        <v>119</v>
      </c>
      <c r="W353" s="5">
        <f>COUNT(H361,H368,H374,H379,H386,H392)</f>
        <v>0</v>
      </c>
      <c r="X353" s="5">
        <f>SUM(Q361,Q368,Q374,Q379,Q386,Q392)</f>
        <v>0</v>
      </c>
      <c r="Y353" s="5">
        <f>SUM(COUNTIFS($C$273:$C$304,3,$D$273:$D$304,V353),COUNTIFS($I$273:$I$304,V353,$Q$273:$Q$304,3))</f>
        <v>0</v>
      </c>
      <c r="Z353" s="5">
        <f>SUM(COUNTIFS($C$273:$C$304,2,$D$273:$D$304,V353),COUNTIFS($I$273:$I$304,V353,$Q$273:$Q$304,2))</f>
        <v>0</v>
      </c>
      <c r="AA353" s="5">
        <f>SUM(COUNTIFS($C$273:$C$304,1,$D$273:$D$304,V353),COUNTIFS($I$273:$I$304,V353,$Q$273:$Q$304,1))</f>
        <v>0</v>
      </c>
      <c r="AB353" s="5">
        <f>SUM(COUNTIFS($C$273:$C$304,0,$D$273:$D$304,V353),COUNTIFS($I$273:$I$304,V353,$Q$273:$Q$304,0))</f>
        <v>0</v>
      </c>
      <c r="AC353" s="10">
        <f>SUM(H379,H386,H392,H361,H368,H374)</f>
        <v>0</v>
      </c>
      <c r="AD353" s="10">
        <f>SUM(F361,F368,F374,F379,F386,F392)</f>
        <v>0</v>
      </c>
      <c r="AE353" s="10">
        <f>AC353-AD353</f>
        <v>0</v>
      </c>
      <c r="AF353" s="10">
        <f>IF(OR($F$361="",$H$361=""),0,(X353/(W353*3)))</f>
        <v>0</v>
      </c>
      <c r="AG353" s="5">
        <f>(X353*10^15)+((AE353+5000)*10^6)+AC353^10+U353</f>
        <v>5000000001</v>
      </c>
      <c r="AH353" s="5">
        <f>LARGE($AG$353:$AG$356,U353)</f>
        <v>5000000004</v>
      </c>
      <c r="AI353" s="87">
        <f>MATCH(AH353,$AG$353:$AG$356,0)</f>
        <v>4</v>
      </c>
      <c r="AJ353" s="4"/>
      <c r="AK353" s="4"/>
      <c r="AL353" s="13"/>
      <c r="AM353" s="13"/>
      <c r="AN353" s="4"/>
      <c r="AO353" s="4"/>
    </row>
    <row r="354" spans="3:41" s="3" customFormat="1">
      <c r="C354" s="5"/>
      <c r="D354" s="96" t="s">
        <v>55</v>
      </c>
      <c r="E354" s="65" t="str">
        <f t="shared" ref="E354:E356" si="149">VLOOKUP(AI354,$U$353:$AH$356,2)</f>
        <v>PORTUGAL</v>
      </c>
      <c r="F354" s="65">
        <f t="shared" ref="F354:F356" si="150">VLOOKUP(AI354,$U$353:$AH$356,3)</f>
        <v>0</v>
      </c>
      <c r="G354" s="65">
        <f t="shared" ref="G354:G356" si="151">VLOOKUP(AI354,$U$353:$AH$356,4)</f>
        <v>0</v>
      </c>
      <c r="H354" s="69">
        <f t="shared" ref="H354:H356" si="152">VLOOKUP(AI354,$U$353:$AH$356,5)</f>
        <v>0</v>
      </c>
      <c r="I354" s="69">
        <f t="shared" ref="I354:I356" si="153">VLOOKUP(AI354,$U$353:$AH$356,6)</f>
        <v>0</v>
      </c>
      <c r="J354" s="69">
        <f t="shared" ref="J354:J356" si="154">VLOOKUP(AI354,$U$353:$AH$356,7)</f>
        <v>0</v>
      </c>
      <c r="K354" s="69">
        <f t="shared" ref="K354:K356" si="155">VLOOKUP(AI354,$U$353:$AH$356,8)</f>
        <v>0</v>
      </c>
      <c r="L354" s="69">
        <f t="shared" ref="L354:L356" si="156">VLOOKUP(AI354,$U$353:$AH$356,9)</f>
        <v>0</v>
      </c>
      <c r="M354" s="69">
        <f t="shared" ref="M354:M356" si="157">VLOOKUP(AI354,$U$353:$AH$356,10)</f>
        <v>0</v>
      </c>
      <c r="N354" s="65">
        <f t="shared" ref="N354:N356" si="158">VLOOKUP(AI354,$U$353:$AH$356,11)</f>
        <v>0</v>
      </c>
      <c r="O354" s="109">
        <f t="shared" ref="O354:O356" si="159">VLOOKUP(AI354,$U$353:$AH$356,12)</f>
        <v>0</v>
      </c>
      <c r="Q354" s="4"/>
      <c r="R354" s="3" t="s">
        <v>112</v>
      </c>
      <c r="S354" s="13"/>
      <c r="T354" s="13"/>
      <c r="U354" s="8">
        <v>2</v>
      </c>
      <c r="V354" s="5" t="s">
        <v>42</v>
      </c>
      <c r="W354" s="5">
        <f>COUNT(H362,H367,F374,H380,H385,F392)</f>
        <v>0</v>
      </c>
      <c r="X354" s="5">
        <f>SUM(Q362,Q367,C374,Q380,Q385,C392)</f>
        <v>0</v>
      </c>
      <c r="Y354" s="5">
        <f t="shared" ref="Y354:Y356" si="160">SUM(COUNTIFS($C$273:$C$304,3,$D$273:$D$304,V354),COUNTIFS($I$273:$I$304,V354,$Q$273:$Q$304,3))</f>
        <v>0</v>
      </c>
      <c r="Z354" s="5">
        <f t="shared" ref="Z354:Z356" si="161">SUM(COUNTIFS($C$273:$C$304,2,$D$273:$D$304,V354),COUNTIFS($I$273:$I$304,V354,$Q$273:$Q$304,2))</f>
        <v>0</v>
      </c>
      <c r="AA354" s="5">
        <f t="shared" ref="AA354:AA356" si="162">SUM(COUNTIFS($C$273:$C$304,1,$D$273:$D$304,V354),COUNTIFS($I$273:$I$304,V354,$Q$273:$Q$304,1))</f>
        <v>0</v>
      </c>
      <c r="AB354" s="5">
        <f t="shared" ref="AB354:AB356" si="163">SUM(COUNTIFS($C$273:$C$304,0,$D$273:$D$304,V354),COUNTIFS($I$273:$I$304,V354,$Q$273:$Q$304,0))</f>
        <v>0</v>
      </c>
      <c r="AC354" s="10">
        <f>SUM(H362,H367,F374,H380,H385,F392)</f>
        <v>0</v>
      </c>
      <c r="AD354" s="10">
        <f>SUM(H392,F385,F380,H374,F367,F362)</f>
        <v>0</v>
      </c>
      <c r="AE354" s="10">
        <f t="shared" ref="AE354:AE356" si="164">AC354-AD354</f>
        <v>0</v>
      </c>
      <c r="AF354" s="10">
        <f t="shared" ref="AF354:AF356" si="165">IF(OR($F$361="",$H$361=""),0,(X354/(W354*3)))</f>
        <v>0</v>
      </c>
      <c r="AG354" s="5">
        <f t="shared" ref="AG354:AG356" si="166">(X354*10^15)+((AE354+5000)*10^6)+AC354^10+U354</f>
        <v>5000000002</v>
      </c>
      <c r="AH354" s="5">
        <f t="shared" ref="AH354:AH356" si="167">LARGE($AG$353:$AG$356,U354)</f>
        <v>5000000003</v>
      </c>
      <c r="AI354" s="87">
        <f t="shared" ref="AI354:AI356" si="168">MATCH(AH354,$AG$353:$AG$356,0)</f>
        <v>3</v>
      </c>
      <c r="AJ354" s="4"/>
      <c r="AK354" s="4"/>
      <c r="AL354" s="13"/>
      <c r="AM354" s="13"/>
      <c r="AN354" s="4"/>
      <c r="AO354" s="4"/>
    </row>
    <row r="355" spans="3:41" s="3" customFormat="1">
      <c r="C355" s="5"/>
      <c r="D355" s="100" t="s">
        <v>56</v>
      </c>
      <c r="E355" s="68" t="str">
        <f t="shared" si="149"/>
        <v>JAPÃO</v>
      </c>
      <c r="F355" s="68">
        <f t="shared" si="150"/>
        <v>0</v>
      </c>
      <c r="G355" s="68">
        <f t="shared" si="151"/>
        <v>0</v>
      </c>
      <c r="H355" s="70">
        <f t="shared" si="152"/>
        <v>0</v>
      </c>
      <c r="I355" s="70">
        <f t="shared" si="153"/>
        <v>0</v>
      </c>
      <c r="J355" s="70">
        <f t="shared" si="154"/>
        <v>0</v>
      </c>
      <c r="K355" s="70">
        <f t="shared" si="155"/>
        <v>0</v>
      </c>
      <c r="L355" s="70">
        <f t="shared" si="156"/>
        <v>0</v>
      </c>
      <c r="M355" s="70">
        <f t="shared" si="157"/>
        <v>0</v>
      </c>
      <c r="N355" s="68">
        <f t="shared" si="158"/>
        <v>0</v>
      </c>
      <c r="O355" s="130">
        <f t="shared" si="159"/>
        <v>0</v>
      </c>
      <c r="Q355" s="4"/>
      <c r="R355" s="3" t="s">
        <v>113</v>
      </c>
      <c r="S355" s="13"/>
      <c r="T355" s="13"/>
      <c r="U355" s="8">
        <v>3</v>
      </c>
      <c r="V355" s="5" t="s">
        <v>28</v>
      </c>
      <c r="W355" s="5">
        <f>COUNT(F362,F368,H373,F380,F386,H391)</f>
        <v>0</v>
      </c>
      <c r="X355" s="5">
        <f>SUM(C362,C368,Q373,C380,C386,Q391)</f>
        <v>0</v>
      </c>
      <c r="Y355" s="5">
        <f t="shared" si="160"/>
        <v>0</v>
      </c>
      <c r="Z355" s="5">
        <f t="shared" si="161"/>
        <v>0</v>
      </c>
      <c r="AA355" s="5">
        <f t="shared" si="162"/>
        <v>0</v>
      </c>
      <c r="AB355" s="5">
        <f t="shared" si="163"/>
        <v>0</v>
      </c>
      <c r="AC355" s="10">
        <f>SUM(H391,F386,F380,H373,F368,F362)</f>
        <v>0</v>
      </c>
      <c r="AD355" s="10">
        <f>SUM(H362,H368,F373,H380,H386,F391)</f>
        <v>0</v>
      </c>
      <c r="AE355" s="10">
        <f t="shared" si="164"/>
        <v>0</v>
      </c>
      <c r="AF355" s="10">
        <f t="shared" si="165"/>
        <v>0</v>
      </c>
      <c r="AG355" s="5">
        <f t="shared" si="166"/>
        <v>5000000003</v>
      </c>
      <c r="AH355" s="5">
        <f t="shared" si="167"/>
        <v>5000000002</v>
      </c>
      <c r="AI355" s="87">
        <f t="shared" si="168"/>
        <v>2</v>
      </c>
      <c r="AJ355" s="4"/>
      <c r="AK355" s="4"/>
      <c r="AL355" s="13"/>
      <c r="AM355" s="13"/>
      <c r="AN355" s="4"/>
      <c r="AO355" s="4"/>
    </row>
    <row r="356" spans="3:41" s="3" customFormat="1" ht="15.75" thickBot="1">
      <c r="C356" s="5"/>
      <c r="D356" s="104" t="s">
        <v>57</v>
      </c>
      <c r="E356" s="68" t="str">
        <f t="shared" si="149"/>
        <v>RUSSIA</v>
      </c>
      <c r="F356" s="68">
        <f t="shared" si="150"/>
        <v>0</v>
      </c>
      <c r="G356" s="68">
        <f t="shared" si="151"/>
        <v>0</v>
      </c>
      <c r="H356" s="70">
        <f t="shared" si="152"/>
        <v>0</v>
      </c>
      <c r="I356" s="70">
        <f t="shared" si="153"/>
        <v>0</v>
      </c>
      <c r="J356" s="70">
        <f t="shared" si="154"/>
        <v>0</v>
      </c>
      <c r="K356" s="70">
        <f t="shared" si="155"/>
        <v>0</v>
      </c>
      <c r="L356" s="70">
        <f t="shared" si="156"/>
        <v>0</v>
      </c>
      <c r="M356" s="70">
        <f t="shared" si="157"/>
        <v>0</v>
      </c>
      <c r="N356" s="68">
        <f t="shared" si="158"/>
        <v>0</v>
      </c>
      <c r="O356" s="130">
        <f t="shared" si="159"/>
        <v>0</v>
      </c>
      <c r="Q356" s="4"/>
      <c r="R356" s="3" t="s">
        <v>114</v>
      </c>
      <c r="S356" s="13"/>
      <c r="T356" s="13"/>
      <c r="U356" s="8">
        <v>4</v>
      </c>
      <c r="V356" s="5" t="s">
        <v>25</v>
      </c>
      <c r="W356" s="5">
        <f>COUNT(F361,F367,F373,F379,F385,F391)</f>
        <v>0</v>
      </c>
      <c r="X356" s="5">
        <f>SUM(C361,C367,C373,C379,C385,C391)</f>
        <v>0</v>
      </c>
      <c r="Y356" s="5">
        <f t="shared" si="160"/>
        <v>0</v>
      </c>
      <c r="Z356" s="5">
        <f t="shared" si="161"/>
        <v>0</v>
      </c>
      <c r="AA356" s="5">
        <f t="shared" si="162"/>
        <v>0</v>
      </c>
      <c r="AB356" s="5">
        <f t="shared" si="163"/>
        <v>0</v>
      </c>
      <c r="AC356" s="10">
        <f>SUM(F361,F367,F373,F379,F385,F391,)</f>
        <v>0</v>
      </c>
      <c r="AD356" s="10">
        <f>SUM(H391,H385,H379,H373,H367,H361)</f>
        <v>0</v>
      </c>
      <c r="AE356" s="10">
        <f t="shared" si="164"/>
        <v>0</v>
      </c>
      <c r="AF356" s="10">
        <f t="shared" si="165"/>
        <v>0</v>
      </c>
      <c r="AG356" s="5">
        <f t="shared" si="166"/>
        <v>5000000004</v>
      </c>
      <c r="AH356" s="5">
        <f t="shared" si="167"/>
        <v>5000000001</v>
      </c>
      <c r="AI356" s="87">
        <f t="shared" si="168"/>
        <v>1</v>
      </c>
      <c r="AJ356" s="4"/>
      <c r="AK356" s="4"/>
      <c r="AL356" s="13"/>
      <c r="AM356" s="13"/>
      <c r="AN356" s="4"/>
      <c r="AO356" s="4"/>
    </row>
    <row r="357" spans="3:41" s="3" customFormat="1" ht="15.75" thickBot="1">
      <c r="C357" s="5" t="str">
        <f>IF(OR(F357="",H357=""),"",IF(F357=H357,1,IF(F357&lt;H357,0,IF(F357-H357&lt;10,2,IF(F357&gt;H357,3,SE)))))</f>
        <v/>
      </c>
      <c r="Q357" s="4" t="str">
        <f>IF(OR(H357="",F357=""),"",IF(H357=F357,1,IF(H357&lt;F357,0,IF(H357-F357&lt;10,2,IF(H357&gt;F357,3,SE)))))</f>
        <v/>
      </c>
      <c r="R357" s="3" t="s">
        <v>115</v>
      </c>
      <c r="S357" s="13"/>
      <c r="T357" s="13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13"/>
      <c r="AM357" s="13"/>
      <c r="AN357" s="4"/>
      <c r="AO357" s="4"/>
    </row>
    <row r="358" spans="3:41" s="3" customFormat="1">
      <c r="C358" s="5" t="str">
        <f>IF(OR(F358="",H358=""),"",IF(F358=H358,1,IF(F358&lt;H358,0,IF(F358-H358&lt;10,2,IF(F358&gt;H358,3,SE)))))</f>
        <v/>
      </c>
      <c r="D358" s="162" t="s">
        <v>59</v>
      </c>
      <c r="E358" s="163"/>
      <c r="F358" s="163"/>
      <c r="G358" s="163"/>
      <c r="H358" s="163"/>
      <c r="I358" s="163"/>
      <c r="J358" s="163"/>
      <c r="K358" s="163"/>
      <c r="L358" s="163"/>
      <c r="M358" s="163"/>
      <c r="N358" s="163"/>
      <c r="O358" s="163"/>
      <c r="P358" s="164"/>
      <c r="Q358" s="4" t="str">
        <f>IF(OR(H358="",F358=""),"",IF(H358=F358,1,IF(H358&lt;F358,0,IF(H358-F358&lt;10,2,IF(H358&gt;F358,3,SE)))))</f>
        <v/>
      </c>
      <c r="R358" s="3" t="s">
        <v>58</v>
      </c>
      <c r="S358" s="13"/>
      <c r="T358" s="13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13"/>
      <c r="AM358" s="13"/>
      <c r="AN358" s="4"/>
      <c r="AO358" s="4"/>
    </row>
    <row r="359" spans="3:41" s="3" customFormat="1" ht="15.75" thickBot="1">
      <c r="C359" s="5" t="str">
        <f>IF(OR(F359="",H359=""),"",IF(F359=H359,1,IF(F359&lt;H359,0,IF(F359-H359&lt;10,2,IF(F359&gt;H359,3,SE)))))</f>
        <v/>
      </c>
      <c r="D359" s="165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7"/>
      <c r="Q359" s="4" t="str">
        <f>IF(OR(H359="",F359=""),"",IF(H359=F359,1,IF(H359&lt;F359,0,IF(H359-F359&lt;10,2,IF(H359&gt;F359,3,SE)))))</f>
        <v/>
      </c>
      <c r="R359" s="3" t="s">
        <v>116</v>
      </c>
      <c r="S359" s="13"/>
      <c r="T359" s="13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13"/>
      <c r="AM359" s="13"/>
      <c r="AN359" s="4"/>
      <c r="AO359" s="4"/>
    </row>
    <row r="360" spans="3:41" s="3" customFormat="1" ht="15.75" thickBot="1">
      <c r="C360" s="5" t="str">
        <f>IF(OR(F360="",H360=""),"",IF(F360=H360,1,IF(F360&lt;H360,0,IF(F360-H360&lt;10,2,IF(F360&gt;H360,3,SE)))))</f>
        <v/>
      </c>
      <c r="Q360" s="4" t="str">
        <f>IF(OR(H360="",F360=""),"",IF(H360=F360,1,IF(H360&lt;F360,0,IF(H360-F360&lt;10,2,IF(H360&gt;F360,3,SE)))))</f>
        <v/>
      </c>
      <c r="S360" s="13"/>
      <c r="T360" s="13"/>
      <c r="U360" s="4"/>
      <c r="V360" s="5"/>
      <c r="W360" s="5"/>
      <c r="X360" s="5"/>
      <c r="Y360" s="5"/>
      <c r="Z360" s="5"/>
      <c r="AA360" s="5"/>
      <c r="AB360" s="5"/>
      <c r="AC360" s="2"/>
      <c r="AD360" s="2"/>
      <c r="AE360" s="2"/>
      <c r="AF360" s="2"/>
      <c r="AG360" s="2"/>
      <c r="AH360" s="4"/>
      <c r="AI360" s="4"/>
      <c r="AJ360" s="4"/>
      <c r="AK360" s="4"/>
      <c r="AL360" s="13"/>
      <c r="AM360" s="13"/>
      <c r="AN360" s="4"/>
      <c r="AO360" s="4"/>
    </row>
    <row r="361" spans="3:41" s="3" customFormat="1">
      <c r="C361" s="5" t="str">
        <f>IF(OR(F361="",H361=""),"",IF(F361=H361,1,IF(F361&lt;H361,0,IF(F361-H361&lt;10,2,IF(F361&gt;H361,3,SE)))))</f>
        <v/>
      </c>
      <c r="D361" s="168" t="str">
        <f>V356</f>
        <v>INGLATERRA</v>
      </c>
      <c r="E361" s="168"/>
      <c r="F361" s="11"/>
      <c r="G361" s="12" t="s">
        <v>60</v>
      </c>
      <c r="H361" s="11"/>
      <c r="I361" s="168" t="str">
        <f>V353</f>
        <v>RUSSIA</v>
      </c>
      <c r="J361" s="168"/>
      <c r="K361" s="168"/>
      <c r="L361" s="168"/>
      <c r="M361" s="168"/>
      <c r="N361" s="168"/>
      <c r="O361" s="168"/>
      <c r="P361" s="168"/>
      <c r="Q361" s="4" t="str">
        <f>IF(OR(H361="",F361=""),"",IF(H361=F361,1,IF(H361&lt;F361,0,IF(H361-F361&lt;10,2,IF(H361&gt;F361,3,SE)))))</f>
        <v/>
      </c>
      <c r="R361" s="71"/>
      <c r="S361" s="13" t="s">
        <v>117</v>
      </c>
      <c r="T361" s="13"/>
      <c r="U361" s="4"/>
      <c r="V361" s="5"/>
      <c r="W361" s="5"/>
      <c r="X361" s="5"/>
      <c r="Y361" s="5"/>
      <c r="Z361" s="5"/>
      <c r="AA361" s="5"/>
      <c r="AB361" s="5"/>
      <c r="AC361" s="2"/>
      <c r="AD361" s="2"/>
      <c r="AE361" s="2"/>
      <c r="AF361" s="2"/>
      <c r="AG361" s="2"/>
      <c r="AH361" s="4"/>
      <c r="AI361" s="4"/>
      <c r="AJ361" s="4"/>
      <c r="AK361" s="4"/>
      <c r="AL361" s="13"/>
      <c r="AM361" s="13"/>
      <c r="AN361" s="4"/>
      <c r="AO361" s="4"/>
    </row>
    <row r="362" spans="3:41" s="3" customFormat="1" ht="15.75" thickBot="1">
      <c r="C362" s="5" t="str">
        <f>IF(OR(F362="",H362=""),"",IF(F362=H362,1,IF(F362&lt;H362,0,IF(F362-H362&lt;10,2,IF(F362&gt;H362,3,SE)))))</f>
        <v/>
      </c>
      <c r="D362" s="168" t="str">
        <f>V355</f>
        <v>PORTUGAL</v>
      </c>
      <c r="E362" s="168"/>
      <c r="F362" s="11"/>
      <c r="G362" s="12" t="s">
        <v>60</v>
      </c>
      <c r="H362" s="11"/>
      <c r="I362" s="168" t="str">
        <f>V354</f>
        <v>JAPÃO</v>
      </c>
      <c r="J362" s="168"/>
      <c r="K362" s="168"/>
      <c r="L362" s="168"/>
      <c r="M362" s="168"/>
      <c r="N362" s="168"/>
      <c r="O362" s="168"/>
      <c r="P362" s="168"/>
      <c r="Q362" s="4" t="str">
        <f>IF(OR(H362="",F362=""),"",IF(H362=F362,1,IF(H362&lt;F362,0,IF(H362-F362&lt;10,2,IF(H362&gt;F362,3,SE)))))</f>
        <v/>
      </c>
      <c r="R362" s="72"/>
      <c r="S362" s="13" t="s">
        <v>118</v>
      </c>
      <c r="T362" s="13"/>
      <c r="U362" s="4"/>
      <c r="V362" s="5"/>
      <c r="W362" s="5"/>
      <c r="X362" s="5"/>
      <c r="Y362" s="5"/>
      <c r="Z362" s="5"/>
      <c r="AA362" s="5"/>
      <c r="AB362" s="5"/>
      <c r="AC362" s="2"/>
      <c r="AD362" s="2"/>
      <c r="AE362" s="2"/>
      <c r="AF362" s="2"/>
      <c r="AG362" s="2"/>
      <c r="AH362" s="4"/>
      <c r="AI362" s="4"/>
      <c r="AJ362" s="4"/>
      <c r="AK362" s="4"/>
      <c r="AL362" s="13"/>
      <c r="AM362" s="13"/>
      <c r="AN362" s="4"/>
      <c r="AO362" s="4"/>
    </row>
    <row r="363" spans="3:41" s="3" customFormat="1" ht="15.75" thickBot="1">
      <c r="C363" s="5" t="str">
        <f>IF(OR(F363="",H363=""),"",IF(F363=H363,1,IF(F363&lt;H363,0,IF(F363-H363&lt;10,2,IF(F363&gt;H363,3,SE)))))</f>
        <v/>
      </c>
      <c r="Q363" s="4" t="str">
        <f>IF(OR(H363="",F363=""),"",IF(H363=F363,1,IF(H363&lt;F363,0,IF(H363-F363&lt;10,2,IF(H363&gt;F363,3,SE)))))</f>
        <v/>
      </c>
      <c r="T363" s="13"/>
      <c r="U363" s="4"/>
      <c r="V363" s="5"/>
      <c r="W363" s="5"/>
      <c r="X363" s="5"/>
      <c r="Y363" s="5"/>
      <c r="Z363" s="5"/>
      <c r="AA363" s="5"/>
      <c r="AB363" s="5"/>
      <c r="AC363" s="2"/>
      <c r="AD363" s="2"/>
      <c r="AE363" s="2"/>
      <c r="AF363" s="2"/>
      <c r="AG363" s="2"/>
      <c r="AH363" s="4"/>
      <c r="AI363" s="4"/>
      <c r="AJ363" s="4"/>
      <c r="AK363" s="4"/>
      <c r="AL363" s="13"/>
      <c r="AM363" s="13"/>
      <c r="AN363" s="4"/>
      <c r="AO363" s="4"/>
    </row>
    <row r="364" spans="3:41" s="3" customFormat="1">
      <c r="C364" s="5" t="str">
        <f>IF(OR(F364="",H364=""),"",IF(F364=H364,1,IF(F364&lt;H364,0,IF(F364-H364&lt;10,2,IF(F364&gt;H364,3,SE)))))</f>
        <v/>
      </c>
      <c r="D364" s="169" t="s">
        <v>62</v>
      </c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1"/>
      <c r="Q364" s="4" t="str">
        <f>IF(OR(H364="",F364=""),"",IF(H364=F364,1,IF(H364&lt;F364,0,IF(H364-F364&lt;10,2,IF(H364&gt;F364,3,SE)))))</f>
        <v/>
      </c>
      <c r="S364" s="13"/>
      <c r="T364" s="13"/>
      <c r="U364" s="4"/>
      <c r="V364" s="5"/>
      <c r="W364" s="5"/>
      <c r="X364" s="5"/>
      <c r="Y364" s="5"/>
      <c r="Z364" s="5"/>
      <c r="AA364" s="5"/>
      <c r="AB364" s="5"/>
      <c r="AC364" s="2"/>
      <c r="AD364" s="2"/>
      <c r="AE364" s="2"/>
      <c r="AF364" s="2"/>
      <c r="AG364" s="2"/>
      <c r="AH364" s="16"/>
      <c r="AI364" s="4"/>
      <c r="AJ364" s="4"/>
      <c r="AK364" s="4"/>
      <c r="AL364" s="13"/>
      <c r="AM364" s="13"/>
      <c r="AN364" s="4"/>
      <c r="AO364" s="4"/>
    </row>
    <row r="365" spans="3:41" s="3" customFormat="1" ht="15.75" thickBot="1">
      <c r="C365" s="5" t="str">
        <f>IF(OR(F365="",H365=""),"",IF(F365=H365,1,IF(F365&lt;H365,0,IF(F365-H365&lt;10,2,IF(F365&gt;H365,3,SE)))))</f>
        <v/>
      </c>
      <c r="D365" s="172"/>
      <c r="E365" s="173"/>
      <c r="F365" s="173"/>
      <c r="G365" s="173"/>
      <c r="H365" s="173"/>
      <c r="I365" s="173"/>
      <c r="J365" s="173"/>
      <c r="K365" s="173"/>
      <c r="L365" s="173"/>
      <c r="M365" s="173"/>
      <c r="N365" s="173"/>
      <c r="O365" s="173"/>
      <c r="P365" s="174"/>
      <c r="Q365" s="4" t="str">
        <f>IF(OR(H365="",F365=""),"",IF(H365=F365,1,IF(H365&lt;F365,0,IF(H365-F365&lt;10,2,IF(H365&gt;F365,3,SE)))))</f>
        <v/>
      </c>
      <c r="S365" s="13"/>
      <c r="T365" s="13"/>
      <c r="U365" s="4"/>
      <c r="V365" s="5"/>
      <c r="W365" s="5"/>
      <c r="X365" s="5"/>
      <c r="Y365" s="5"/>
      <c r="Z365" s="5"/>
      <c r="AA365" s="5"/>
      <c r="AB365" s="5"/>
      <c r="AC365" s="5"/>
      <c r="AD365" s="87"/>
      <c r="AE365" s="87"/>
      <c r="AF365" s="87"/>
      <c r="AG365" s="87"/>
      <c r="AH365" s="16"/>
      <c r="AI365" s="4"/>
      <c r="AJ365" s="4"/>
      <c r="AK365" s="4"/>
      <c r="AL365" s="13"/>
      <c r="AM365" s="13"/>
      <c r="AN365" s="4"/>
      <c r="AO365" s="4"/>
    </row>
    <row r="366" spans="3:41" s="3" customFormat="1">
      <c r="C366" s="5" t="str">
        <f>IF(OR(F366="",H366=""),"",IF(F366=H366,1,IF(F366&lt;H366,0,IF(F366-H366&lt;10,2,IF(F366&gt;H366,3,SE)))))</f>
        <v/>
      </c>
      <c r="Q366" s="4" t="str">
        <f>IF(OR(H366="",F366=""),"",IF(H366=F366,1,IF(H366&lt;F366,0,IF(H366-F366&lt;10,2,IF(H366&gt;F366,3,SE)))))</f>
        <v/>
      </c>
      <c r="S366" s="13"/>
      <c r="T366" s="13"/>
      <c r="U366" s="4"/>
      <c r="V366" s="5"/>
      <c r="W366" s="5"/>
      <c r="X366" s="5"/>
      <c r="Y366" s="5"/>
      <c r="Z366" s="5"/>
      <c r="AA366" s="5"/>
      <c r="AB366" s="5"/>
      <c r="AC366" s="5"/>
      <c r="AD366" s="58"/>
      <c r="AE366" s="58"/>
      <c r="AF366" s="58"/>
      <c r="AG366" s="58"/>
      <c r="AH366" s="16"/>
      <c r="AI366" s="4"/>
      <c r="AJ366" s="4"/>
      <c r="AK366" s="4"/>
      <c r="AL366" s="13"/>
      <c r="AM366" s="13"/>
      <c r="AN366" s="4"/>
      <c r="AO366" s="4"/>
    </row>
    <row r="367" spans="3:41" s="3" customFormat="1">
      <c r="C367" s="5" t="str">
        <f>IF(OR(F367="",H367=""),"",IF(F367=H367,1,IF(F367&lt;H367,0,IF(F367-H367&lt;10,2,IF(F367&gt;H367,3,SE)))))</f>
        <v/>
      </c>
      <c r="D367" s="168" t="str">
        <f>V356</f>
        <v>INGLATERRA</v>
      </c>
      <c r="E367" s="168"/>
      <c r="F367" s="11"/>
      <c r="G367" s="14" t="s">
        <v>60</v>
      </c>
      <c r="H367" s="11"/>
      <c r="I367" s="168" t="str">
        <f>V354</f>
        <v>JAPÃO</v>
      </c>
      <c r="J367" s="168"/>
      <c r="K367" s="168"/>
      <c r="L367" s="168"/>
      <c r="M367" s="168"/>
      <c r="N367" s="168"/>
      <c r="O367" s="168"/>
      <c r="P367" s="168"/>
      <c r="Q367" s="4" t="str">
        <f>IF(OR(H367="",F367=""),"",IF(H367=F367,1,IF(H367&lt;F367,0,IF(H367-F367&lt;10,2,IF(H367&gt;F367,3,SE)))))</f>
        <v/>
      </c>
      <c r="S367" s="13"/>
      <c r="T367" s="13"/>
      <c r="U367" s="4"/>
      <c r="V367" s="5"/>
      <c r="W367" s="5"/>
      <c r="X367" s="5"/>
      <c r="Y367" s="5"/>
      <c r="Z367" s="5"/>
      <c r="AA367" s="5"/>
      <c r="AB367" s="5"/>
      <c r="AC367" s="5"/>
      <c r="AD367" s="58"/>
      <c r="AE367" s="58"/>
      <c r="AF367" s="58"/>
      <c r="AG367" s="58"/>
      <c r="AH367" s="16"/>
      <c r="AI367" s="4"/>
      <c r="AJ367" s="4"/>
      <c r="AK367" s="4"/>
      <c r="AL367" s="13"/>
      <c r="AM367" s="13"/>
      <c r="AN367" s="4"/>
      <c r="AO367" s="4"/>
    </row>
    <row r="368" spans="3:41" s="3" customFormat="1">
      <c r="C368" s="5" t="str">
        <f>IF(OR(F368="",H368=""),"",IF(F368=H368,1,IF(F368&lt;H368,0,IF(F368-H368&lt;10,2,IF(F368&gt;H368,3,SE)))))</f>
        <v/>
      </c>
      <c r="D368" s="168" t="str">
        <f>V355</f>
        <v>PORTUGAL</v>
      </c>
      <c r="E368" s="168"/>
      <c r="F368" s="11"/>
      <c r="G368" s="14" t="s">
        <v>60</v>
      </c>
      <c r="H368" s="11"/>
      <c r="I368" s="168" t="str">
        <f>V353</f>
        <v>RUSSIA</v>
      </c>
      <c r="J368" s="168"/>
      <c r="K368" s="168"/>
      <c r="L368" s="168"/>
      <c r="M368" s="168"/>
      <c r="N368" s="168"/>
      <c r="O368" s="168"/>
      <c r="P368" s="168"/>
      <c r="Q368" s="4" t="str">
        <f>IF(OR(H368="",F368=""),"",IF(H368=F368,1,IF(H368&lt;F368,0,IF(H368-F368&lt;10,2,IF(H368&gt;F368,3,SE)))))</f>
        <v/>
      </c>
      <c r="S368" s="13"/>
      <c r="T368" s="13"/>
      <c r="U368" s="4"/>
      <c r="V368" s="5"/>
      <c r="W368" s="5"/>
      <c r="X368" s="5"/>
      <c r="Y368" s="5"/>
      <c r="Z368" s="5"/>
      <c r="AA368" s="5"/>
      <c r="AB368" s="5"/>
      <c r="AC368" s="5"/>
      <c r="AD368" s="58"/>
      <c r="AE368" s="58"/>
      <c r="AF368" s="58"/>
      <c r="AG368" s="58"/>
      <c r="AH368" s="16"/>
      <c r="AI368" s="4"/>
      <c r="AJ368" s="4"/>
      <c r="AK368" s="4"/>
      <c r="AL368" s="13"/>
      <c r="AM368" s="13"/>
      <c r="AN368" s="4"/>
      <c r="AO368" s="4"/>
    </row>
    <row r="369" spans="3:41" s="3" customFormat="1" ht="15.75" thickBot="1">
      <c r="C369" s="5" t="str">
        <f>IF(OR(F369="",H369=""),"",IF(F369=H369,1,IF(F369&lt;H369,0,IF(F369-H369&lt;10,2,IF(F369&gt;H369,3,SE)))))</f>
        <v/>
      </c>
      <c r="F369" s="15"/>
      <c r="Q369" s="4" t="str">
        <f>IF(OR(H369="",F369=""),"",IF(H369=F369,1,IF(H369&lt;F369,0,IF(H369-F369&lt;10,2,IF(H369&gt;F369,3,SE)))))</f>
        <v/>
      </c>
      <c r="S369" s="13"/>
      <c r="T369" s="13"/>
      <c r="U369" s="4"/>
      <c r="V369" s="5"/>
      <c r="W369" s="5"/>
      <c r="X369" s="5"/>
      <c r="Y369" s="5"/>
      <c r="Z369" s="5"/>
      <c r="AA369" s="5"/>
      <c r="AB369" s="5"/>
      <c r="AC369" s="5"/>
      <c r="AD369" s="58"/>
      <c r="AE369" s="58"/>
      <c r="AF369" s="58"/>
      <c r="AG369" s="58"/>
      <c r="AH369" s="16"/>
      <c r="AI369" s="4"/>
      <c r="AJ369" s="4"/>
      <c r="AK369" s="4"/>
      <c r="AL369" s="13"/>
      <c r="AM369" s="13"/>
      <c r="AN369" s="4"/>
      <c r="AO369" s="4"/>
    </row>
    <row r="370" spans="3:41" s="3" customFormat="1">
      <c r="C370" s="5" t="str">
        <f>IF(OR(F370="",H370=""),"",IF(F370=H370,1,IF(F370&lt;H370,0,IF(F370-H370&lt;10,2,IF(F370&gt;H370,3,SE)))))</f>
        <v/>
      </c>
      <c r="D370" s="169" t="s">
        <v>63</v>
      </c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1"/>
      <c r="Q370" s="4" t="str">
        <f>IF(OR(H370="",F370=""),"",IF(H370=F370,1,IF(H370&lt;F370,0,IF(H370-F370&lt;10,2,IF(H370&gt;F370,3,SE)))))</f>
        <v/>
      </c>
      <c r="S370" s="13"/>
      <c r="T370" s="13"/>
      <c r="U370" s="4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4"/>
      <c r="AI370" s="4"/>
      <c r="AJ370" s="4"/>
      <c r="AK370" s="4"/>
      <c r="AL370" s="13"/>
      <c r="AM370" s="13"/>
      <c r="AN370" s="4"/>
      <c r="AO370" s="4"/>
    </row>
    <row r="371" spans="3:41" s="3" customFormat="1" ht="15.75" thickBot="1">
      <c r="C371" s="5" t="str">
        <f>IF(OR(F371="",H371=""),"",IF(F371=H371,1,IF(F371&lt;H371,0,IF(F371-H371&lt;10,2,IF(F371&gt;H371,3,SE)))))</f>
        <v/>
      </c>
      <c r="D371" s="172"/>
      <c r="E371" s="173"/>
      <c r="F371" s="173"/>
      <c r="G371" s="173"/>
      <c r="H371" s="173"/>
      <c r="I371" s="173"/>
      <c r="J371" s="173"/>
      <c r="K371" s="173"/>
      <c r="L371" s="173"/>
      <c r="M371" s="173"/>
      <c r="N371" s="173"/>
      <c r="O371" s="173"/>
      <c r="P371" s="174"/>
      <c r="Q371" s="4" t="str">
        <f>IF(OR(H371="",F371=""),"",IF(H371=F371,1,IF(H371&lt;F371,0,IF(H371-F371&lt;10,2,IF(H371&gt;F371,3,SE)))))</f>
        <v/>
      </c>
      <c r="S371" s="13"/>
      <c r="T371" s="13"/>
      <c r="U371" s="4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4"/>
      <c r="AI371" s="4"/>
      <c r="AJ371" s="4"/>
      <c r="AK371" s="4"/>
      <c r="AL371" s="13"/>
      <c r="AM371" s="13"/>
      <c r="AN371" s="4"/>
      <c r="AO371" s="4"/>
    </row>
    <row r="372" spans="3:41" s="3" customFormat="1">
      <c r="C372" s="5" t="str">
        <f>IF(OR(F372="",H372=""),"",IF(F372=H372,1,IF(F372&lt;H372,0,IF(F372-H372&lt;10,2,IF(F372&gt;H372,3,SE)))))</f>
        <v/>
      </c>
      <c r="Q372" s="4" t="str">
        <f>IF(OR(H372="",F372=""),"",IF(H372=F372,1,IF(H372&lt;F372,0,IF(H372-F372&lt;10,2,IF(H372&gt;F372,3,SE)))))</f>
        <v/>
      </c>
      <c r="S372" s="13"/>
      <c r="T372" s="13"/>
      <c r="U372" s="4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4"/>
      <c r="AI372" s="4"/>
      <c r="AJ372" s="4"/>
      <c r="AK372" s="4"/>
      <c r="AL372" s="13"/>
      <c r="AM372" s="13"/>
      <c r="AN372" s="4"/>
      <c r="AO372" s="4"/>
    </row>
    <row r="373" spans="3:41" s="3" customFormat="1">
      <c r="C373" s="5" t="str">
        <f>IF(OR(F373="",H373=""),"",IF(F373=H373,1,IF(F373&lt;H373,0,IF(F373-H373&lt;10,2,IF(F373&gt;H373,3,SE)))))</f>
        <v/>
      </c>
      <c r="D373" s="168" t="str">
        <f>V356</f>
        <v>INGLATERRA</v>
      </c>
      <c r="E373" s="168"/>
      <c r="F373" s="11"/>
      <c r="G373" s="12" t="s">
        <v>60</v>
      </c>
      <c r="H373" s="11"/>
      <c r="I373" s="168" t="str">
        <f>V355</f>
        <v>PORTUGAL</v>
      </c>
      <c r="J373" s="168"/>
      <c r="K373" s="168"/>
      <c r="L373" s="168"/>
      <c r="M373" s="168"/>
      <c r="N373" s="168"/>
      <c r="O373" s="168"/>
      <c r="P373" s="168"/>
      <c r="Q373" s="4" t="str">
        <f>IF(OR(H373="",F373=""),"",IF(H373=F373,1,IF(H373&lt;F373,0,IF(H373-F373&lt;10,2,IF(H373&gt;F373,3,SE)))))</f>
        <v/>
      </c>
      <c r="S373" s="13"/>
      <c r="T373" s="13"/>
      <c r="U373" s="4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4"/>
      <c r="AI373" s="4"/>
      <c r="AJ373" s="4"/>
      <c r="AK373" s="4"/>
      <c r="AL373" s="13"/>
      <c r="AM373" s="13"/>
      <c r="AN373" s="4"/>
      <c r="AO373" s="4"/>
    </row>
    <row r="374" spans="3:41" s="3" customFormat="1">
      <c r="C374" s="5" t="str">
        <f>IF(OR(F374="",H374=""),"",IF(F374=H374,1,IF(F374&lt;H374,0,IF(F374-H374&lt;10,2,IF(F374&gt;H374,3,SE)))))</f>
        <v/>
      </c>
      <c r="D374" s="168" t="str">
        <f>V354</f>
        <v>JAPÃO</v>
      </c>
      <c r="E374" s="168"/>
      <c r="F374" s="11"/>
      <c r="G374" s="12" t="s">
        <v>60</v>
      </c>
      <c r="H374" s="11"/>
      <c r="I374" s="168" t="str">
        <f>V353</f>
        <v>RUSSIA</v>
      </c>
      <c r="J374" s="168"/>
      <c r="K374" s="168"/>
      <c r="L374" s="168"/>
      <c r="M374" s="168"/>
      <c r="N374" s="168"/>
      <c r="O374" s="168"/>
      <c r="P374" s="168"/>
      <c r="Q374" s="4" t="str">
        <f>IF(OR(H374="",F374=""),"",IF(H374=F374,1,IF(H374&lt;F374,0,IF(H374-F374&lt;10,2,IF(H374&gt;F374,3,SE)))))</f>
        <v/>
      </c>
      <c r="S374" s="13"/>
      <c r="T374" s="13"/>
      <c r="U374" s="4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4"/>
      <c r="AI374" s="4"/>
      <c r="AJ374" s="4"/>
      <c r="AK374" s="4"/>
      <c r="AL374" s="13"/>
      <c r="AM374" s="13"/>
      <c r="AN374" s="4"/>
      <c r="AO374" s="4"/>
    </row>
    <row r="375" spans="3:41" s="3" customFormat="1" ht="15.75" thickBot="1">
      <c r="C375" s="5" t="str">
        <f>IF(OR(F375="",H375=""),"",IF(F375=H375,1,IF(F375&lt;H375,0,IF(F375-H375&lt;10,2,IF(F375&gt;H375,3,SE)))))</f>
        <v/>
      </c>
      <c r="Q375" s="4" t="str">
        <f>IF(OR(H375="",F375=""),"",IF(H375=F375,1,IF(H375&lt;F375,0,IF(H375-F375&lt;10,2,IF(H375&gt;F375,3,SE)))))</f>
        <v/>
      </c>
      <c r="S375" s="13"/>
      <c r="T375" s="13"/>
      <c r="U375" s="4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4"/>
      <c r="AI375" s="4"/>
      <c r="AJ375" s="4"/>
      <c r="AK375" s="4"/>
      <c r="AL375" s="13"/>
      <c r="AM375" s="13"/>
      <c r="AN375" s="4"/>
      <c r="AO375" s="4"/>
    </row>
    <row r="376" spans="3:41" s="3" customFormat="1">
      <c r="C376" s="5" t="str">
        <f>IF(OR(F376="",H376=""),"",IF(F376=H376,1,IF(F376&lt;H376,0,IF(F376-H376&lt;10,2,IF(F376&gt;H376,3,SE)))))</f>
        <v/>
      </c>
      <c r="D376" s="169" t="s">
        <v>64</v>
      </c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1"/>
      <c r="Q376" s="4" t="str">
        <f>IF(OR(H376="",F376=""),"",IF(H376=F376,1,IF(H376&lt;F376,0,IF(H376-F376&lt;10,2,IF(H376&gt;F376,3,SE)))))</f>
        <v/>
      </c>
      <c r="S376" s="13"/>
      <c r="T376" s="13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13"/>
      <c r="AM376" s="13"/>
      <c r="AN376" s="4"/>
      <c r="AO376" s="4"/>
    </row>
    <row r="377" spans="3:41" s="3" customFormat="1" ht="15.75" thickBot="1">
      <c r="C377" s="5" t="str">
        <f>IF(OR(F377="",H377=""),"",IF(F377=H377,1,IF(F377&lt;H377,0,IF(F377-H377&lt;10,2,IF(F377&gt;H377,3,SE)))))</f>
        <v/>
      </c>
      <c r="D377" s="172"/>
      <c r="E377" s="173"/>
      <c r="F377" s="173"/>
      <c r="G377" s="173"/>
      <c r="H377" s="173"/>
      <c r="I377" s="173"/>
      <c r="J377" s="173"/>
      <c r="K377" s="173"/>
      <c r="L377" s="173"/>
      <c r="M377" s="173"/>
      <c r="N377" s="173"/>
      <c r="O377" s="173"/>
      <c r="P377" s="174"/>
      <c r="Q377" s="4" t="str">
        <f>IF(OR(H377="",F377=""),"",IF(H377=F377,1,IF(H377&lt;F377,0,IF(H377-F377&lt;10,2,IF(H377&gt;F377,3,SE)))))</f>
        <v/>
      </c>
      <c r="S377" s="13"/>
      <c r="T377" s="13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13"/>
      <c r="AM377" s="13"/>
      <c r="AN377" s="4"/>
      <c r="AO377" s="4"/>
    </row>
    <row r="378" spans="3:41" s="3" customFormat="1">
      <c r="C378" s="5" t="str">
        <f>IF(OR(F378="",H378=""),"",IF(F378=H378,1,IF(F378&lt;H378,0,IF(F378-H378&lt;10,2,IF(F378&gt;H378,3,SE)))))</f>
        <v/>
      </c>
      <c r="Q378" s="4" t="str">
        <f>IF(OR(H378="",F378=""),"",IF(H378=F378,1,IF(H378&lt;F378,0,IF(H378-F378&lt;10,2,IF(H378&gt;F378,3,SE)))))</f>
        <v/>
      </c>
      <c r="S378" s="13"/>
      <c r="T378" s="13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13"/>
      <c r="AM378" s="13"/>
      <c r="AN378" s="4"/>
      <c r="AO378" s="4"/>
    </row>
    <row r="379" spans="3:41" s="3" customFormat="1">
      <c r="C379" s="5" t="str">
        <f>IF(OR(F379="",H379=""),"",IF(F379=H379,1,IF(F379&lt;H379,0,IF(F379-H379&lt;10,2,IF(F379&gt;H379,3,SE)))))</f>
        <v/>
      </c>
      <c r="D379" s="168" t="str">
        <f>V356</f>
        <v>INGLATERRA</v>
      </c>
      <c r="E379" s="168"/>
      <c r="F379" s="11"/>
      <c r="G379" s="14" t="s">
        <v>60</v>
      </c>
      <c r="H379" s="11"/>
      <c r="I379" s="168" t="str">
        <f>V353</f>
        <v>RUSSIA</v>
      </c>
      <c r="J379" s="168"/>
      <c r="K379" s="168"/>
      <c r="L379" s="168"/>
      <c r="M379" s="168"/>
      <c r="N379" s="168"/>
      <c r="O379" s="168"/>
      <c r="P379" s="168"/>
      <c r="Q379" s="4" t="str">
        <f>IF(OR(H379="",F379=""),"",IF(H379=F379,1,IF(H379&lt;F379,0,IF(H379-F379&lt;10,2,IF(H379&gt;F379,3,SE)))))</f>
        <v/>
      </c>
      <c r="S379" s="13"/>
      <c r="T379" s="13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13"/>
      <c r="AM379" s="13"/>
      <c r="AN379" s="4"/>
      <c r="AO379" s="4"/>
    </row>
    <row r="380" spans="3:41" s="3" customFormat="1">
      <c r="C380" s="5" t="str">
        <f>IF(OR(F380="",H380=""),"",IF(F380=H380,1,IF(F380&lt;H380,0,IF(F380-H380&lt;10,2,IF(F380&gt;H380,3,SE)))))</f>
        <v/>
      </c>
      <c r="D380" s="168" t="str">
        <f>V355</f>
        <v>PORTUGAL</v>
      </c>
      <c r="E380" s="168"/>
      <c r="F380" s="11"/>
      <c r="G380" s="14" t="s">
        <v>60</v>
      </c>
      <c r="H380" s="11"/>
      <c r="I380" s="168" t="str">
        <f>V354</f>
        <v>JAPÃO</v>
      </c>
      <c r="J380" s="168"/>
      <c r="K380" s="168"/>
      <c r="L380" s="168"/>
      <c r="M380" s="168"/>
      <c r="N380" s="168"/>
      <c r="O380" s="168"/>
      <c r="P380" s="168"/>
      <c r="Q380" s="4" t="str">
        <f>IF(OR(H380="",F380=""),"",IF(H380=F380,1,IF(H380&lt;F380,0,IF(H380-F380&lt;10,2,IF(H380&gt;F380,3,SE)))))</f>
        <v/>
      </c>
      <c r="S380" s="13"/>
      <c r="T380" s="13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13"/>
      <c r="AM380" s="13"/>
      <c r="AN380" s="4"/>
      <c r="AO380" s="4"/>
    </row>
    <row r="381" spans="3:41" s="3" customFormat="1" ht="15.75" thickBot="1">
      <c r="C381" s="5" t="str">
        <f>IF(OR(F381="",H381=""),"",IF(F381=H381,1,IF(F381&lt;H381,0,IF(F381-H381&lt;10,2,IF(F381&gt;H381,3,SE)))))</f>
        <v/>
      </c>
      <c r="Q381" s="4" t="str">
        <f>IF(OR(H381="",F381=""),"",IF(H381=F381,1,IF(H381&lt;F381,0,IF(H381-F381&lt;10,2,IF(H381&gt;F381,3,SE)))))</f>
        <v/>
      </c>
      <c r="S381" s="13"/>
      <c r="T381" s="13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13"/>
      <c r="AM381" s="13"/>
      <c r="AN381" s="4"/>
      <c r="AO381" s="4"/>
    </row>
    <row r="382" spans="3:41" s="3" customFormat="1">
      <c r="C382" s="5" t="str">
        <f>IF(OR(F382="",H382=""),"",IF(F382=H382,1,IF(F382&lt;H382,0,IF(F382-H382&lt;10,2,IF(F382&gt;H382,3,SE)))))</f>
        <v/>
      </c>
      <c r="D382" s="169" t="s">
        <v>65</v>
      </c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1"/>
      <c r="Q382" s="4" t="str">
        <f>IF(OR(H382="",F382=""),"",IF(H382=F382,1,IF(H382&lt;F382,0,IF(H382-F382&lt;10,2,IF(H382&gt;F382,3,SE)))))</f>
        <v/>
      </c>
      <c r="S382" s="13"/>
      <c r="T382" s="13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13"/>
      <c r="AM382" s="13"/>
      <c r="AN382" s="4"/>
      <c r="AO382" s="4"/>
    </row>
    <row r="383" spans="3:41" s="3" customFormat="1" ht="15.75" thickBot="1">
      <c r="C383" s="5" t="str">
        <f>IF(OR(F383="",H383=""),"",IF(F383=H383,1,IF(F383&lt;H383,0,IF(F383-H383&lt;10,2,IF(F383&gt;H383,3,SE)))))</f>
        <v/>
      </c>
      <c r="D383" s="172"/>
      <c r="E383" s="173"/>
      <c r="F383" s="173"/>
      <c r="G383" s="173"/>
      <c r="H383" s="173"/>
      <c r="I383" s="173"/>
      <c r="J383" s="173"/>
      <c r="K383" s="173"/>
      <c r="L383" s="173"/>
      <c r="M383" s="173"/>
      <c r="N383" s="173"/>
      <c r="O383" s="173"/>
      <c r="P383" s="174"/>
      <c r="Q383" s="4" t="str">
        <f>IF(OR(H383="",F383=""),"",IF(H383=F383,1,IF(H383&lt;F383,0,IF(H383-F383&lt;10,2,IF(H383&gt;F383,3,SE)))))</f>
        <v/>
      </c>
      <c r="S383" s="13"/>
      <c r="T383" s="13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13"/>
      <c r="AM383" s="13"/>
      <c r="AN383" s="4"/>
      <c r="AO383" s="4"/>
    </row>
    <row r="384" spans="3:41" s="3" customFormat="1">
      <c r="C384" s="5" t="str">
        <f>IF(OR(F384="",H384=""),"",IF(F384=H384,1,IF(F384&lt;H384,0,IF(F384-H384&lt;10,2,IF(F384&gt;H384,3,SE)))))</f>
        <v/>
      </c>
      <c r="Q384" s="4" t="str">
        <f>IF(OR(H384="",F384=""),"",IF(H384=F384,1,IF(H384&lt;F384,0,IF(H384-F384&lt;10,2,IF(H384&gt;F384,3,SE)))))</f>
        <v/>
      </c>
      <c r="S384" s="13"/>
      <c r="T384" s="13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13"/>
      <c r="AM384" s="13"/>
      <c r="AN384" s="4"/>
      <c r="AO384" s="4"/>
    </row>
    <row r="385" spans="3:41" s="3" customFormat="1">
      <c r="C385" s="5" t="str">
        <f>IF(OR(F385="",H385=""),"",IF(F385=H385,1,IF(F385&lt;H385,0,IF(F385-H385&lt;10,2,IF(F385&gt;H385,3,SE)))))</f>
        <v/>
      </c>
      <c r="D385" s="168" t="str">
        <f>V356</f>
        <v>INGLATERRA</v>
      </c>
      <c r="E385" s="168"/>
      <c r="F385" s="11"/>
      <c r="G385" s="14" t="s">
        <v>60</v>
      </c>
      <c r="H385" s="11"/>
      <c r="I385" s="168" t="str">
        <f>V354</f>
        <v>JAPÃO</v>
      </c>
      <c r="J385" s="168"/>
      <c r="K385" s="168"/>
      <c r="L385" s="168"/>
      <c r="M385" s="168"/>
      <c r="N385" s="168"/>
      <c r="O385" s="168"/>
      <c r="P385" s="168"/>
      <c r="Q385" s="4" t="str">
        <f>IF(OR(H385="",F385=""),"",IF(H385=F385,1,IF(H385&lt;F385,0,IF(H385-F385&lt;10,2,IF(H385&gt;F385,3,SE)))))</f>
        <v/>
      </c>
      <c r="S385" s="13"/>
      <c r="T385" s="13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13"/>
      <c r="AM385" s="13"/>
      <c r="AN385" s="4"/>
      <c r="AO385" s="4"/>
    </row>
    <row r="386" spans="3:41" s="3" customFormat="1">
      <c r="C386" s="5" t="str">
        <f>IF(OR(F386="",H386=""),"",IF(F386=H386,1,IF(F386&lt;H386,0,IF(F386-H386&lt;10,2,IF(F386&gt;H386,3,SE)))))</f>
        <v/>
      </c>
      <c r="D386" s="168" t="str">
        <f>V355</f>
        <v>PORTUGAL</v>
      </c>
      <c r="E386" s="168"/>
      <c r="F386" s="11"/>
      <c r="G386" s="14" t="s">
        <v>60</v>
      </c>
      <c r="H386" s="11"/>
      <c r="I386" s="168" t="str">
        <f>V353</f>
        <v>RUSSIA</v>
      </c>
      <c r="J386" s="168"/>
      <c r="K386" s="168"/>
      <c r="L386" s="168"/>
      <c r="M386" s="168"/>
      <c r="N386" s="168"/>
      <c r="O386" s="168"/>
      <c r="P386" s="168"/>
      <c r="Q386" s="4" t="str">
        <f>IF(OR(H386="",F386=""),"",IF(H386=F386,1,IF(H386&lt;F386,0,IF(H386-F386&lt;10,2,IF(H386&gt;F386,3,SE)))))</f>
        <v/>
      </c>
      <c r="S386" s="13"/>
      <c r="T386" s="13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13"/>
      <c r="AM386" s="13"/>
      <c r="AN386" s="4"/>
      <c r="AO386" s="4"/>
    </row>
    <row r="387" spans="3:41" s="3" customFormat="1" ht="15.75" thickBot="1">
      <c r="C387" s="5" t="str">
        <f>IF(OR(F387="",H387=""),"",IF(F387=H387,1,IF(F387&lt;H387,0,IF(F387-H387&lt;10,2,IF(F387&gt;H387,3,SE)))))</f>
        <v/>
      </c>
      <c r="Q387" s="4" t="str">
        <f>IF(OR(H387="",F387=""),"",IF(H387=F387,1,IF(H387&lt;F387,0,IF(H387-F387&lt;10,2,IF(H387&gt;F387,3,SE)))))</f>
        <v/>
      </c>
      <c r="S387" s="13"/>
      <c r="T387" s="13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13"/>
      <c r="AM387" s="13"/>
      <c r="AN387" s="4"/>
      <c r="AO387" s="4"/>
    </row>
    <row r="388" spans="3:41" s="3" customFormat="1">
      <c r="C388" s="5" t="str">
        <f>IF(OR(F388="",H388=""),"",IF(F388=H388,1,IF(F388&lt;H388,0,IF(F388-H388&lt;10,2,IF(F388&gt;H388,3,SE)))))</f>
        <v/>
      </c>
      <c r="D388" s="169" t="s">
        <v>66</v>
      </c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1"/>
      <c r="Q388" s="4" t="str">
        <f>IF(OR(H388="",F388=""),"",IF(H388=F388,1,IF(H388&lt;F388,0,IF(H388-F388&lt;10,2,IF(H388&gt;F388,3,SE)))))</f>
        <v/>
      </c>
      <c r="S388" s="13"/>
      <c r="T388" s="13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13"/>
      <c r="AM388" s="13"/>
      <c r="AN388" s="4"/>
      <c r="AO388" s="4"/>
    </row>
    <row r="389" spans="3:41" s="3" customFormat="1" ht="15.75" thickBot="1">
      <c r="C389" s="5" t="str">
        <f>IF(OR(F389="",H389=""),"",IF(F389=H389,1,IF(F389&lt;H389,0,IF(F389-H389&lt;10,2,IF(F389&gt;H389,3,SE)))))</f>
        <v/>
      </c>
      <c r="D389" s="172"/>
      <c r="E389" s="173"/>
      <c r="F389" s="173"/>
      <c r="G389" s="173"/>
      <c r="H389" s="173"/>
      <c r="I389" s="173"/>
      <c r="J389" s="173"/>
      <c r="K389" s="173"/>
      <c r="L389" s="173"/>
      <c r="M389" s="173"/>
      <c r="N389" s="173"/>
      <c r="O389" s="173"/>
      <c r="P389" s="174"/>
      <c r="Q389" s="4" t="str">
        <f>IF(OR(H389="",F389=""),"",IF(H389=F389,1,IF(H389&lt;F389,0,IF(H389-F389&lt;10,2,IF(H389&gt;F389,3,SE)))))</f>
        <v/>
      </c>
      <c r="S389" s="13"/>
      <c r="T389" s="13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13"/>
      <c r="AM389" s="13"/>
      <c r="AN389" s="4"/>
      <c r="AO389" s="4"/>
    </row>
    <row r="390" spans="3:41" s="3" customFormat="1">
      <c r="C390" s="5" t="str">
        <f>IF(OR(F390="",H390=""),"",IF(F390=H390,1,IF(F390&lt;H390,0,IF(F390-H390&lt;10,2,IF(F390&gt;H390,3,SE)))))</f>
        <v/>
      </c>
      <c r="Q390" s="4" t="str">
        <f>IF(OR(H390="",F390=""),"",IF(H390=F390,1,IF(H390&lt;F390,0,IF(H390-F390&lt;10,2,IF(H390&gt;F390,3,SE)))))</f>
        <v/>
      </c>
      <c r="S390" s="13"/>
      <c r="T390" s="13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13"/>
      <c r="AM390" s="13"/>
      <c r="AN390" s="4"/>
      <c r="AO390" s="4"/>
    </row>
    <row r="391" spans="3:41" s="3" customFormat="1">
      <c r="C391" s="5" t="str">
        <f>IF(OR(F391="",H391=""),"",IF(F391=H391,1,IF(F391&lt;H391,0,IF(F391-H391&lt;10,2,IF(F391&gt;H391,3,SE)))))</f>
        <v/>
      </c>
      <c r="D391" s="168" t="str">
        <f>V356</f>
        <v>INGLATERRA</v>
      </c>
      <c r="E391" s="168"/>
      <c r="F391" s="11"/>
      <c r="G391" s="12" t="s">
        <v>60</v>
      </c>
      <c r="H391" s="11"/>
      <c r="I391" s="168" t="str">
        <f>V355</f>
        <v>PORTUGAL</v>
      </c>
      <c r="J391" s="168"/>
      <c r="K391" s="168"/>
      <c r="L391" s="168"/>
      <c r="M391" s="168"/>
      <c r="N391" s="168"/>
      <c r="O391" s="168"/>
      <c r="P391" s="168"/>
      <c r="Q391" s="4" t="str">
        <f>IF(OR(H391="",F391=""),"",IF(H391=F391,1,IF(H391&lt;F391,0,IF(H391-F391&lt;10,2,IF(H391&gt;F391,3,SE)))))</f>
        <v/>
      </c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</row>
    <row r="392" spans="3:41" s="3" customFormat="1">
      <c r="C392" s="5" t="str">
        <f>IF(OR(F392="",H392=""),"",IF(F392=H392,1,IF(F392&lt;H392,0,IF(F392-H392&lt;10,2,IF(F392&gt;H392,3,SE)))))</f>
        <v/>
      </c>
      <c r="D392" s="168" t="str">
        <f>V354</f>
        <v>JAPÃO</v>
      </c>
      <c r="E392" s="168"/>
      <c r="F392" s="11"/>
      <c r="G392" s="12" t="s">
        <v>60</v>
      </c>
      <c r="H392" s="11"/>
      <c r="I392" s="168" t="str">
        <f>V353</f>
        <v>RUSSIA</v>
      </c>
      <c r="J392" s="168"/>
      <c r="K392" s="168"/>
      <c r="L392" s="168"/>
      <c r="M392" s="168"/>
      <c r="N392" s="168"/>
      <c r="O392" s="168"/>
      <c r="P392" s="168"/>
      <c r="Q392" s="4" t="str">
        <f>IF(OR(H392="",F392=""),"",IF(H392=F392,1,IF(H392&lt;F392,0,IF(H392-F392&lt;10,2,IF(H392&gt;F392,3,SE)))))</f>
        <v/>
      </c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</row>
    <row r="393" spans="3:41" s="3" customFormat="1" ht="15.75" thickBot="1"/>
    <row r="394" spans="3:41" s="3" customFormat="1">
      <c r="D394" s="141" t="s">
        <v>72</v>
      </c>
      <c r="E394" s="142"/>
      <c r="F394" s="142"/>
      <c r="G394" s="142"/>
      <c r="H394" s="142"/>
      <c r="I394" s="142"/>
      <c r="J394" s="142"/>
      <c r="K394" s="142"/>
      <c r="L394" s="142"/>
      <c r="M394" s="142"/>
      <c r="N394" s="142"/>
      <c r="O394" s="142"/>
      <c r="P394" s="142"/>
      <c r="Q394" s="142"/>
      <c r="R394" s="142"/>
      <c r="S394" s="142"/>
      <c r="T394" s="142"/>
      <c r="U394" s="142"/>
      <c r="V394" s="142"/>
      <c r="W394" s="142"/>
      <c r="X394" s="142"/>
      <c r="Y394" s="142"/>
      <c r="Z394" s="142"/>
      <c r="AA394" s="142"/>
      <c r="AB394" s="142"/>
      <c r="AC394" s="142"/>
      <c r="AD394" s="143"/>
    </row>
    <row r="395" spans="3:41" s="3" customFormat="1">
      <c r="D395" s="144"/>
      <c r="E395" s="145"/>
      <c r="F395" s="145"/>
      <c r="G395" s="145"/>
      <c r="H395" s="145"/>
      <c r="I395" s="145"/>
      <c r="J395" s="145"/>
      <c r="K395" s="145"/>
      <c r="L395" s="145"/>
      <c r="M395" s="145"/>
      <c r="N395" s="145"/>
      <c r="O395" s="145"/>
      <c r="P395" s="145"/>
      <c r="Q395" s="145"/>
      <c r="R395" s="145"/>
      <c r="S395" s="145"/>
      <c r="T395" s="145"/>
      <c r="U395" s="145"/>
      <c r="V395" s="145"/>
      <c r="W395" s="145"/>
      <c r="X395" s="145"/>
      <c r="Y395" s="145"/>
      <c r="Z395" s="145"/>
      <c r="AA395" s="145"/>
      <c r="AB395" s="145"/>
      <c r="AC395" s="145"/>
      <c r="AD395" s="146"/>
    </row>
    <row r="396" spans="3:41" s="3" customFormat="1" ht="15.75" thickBot="1">
      <c r="D396" s="147"/>
      <c r="E396" s="148"/>
      <c r="F396" s="148"/>
      <c r="G396" s="148"/>
      <c r="H396" s="148"/>
      <c r="I396" s="148"/>
      <c r="J396" s="148"/>
      <c r="K396" s="145"/>
      <c r="L396" s="145"/>
      <c r="M396" s="145"/>
      <c r="N396" s="145"/>
      <c r="O396" s="145"/>
      <c r="P396" s="145"/>
      <c r="Q396" s="145"/>
      <c r="R396" s="145"/>
      <c r="S396" s="148"/>
      <c r="T396" s="148"/>
      <c r="U396" s="148"/>
      <c r="V396" s="148"/>
      <c r="W396" s="148"/>
      <c r="X396" s="148"/>
      <c r="Y396" s="148"/>
      <c r="Z396" s="148"/>
      <c r="AA396" s="148"/>
      <c r="AB396" s="148"/>
      <c r="AC396" s="148"/>
      <c r="AD396" s="149"/>
    </row>
    <row r="397" spans="3:41" s="3" customFormat="1" ht="15" customHeight="1">
      <c r="D397" s="17"/>
      <c r="E397" s="18"/>
      <c r="F397" s="18"/>
      <c r="G397" s="18"/>
      <c r="H397" s="18"/>
      <c r="I397" s="18"/>
      <c r="J397" s="18"/>
      <c r="K397" s="175" t="s">
        <v>97</v>
      </c>
      <c r="L397" s="176"/>
      <c r="M397" s="176"/>
      <c r="N397" s="176"/>
      <c r="O397" s="176"/>
      <c r="P397" s="176"/>
      <c r="Q397" s="176"/>
      <c r="R397" s="177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9"/>
    </row>
    <row r="398" spans="3:41" s="3" customFormat="1" ht="15" customHeight="1" thickBot="1">
      <c r="D398" s="20"/>
      <c r="E398" s="21"/>
      <c r="F398" s="21"/>
      <c r="G398" s="21"/>
      <c r="H398" s="21"/>
      <c r="I398" s="21"/>
      <c r="J398" s="21"/>
      <c r="K398" s="178"/>
      <c r="L398" s="179"/>
      <c r="M398" s="179"/>
      <c r="N398" s="179"/>
      <c r="O398" s="179"/>
      <c r="P398" s="179"/>
      <c r="Q398" s="179"/>
      <c r="R398" s="180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2"/>
    </row>
    <row r="399" spans="3:41" s="3" customFormat="1">
      <c r="D399" s="181" t="s">
        <v>73</v>
      </c>
      <c r="E399" s="183" t="str">
        <f>IF(OR(F83="",H83=""),"1º GRUPO A",E44)</f>
        <v>1º GRUPO A</v>
      </c>
      <c r="F399" s="184"/>
      <c r="G399" s="184"/>
      <c r="H399" s="184"/>
      <c r="I399" s="184"/>
      <c r="J399" s="184"/>
      <c r="K399" s="184"/>
      <c r="L399" s="185"/>
      <c r="M399" s="23"/>
      <c r="N399" s="24" t="s">
        <v>74</v>
      </c>
      <c r="O399" s="25"/>
      <c r="P399" s="183" t="str">
        <f>IF(OR(F392="",H392=""),"2º GRUPO H",E354)</f>
        <v>2º GRUPO H</v>
      </c>
      <c r="Q399" s="184"/>
      <c r="R399" s="184"/>
      <c r="S399" s="184"/>
      <c r="T399" s="184"/>
      <c r="U399" s="184"/>
      <c r="V399" s="184"/>
      <c r="W399" s="184"/>
      <c r="X399" s="184"/>
      <c r="Y399" s="184"/>
      <c r="Z399" s="184"/>
      <c r="AA399" s="184"/>
      <c r="AB399" s="184"/>
      <c r="AC399" s="184"/>
      <c r="AD399" s="185"/>
    </row>
    <row r="400" spans="3:41" s="3" customFormat="1" ht="15.75" thickBot="1">
      <c r="D400" s="182"/>
      <c r="E400" s="186"/>
      <c r="F400" s="187"/>
      <c r="G400" s="187"/>
      <c r="H400" s="187"/>
      <c r="I400" s="187"/>
      <c r="J400" s="187"/>
      <c r="K400" s="187"/>
      <c r="L400" s="188"/>
      <c r="M400" s="26"/>
      <c r="N400" s="27" t="s">
        <v>74</v>
      </c>
      <c r="O400" s="28"/>
      <c r="P400" s="186"/>
      <c r="Q400" s="187"/>
      <c r="R400" s="187"/>
      <c r="S400" s="187"/>
      <c r="T400" s="187"/>
      <c r="U400" s="187"/>
      <c r="V400" s="187"/>
      <c r="W400" s="187"/>
      <c r="X400" s="187"/>
      <c r="Y400" s="187"/>
      <c r="Z400" s="187"/>
      <c r="AA400" s="187"/>
      <c r="AB400" s="187"/>
      <c r="AC400" s="187"/>
      <c r="AD400" s="188"/>
    </row>
    <row r="401" spans="4:30" s="3" customFormat="1" ht="19.5" customHeight="1" thickBot="1">
      <c r="D401" s="29"/>
      <c r="E401" s="30"/>
      <c r="F401" s="31"/>
      <c r="G401" s="31"/>
      <c r="H401" s="31"/>
      <c r="I401" s="31"/>
      <c r="J401" s="31"/>
      <c r="K401" s="31"/>
      <c r="L401" s="32"/>
      <c r="M401" s="33" t="str">
        <f>IF(OR(M399="",O399=""),"",SUM(M399:M400))</f>
        <v/>
      </c>
      <c r="N401" s="34"/>
      <c r="O401" s="35" t="str">
        <f>IF(OR(O399="",M399=""),"",SUM(O399:O400))</f>
        <v/>
      </c>
      <c r="P401" s="189"/>
      <c r="Q401" s="190"/>
      <c r="R401" s="190"/>
      <c r="S401" s="190"/>
      <c r="T401" s="190"/>
      <c r="U401" s="190"/>
      <c r="V401" s="190"/>
      <c r="W401" s="190"/>
      <c r="X401" s="190"/>
      <c r="Y401" s="190"/>
      <c r="Z401" s="190"/>
      <c r="AA401" s="190"/>
      <c r="AB401" s="190"/>
      <c r="AC401" s="190"/>
      <c r="AD401" s="191"/>
    </row>
    <row r="402" spans="4:30" s="3" customFormat="1">
      <c r="D402" s="181" t="s">
        <v>75</v>
      </c>
      <c r="E402" s="183" t="str">
        <f>IF(OR(F127="",H127=""),"1º GRUPO B",E88)</f>
        <v>1º GRUPO B</v>
      </c>
      <c r="F402" s="184"/>
      <c r="G402" s="184"/>
      <c r="H402" s="184"/>
      <c r="I402" s="184"/>
      <c r="J402" s="184"/>
      <c r="K402" s="184"/>
      <c r="L402" s="185"/>
      <c r="M402" s="23"/>
      <c r="N402" s="24" t="s">
        <v>74</v>
      </c>
      <c r="O402" s="25"/>
      <c r="P402" s="183" t="str">
        <f>IF(OR(F348="",H348=""),"2º GRUPO G",E310)</f>
        <v>2º GRUPO G</v>
      </c>
      <c r="Q402" s="184"/>
      <c r="R402" s="184"/>
      <c r="S402" s="184"/>
      <c r="T402" s="184"/>
      <c r="U402" s="184"/>
      <c r="V402" s="184"/>
      <c r="W402" s="184"/>
      <c r="X402" s="184"/>
      <c r="Y402" s="184"/>
      <c r="Z402" s="184"/>
      <c r="AA402" s="184"/>
      <c r="AB402" s="184"/>
      <c r="AC402" s="184"/>
      <c r="AD402" s="185"/>
    </row>
    <row r="403" spans="4:30" s="3" customFormat="1" ht="15.75" thickBot="1">
      <c r="D403" s="182"/>
      <c r="E403" s="186"/>
      <c r="F403" s="187"/>
      <c r="G403" s="187"/>
      <c r="H403" s="187"/>
      <c r="I403" s="187"/>
      <c r="J403" s="187"/>
      <c r="K403" s="187"/>
      <c r="L403" s="188"/>
      <c r="M403" s="26"/>
      <c r="N403" s="27" t="s">
        <v>74</v>
      </c>
      <c r="O403" s="28"/>
      <c r="P403" s="186"/>
      <c r="Q403" s="187"/>
      <c r="R403" s="187"/>
      <c r="S403" s="187"/>
      <c r="T403" s="187"/>
      <c r="U403" s="187"/>
      <c r="V403" s="187"/>
      <c r="W403" s="187"/>
      <c r="X403" s="187"/>
      <c r="Y403" s="187"/>
      <c r="Z403" s="187"/>
      <c r="AA403" s="187"/>
      <c r="AB403" s="187"/>
      <c r="AC403" s="187"/>
      <c r="AD403" s="188"/>
    </row>
    <row r="404" spans="4:30" s="3" customFormat="1" ht="17.25" customHeight="1" thickBot="1">
      <c r="D404" s="29"/>
      <c r="E404" s="30"/>
      <c r="F404" s="31"/>
      <c r="G404" s="31"/>
      <c r="H404" s="31"/>
      <c r="I404" s="31"/>
      <c r="J404" s="31"/>
      <c r="K404" s="31"/>
      <c r="L404" s="32"/>
      <c r="M404" s="33" t="str">
        <f>IF(OR(M402="",O402=""),"",SUM(M402:M403))</f>
        <v/>
      </c>
      <c r="N404" s="34"/>
      <c r="O404" s="35" t="str">
        <f>IF(OR(M402="",O402=""),"",SUM(O402:O403))</f>
        <v/>
      </c>
      <c r="P404" s="189"/>
      <c r="Q404" s="190"/>
      <c r="R404" s="190"/>
      <c r="S404" s="190"/>
      <c r="T404" s="190"/>
      <c r="U404" s="190"/>
      <c r="V404" s="190"/>
      <c r="W404" s="190"/>
      <c r="X404" s="190"/>
      <c r="Y404" s="190"/>
      <c r="Z404" s="190"/>
      <c r="AA404" s="190"/>
      <c r="AB404" s="190"/>
      <c r="AC404" s="190"/>
      <c r="AD404" s="191"/>
    </row>
    <row r="405" spans="4:30" s="3" customFormat="1">
      <c r="D405" s="181" t="s">
        <v>76</v>
      </c>
      <c r="E405" s="183" t="str">
        <f>IF(OR(F171="",H171=""),"1º GRUPO C",E132)</f>
        <v>1º GRUPO C</v>
      </c>
      <c r="F405" s="184"/>
      <c r="G405" s="184"/>
      <c r="H405" s="184"/>
      <c r="I405" s="184"/>
      <c r="J405" s="184"/>
      <c r="K405" s="184"/>
      <c r="L405" s="185"/>
      <c r="M405" s="23"/>
      <c r="N405" s="24" t="s">
        <v>74</v>
      </c>
      <c r="O405" s="25"/>
      <c r="P405" s="183" t="str">
        <f>IF(OR(F304="",H304=""),"2º GRUPO F",E266)</f>
        <v>2º GRUPO F</v>
      </c>
      <c r="Q405" s="184"/>
      <c r="R405" s="184"/>
      <c r="S405" s="184"/>
      <c r="T405" s="184"/>
      <c r="U405" s="184"/>
      <c r="V405" s="184"/>
      <c r="W405" s="184"/>
      <c r="X405" s="184"/>
      <c r="Y405" s="184"/>
      <c r="Z405" s="184"/>
      <c r="AA405" s="184"/>
      <c r="AB405" s="184"/>
      <c r="AC405" s="184"/>
      <c r="AD405" s="185"/>
    </row>
    <row r="406" spans="4:30" s="3" customFormat="1" ht="15.75" thickBot="1">
      <c r="D406" s="182"/>
      <c r="E406" s="186"/>
      <c r="F406" s="187"/>
      <c r="G406" s="187"/>
      <c r="H406" s="187"/>
      <c r="I406" s="187"/>
      <c r="J406" s="187"/>
      <c r="K406" s="187"/>
      <c r="L406" s="188"/>
      <c r="M406" s="26"/>
      <c r="N406" s="27" t="s">
        <v>74</v>
      </c>
      <c r="O406" s="28"/>
      <c r="P406" s="186"/>
      <c r="Q406" s="187"/>
      <c r="R406" s="187"/>
      <c r="S406" s="187"/>
      <c r="T406" s="187"/>
      <c r="U406" s="187"/>
      <c r="V406" s="187"/>
      <c r="W406" s="187"/>
      <c r="X406" s="187"/>
      <c r="Y406" s="187"/>
      <c r="Z406" s="187"/>
      <c r="AA406" s="187"/>
      <c r="AB406" s="187"/>
      <c r="AC406" s="187"/>
      <c r="AD406" s="188"/>
    </row>
    <row r="407" spans="4:30" s="3" customFormat="1" ht="18" customHeight="1" thickBot="1">
      <c r="D407" s="29"/>
      <c r="E407" s="30"/>
      <c r="F407" s="31"/>
      <c r="G407" s="31"/>
      <c r="H407" s="31"/>
      <c r="I407" s="31"/>
      <c r="J407" s="31"/>
      <c r="K407" s="31"/>
      <c r="L407" s="32"/>
      <c r="M407" s="33" t="str">
        <f>IF(OR(M405="",O405=""),"",SUM(M405:M406))</f>
        <v/>
      </c>
      <c r="N407" s="34"/>
      <c r="O407" s="35" t="str">
        <f>IF(OR(O405="",M405=""),"",SUM(O405:O406))</f>
        <v/>
      </c>
      <c r="P407" s="189"/>
      <c r="Q407" s="190"/>
      <c r="R407" s="190"/>
      <c r="S407" s="190"/>
      <c r="T407" s="190"/>
      <c r="U407" s="190"/>
      <c r="V407" s="190"/>
      <c r="W407" s="190"/>
      <c r="X407" s="190"/>
      <c r="Y407" s="190"/>
      <c r="Z407" s="190"/>
      <c r="AA407" s="190"/>
      <c r="AB407" s="190"/>
      <c r="AC407" s="190"/>
      <c r="AD407" s="191"/>
    </row>
    <row r="408" spans="4:30" s="3" customFormat="1">
      <c r="D408" s="181" t="s">
        <v>77</v>
      </c>
      <c r="E408" s="183" t="str">
        <f>IF(OR(F215="",H215=""),"1º GRUPO D",E176)</f>
        <v>1º GRUPO D</v>
      </c>
      <c r="F408" s="184"/>
      <c r="G408" s="184"/>
      <c r="H408" s="184"/>
      <c r="I408" s="184"/>
      <c r="J408" s="184"/>
      <c r="K408" s="184"/>
      <c r="L408" s="185"/>
      <c r="M408" s="23"/>
      <c r="N408" s="24" t="s">
        <v>74</v>
      </c>
      <c r="O408" s="25"/>
      <c r="P408" s="183" t="str">
        <f>IF(OR(F260="",H260=""),"2º GRUPO E",E222)</f>
        <v>2º GRUPO E</v>
      </c>
      <c r="Q408" s="184"/>
      <c r="R408" s="184"/>
      <c r="S408" s="184"/>
      <c r="T408" s="184"/>
      <c r="U408" s="184"/>
      <c r="V408" s="184"/>
      <c r="W408" s="184"/>
      <c r="X408" s="184"/>
      <c r="Y408" s="184"/>
      <c r="Z408" s="184"/>
      <c r="AA408" s="184"/>
      <c r="AB408" s="184"/>
      <c r="AC408" s="184"/>
      <c r="AD408" s="185"/>
    </row>
    <row r="409" spans="4:30" s="3" customFormat="1" ht="15.75" thickBot="1">
      <c r="D409" s="182"/>
      <c r="E409" s="186"/>
      <c r="F409" s="187"/>
      <c r="G409" s="187"/>
      <c r="H409" s="187"/>
      <c r="I409" s="187"/>
      <c r="J409" s="187"/>
      <c r="K409" s="187"/>
      <c r="L409" s="188"/>
      <c r="M409" s="26"/>
      <c r="N409" s="27" t="s">
        <v>74</v>
      </c>
      <c r="O409" s="28"/>
      <c r="P409" s="186"/>
      <c r="Q409" s="187"/>
      <c r="R409" s="187"/>
      <c r="S409" s="187"/>
      <c r="T409" s="187"/>
      <c r="U409" s="187"/>
      <c r="V409" s="187"/>
      <c r="W409" s="187"/>
      <c r="X409" s="187"/>
      <c r="Y409" s="187"/>
      <c r="Z409" s="187"/>
      <c r="AA409" s="187"/>
      <c r="AB409" s="187"/>
      <c r="AC409" s="187"/>
      <c r="AD409" s="188"/>
    </row>
    <row r="410" spans="4:30" s="3" customFormat="1" ht="18.75" customHeight="1" thickBot="1">
      <c r="D410" s="36"/>
      <c r="E410" s="30"/>
      <c r="F410" s="31"/>
      <c r="G410" s="31"/>
      <c r="H410" s="31"/>
      <c r="I410" s="31"/>
      <c r="J410" s="31"/>
      <c r="K410" s="31"/>
      <c r="L410" s="32"/>
      <c r="M410" s="37" t="str">
        <f>IF(OR(M408="",O408=""),"",SUM(M408:M409))</f>
        <v/>
      </c>
      <c r="N410" s="34"/>
      <c r="O410" s="38" t="str">
        <f>IF(OR(M408="",O408=""),"",SUM(O408:O409))</f>
        <v/>
      </c>
      <c r="P410" s="189"/>
      <c r="Q410" s="190"/>
      <c r="R410" s="190"/>
      <c r="S410" s="190"/>
      <c r="T410" s="190"/>
      <c r="U410" s="190"/>
      <c r="V410" s="190"/>
      <c r="W410" s="190"/>
      <c r="X410" s="190"/>
      <c r="Y410" s="190"/>
      <c r="Z410" s="190"/>
      <c r="AA410" s="190"/>
      <c r="AB410" s="190"/>
      <c r="AC410" s="190"/>
      <c r="AD410" s="191"/>
    </row>
    <row r="411" spans="4:30" s="3" customFormat="1">
      <c r="D411" s="181" t="s">
        <v>78</v>
      </c>
      <c r="E411" s="183" t="str">
        <f>IF(OR(F260="",H260=""),"1º GRUPO E",E221)</f>
        <v>1º GRUPO E</v>
      </c>
      <c r="F411" s="184"/>
      <c r="G411" s="184"/>
      <c r="H411" s="184"/>
      <c r="I411" s="184"/>
      <c r="J411" s="184"/>
      <c r="K411" s="184"/>
      <c r="L411" s="185"/>
      <c r="M411" s="23"/>
      <c r="N411" s="24" t="s">
        <v>74</v>
      </c>
      <c r="O411" s="25"/>
      <c r="P411" s="183" t="str">
        <f>IF(OR(F215="",H215=""),"2º GRUPO D",E177)</f>
        <v>2º GRUPO D</v>
      </c>
      <c r="Q411" s="184"/>
      <c r="R411" s="184"/>
      <c r="S411" s="184"/>
      <c r="T411" s="184"/>
      <c r="U411" s="184"/>
      <c r="V411" s="184"/>
      <c r="W411" s="184"/>
      <c r="X411" s="184"/>
      <c r="Y411" s="184"/>
      <c r="Z411" s="184"/>
      <c r="AA411" s="184"/>
      <c r="AB411" s="184"/>
      <c r="AC411" s="184"/>
      <c r="AD411" s="185"/>
    </row>
    <row r="412" spans="4:30" s="3" customFormat="1" ht="15.75" thickBot="1">
      <c r="D412" s="182"/>
      <c r="E412" s="186"/>
      <c r="F412" s="187"/>
      <c r="G412" s="187"/>
      <c r="H412" s="187"/>
      <c r="I412" s="187"/>
      <c r="J412" s="187"/>
      <c r="K412" s="187"/>
      <c r="L412" s="188"/>
      <c r="M412" s="26"/>
      <c r="N412" s="27" t="s">
        <v>74</v>
      </c>
      <c r="O412" s="28"/>
      <c r="P412" s="186"/>
      <c r="Q412" s="187"/>
      <c r="R412" s="187"/>
      <c r="S412" s="187"/>
      <c r="T412" s="187"/>
      <c r="U412" s="187"/>
      <c r="V412" s="187"/>
      <c r="W412" s="187"/>
      <c r="X412" s="187"/>
      <c r="Y412" s="187"/>
      <c r="Z412" s="187"/>
      <c r="AA412" s="187"/>
      <c r="AB412" s="187"/>
      <c r="AC412" s="187"/>
      <c r="AD412" s="188"/>
    </row>
    <row r="413" spans="4:30" s="3" customFormat="1" ht="18.75" customHeight="1" thickBot="1">
      <c r="D413" s="29"/>
      <c r="E413" s="30"/>
      <c r="F413" s="31"/>
      <c r="G413" s="31"/>
      <c r="H413" s="31"/>
      <c r="I413" s="31"/>
      <c r="J413" s="31"/>
      <c r="K413" s="31"/>
      <c r="L413" s="32"/>
      <c r="M413" s="33" t="str">
        <f>IF(OR(M411="",O411=""),"",SUM(M411:M412))</f>
        <v/>
      </c>
      <c r="N413" s="34"/>
      <c r="O413" s="35" t="str">
        <f>IF(OR(O411="",M411=""),"",SUM(O411:O412))</f>
        <v/>
      </c>
      <c r="P413" s="189"/>
      <c r="Q413" s="190"/>
      <c r="R413" s="190"/>
      <c r="S413" s="190"/>
      <c r="T413" s="190"/>
      <c r="U413" s="190"/>
      <c r="V413" s="190"/>
      <c r="W413" s="190"/>
      <c r="X413" s="190"/>
      <c r="Y413" s="190"/>
      <c r="Z413" s="190"/>
      <c r="AA413" s="190"/>
      <c r="AB413" s="190"/>
      <c r="AC413" s="190"/>
      <c r="AD413" s="191"/>
    </row>
    <row r="414" spans="4:30" s="3" customFormat="1">
      <c r="D414" s="181" t="s">
        <v>79</v>
      </c>
      <c r="E414" s="183" t="str">
        <f>IF(OR(F304="",H304=""),"1º GRUPO F",E265)</f>
        <v>1º GRUPO F</v>
      </c>
      <c r="F414" s="184"/>
      <c r="G414" s="184"/>
      <c r="H414" s="184"/>
      <c r="I414" s="184"/>
      <c r="J414" s="184"/>
      <c r="K414" s="184"/>
      <c r="L414" s="185"/>
      <c r="M414" s="23"/>
      <c r="N414" s="24" t="s">
        <v>74</v>
      </c>
      <c r="O414" s="25"/>
      <c r="P414" s="183" t="str">
        <f>IF(OR(F171="",H171=""),"2º GRUPO C",E133)</f>
        <v>2º GRUPO C</v>
      </c>
      <c r="Q414" s="184"/>
      <c r="R414" s="184"/>
      <c r="S414" s="184"/>
      <c r="T414" s="184"/>
      <c r="U414" s="184"/>
      <c r="V414" s="184"/>
      <c r="W414" s="184"/>
      <c r="X414" s="184"/>
      <c r="Y414" s="184"/>
      <c r="Z414" s="184"/>
      <c r="AA414" s="184"/>
      <c r="AB414" s="184"/>
      <c r="AC414" s="184"/>
      <c r="AD414" s="185"/>
    </row>
    <row r="415" spans="4:30" s="3" customFormat="1" ht="15.75" thickBot="1">
      <c r="D415" s="182"/>
      <c r="E415" s="186"/>
      <c r="F415" s="187"/>
      <c r="G415" s="187"/>
      <c r="H415" s="187"/>
      <c r="I415" s="187"/>
      <c r="J415" s="187"/>
      <c r="K415" s="187"/>
      <c r="L415" s="188"/>
      <c r="M415" s="26"/>
      <c r="N415" s="27" t="s">
        <v>74</v>
      </c>
      <c r="O415" s="28"/>
      <c r="P415" s="186"/>
      <c r="Q415" s="187"/>
      <c r="R415" s="187"/>
      <c r="S415" s="187"/>
      <c r="T415" s="187"/>
      <c r="U415" s="187"/>
      <c r="V415" s="187"/>
      <c r="W415" s="187"/>
      <c r="X415" s="187"/>
      <c r="Y415" s="187"/>
      <c r="Z415" s="187"/>
      <c r="AA415" s="187"/>
      <c r="AB415" s="187"/>
      <c r="AC415" s="187"/>
      <c r="AD415" s="188"/>
    </row>
    <row r="416" spans="4:30" s="3" customFormat="1" ht="18.75" customHeight="1" thickBot="1">
      <c r="D416" s="29"/>
      <c r="E416" s="30"/>
      <c r="F416" s="31"/>
      <c r="G416" s="31"/>
      <c r="H416" s="31"/>
      <c r="I416" s="31"/>
      <c r="J416" s="31"/>
      <c r="K416" s="31"/>
      <c r="L416" s="32"/>
      <c r="M416" s="33" t="str">
        <f>IF(OR(M414="",O414=""),"",SUM(M414:M415))</f>
        <v/>
      </c>
      <c r="N416" s="34"/>
      <c r="O416" s="35" t="str">
        <f>IF(OR(M414="",O414=""),"",SUM(O414:O415))</f>
        <v/>
      </c>
      <c r="P416" s="189"/>
      <c r="Q416" s="190"/>
      <c r="R416" s="190"/>
      <c r="S416" s="190"/>
      <c r="T416" s="190"/>
      <c r="U416" s="190"/>
      <c r="V416" s="190"/>
      <c r="W416" s="190"/>
      <c r="X416" s="190"/>
      <c r="Y416" s="190"/>
      <c r="Z416" s="190"/>
      <c r="AA416" s="190"/>
      <c r="AB416" s="190"/>
      <c r="AC416" s="190"/>
      <c r="AD416" s="191"/>
    </row>
    <row r="417" spans="4:30" s="3" customFormat="1">
      <c r="D417" s="181" t="s">
        <v>80</v>
      </c>
      <c r="E417" s="183" t="str">
        <f>IF(OR(F348="",H348=""),"1º GRUPO G",E309)</f>
        <v>1º GRUPO G</v>
      </c>
      <c r="F417" s="184"/>
      <c r="G417" s="184"/>
      <c r="H417" s="184"/>
      <c r="I417" s="184"/>
      <c r="J417" s="184"/>
      <c r="K417" s="184"/>
      <c r="L417" s="185"/>
      <c r="M417" s="23"/>
      <c r="N417" s="24" t="s">
        <v>74</v>
      </c>
      <c r="O417" s="25"/>
      <c r="P417" s="183" t="str">
        <f>IF(OR(F127="",H127=""),"2º GRUPO B",E89)</f>
        <v>2º GRUPO B</v>
      </c>
      <c r="Q417" s="184"/>
      <c r="R417" s="184"/>
      <c r="S417" s="184"/>
      <c r="T417" s="184"/>
      <c r="U417" s="184"/>
      <c r="V417" s="184"/>
      <c r="W417" s="184"/>
      <c r="X417" s="184"/>
      <c r="Y417" s="184"/>
      <c r="Z417" s="184"/>
      <c r="AA417" s="184"/>
      <c r="AB417" s="184"/>
      <c r="AC417" s="184"/>
      <c r="AD417" s="185"/>
    </row>
    <row r="418" spans="4:30" s="3" customFormat="1" ht="15.75" thickBot="1">
      <c r="D418" s="182"/>
      <c r="E418" s="186"/>
      <c r="F418" s="187"/>
      <c r="G418" s="187"/>
      <c r="H418" s="187"/>
      <c r="I418" s="187"/>
      <c r="J418" s="187"/>
      <c r="K418" s="187"/>
      <c r="L418" s="188"/>
      <c r="M418" s="26"/>
      <c r="N418" s="27" t="s">
        <v>74</v>
      </c>
      <c r="O418" s="28"/>
      <c r="P418" s="186"/>
      <c r="Q418" s="187"/>
      <c r="R418" s="187"/>
      <c r="S418" s="187"/>
      <c r="T418" s="187"/>
      <c r="U418" s="187"/>
      <c r="V418" s="187"/>
      <c r="W418" s="187"/>
      <c r="X418" s="187"/>
      <c r="Y418" s="187"/>
      <c r="Z418" s="187"/>
      <c r="AA418" s="187"/>
      <c r="AB418" s="187"/>
      <c r="AC418" s="187"/>
      <c r="AD418" s="188"/>
    </row>
    <row r="419" spans="4:30" s="3" customFormat="1" ht="18" customHeight="1" thickBot="1">
      <c r="D419" s="29"/>
      <c r="E419" s="30"/>
      <c r="F419" s="31"/>
      <c r="G419" s="31"/>
      <c r="H419" s="31"/>
      <c r="I419" s="31"/>
      <c r="J419" s="31"/>
      <c r="K419" s="31"/>
      <c r="L419" s="32"/>
      <c r="M419" s="33" t="str">
        <f>IF(OR(M417="",O417=""),"",SUM(M417:M418))</f>
        <v/>
      </c>
      <c r="N419" s="34"/>
      <c r="O419" s="35" t="str">
        <f>IF(OR(O417="",M417=""),"",SUM(O417:O418))</f>
        <v/>
      </c>
      <c r="P419" s="189"/>
      <c r="Q419" s="190"/>
      <c r="R419" s="190"/>
      <c r="S419" s="190"/>
      <c r="T419" s="190"/>
      <c r="U419" s="190"/>
      <c r="V419" s="190"/>
      <c r="W419" s="190"/>
      <c r="X419" s="190"/>
      <c r="Y419" s="190"/>
      <c r="Z419" s="190"/>
      <c r="AA419" s="190"/>
      <c r="AB419" s="190"/>
      <c r="AC419" s="190"/>
      <c r="AD419" s="191"/>
    </row>
    <row r="420" spans="4:30" s="3" customFormat="1">
      <c r="D420" s="181" t="s">
        <v>81</v>
      </c>
      <c r="E420" s="183" t="str">
        <f>IF(OR(F392="",H392=""),"1º GRUPO H",E353)</f>
        <v>1º GRUPO H</v>
      </c>
      <c r="F420" s="184"/>
      <c r="G420" s="184"/>
      <c r="H420" s="184"/>
      <c r="I420" s="184"/>
      <c r="J420" s="184"/>
      <c r="K420" s="184"/>
      <c r="L420" s="185"/>
      <c r="M420" s="23"/>
      <c r="N420" s="24" t="s">
        <v>74</v>
      </c>
      <c r="O420" s="25"/>
      <c r="P420" s="183" t="str">
        <f>IF(OR(F83="",H83=""),"2º GRUPO A",E44)</f>
        <v>2º GRUPO A</v>
      </c>
      <c r="Q420" s="184"/>
      <c r="R420" s="184"/>
      <c r="S420" s="184"/>
      <c r="T420" s="184"/>
      <c r="U420" s="184"/>
      <c r="V420" s="184"/>
      <c r="W420" s="184"/>
      <c r="X420" s="184"/>
      <c r="Y420" s="184"/>
      <c r="Z420" s="184"/>
      <c r="AA420" s="184"/>
      <c r="AB420" s="184"/>
      <c r="AC420" s="184"/>
      <c r="AD420" s="185"/>
    </row>
    <row r="421" spans="4:30" s="3" customFormat="1" ht="15.75" thickBot="1">
      <c r="D421" s="182"/>
      <c r="E421" s="186"/>
      <c r="F421" s="187"/>
      <c r="G421" s="187"/>
      <c r="H421" s="187"/>
      <c r="I421" s="187"/>
      <c r="J421" s="187"/>
      <c r="K421" s="187"/>
      <c r="L421" s="188"/>
      <c r="M421" s="26"/>
      <c r="N421" s="27" t="s">
        <v>74</v>
      </c>
      <c r="O421" s="28"/>
      <c r="P421" s="186"/>
      <c r="Q421" s="187"/>
      <c r="R421" s="187"/>
      <c r="S421" s="187"/>
      <c r="T421" s="187"/>
      <c r="U421" s="187"/>
      <c r="V421" s="187"/>
      <c r="W421" s="187"/>
      <c r="X421" s="187"/>
      <c r="Y421" s="187"/>
      <c r="Z421" s="187"/>
      <c r="AA421" s="187"/>
      <c r="AB421" s="187"/>
      <c r="AC421" s="187"/>
      <c r="AD421" s="188"/>
    </row>
    <row r="422" spans="4:30" s="3" customFormat="1" ht="19.5" customHeight="1" thickBot="1">
      <c r="D422" s="36"/>
      <c r="E422" s="30"/>
      <c r="F422" s="31"/>
      <c r="G422" s="31"/>
      <c r="H422" s="31"/>
      <c r="I422" s="31"/>
      <c r="J422" s="31"/>
      <c r="K422" s="31"/>
      <c r="L422" s="32"/>
      <c r="M422" s="37" t="str">
        <f>IF(OR(M420="",O420=""),"",SUM(M420:M421))</f>
        <v/>
      </c>
      <c r="N422" s="34"/>
      <c r="O422" s="38" t="str">
        <f>IF(OR(M420="",O420=""),"",SUM(O420:O421))</f>
        <v/>
      </c>
      <c r="P422" s="189"/>
      <c r="Q422" s="190"/>
      <c r="R422" s="190"/>
      <c r="S422" s="190"/>
      <c r="T422" s="190"/>
      <c r="U422" s="190"/>
      <c r="V422" s="190"/>
      <c r="W422" s="190"/>
      <c r="X422" s="190"/>
      <c r="Y422" s="190"/>
      <c r="Z422" s="190"/>
      <c r="AA422" s="190"/>
      <c r="AB422" s="190"/>
      <c r="AC422" s="190"/>
      <c r="AD422" s="191"/>
    </row>
    <row r="423" spans="4:30" s="3" customFormat="1" ht="15.75" thickBot="1"/>
    <row r="424" spans="4:30" s="3" customFormat="1">
      <c r="D424" s="141" t="s">
        <v>82</v>
      </c>
      <c r="E424" s="142"/>
      <c r="F424" s="142"/>
      <c r="G424" s="142"/>
      <c r="H424" s="142"/>
      <c r="I424" s="142"/>
      <c r="J424" s="142"/>
      <c r="K424" s="142"/>
      <c r="L424" s="142"/>
      <c r="M424" s="142"/>
      <c r="N424" s="142"/>
      <c r="O424" s="142"/>
      <c r="P424" s="142"/>
      <c r="Q424" s="142"/>
      <c r="R424" s="142"/>
      <c r="S424" s="142"/>
      <c r="T424" s="142"/>
      <c r="U424" s="142"/>
      <c r="V424" s="142"/>
      <c r="W424" s="142"/>
      <c r="X424" s="142"/>
      <c r="Y424" s="142"/>
      <c r="Z424" s="142"/>
      <c r="AA424" s="142"/>
      <c r="AB424" s="142"/>
      <c r="AC424" s="142"/>
      <c r="AD424" s="143"/>
    </row>
    <row r="425" spans="4:30" s="3" customFormat="1">
      <c r="D425" s="144"/>
      <c r="E425" s="145"/>
      <c r="F425" s="145"/>
      <c r="G425" s="145"/>
      <c r="H425" s="145"/>
      <c r="I425" s="145"/>
      <c r="J425" s="145"/>
      <c r="K425" s="145"/>
      <c r="L425" s="145"/>
      <c r="M425" s="145"/>
      <c r="N425" s="145"/>
      <c r="O425" s="145"/>
      <c r="P425" s="145"/>
      <c r="Q425" s="145"/>
      <c r="R425" s="145"/>
      <c r="S425" s="145"/>
      <c r="T425" s="145"/>
      <c r="U425" s="145"/>
      <c r="V425" s="145"/>
      <c r="W425" s="145"/>
      <c r="X425" s="145"/>
      <c r="Y425" s="145"/>
      <c r="Z425" s="145"/>
      <c r="AA425" s="145"/>
      <c r="AB425" s="145"/>
      <c r="AC425" s="145"/>
      <c r="AD425" s="146"/>
    </row>
    <row r="426" spans="4:30" s="3" customFormat="1" ht="15.75" thickBot="1">
      <c r="D426" s="147"/>
      <c r="E426" s="148"/>
      <c r="F426" s="148"/>
      <c r="G426" s="148"/>
      <c r="H426" s="148"/>
      <c r="I426" s="148"/>
      <c r="J426" s="148"/>
      <c r="K426" s="148"/>
      <c r="L426" s="148"/>
      <c r="M426" s="148"/>
      <c r="N426" s="148"/>
      <c r="O426" s="148"/>
      <c r="P426" s="148"/>
      <c r="Q426" s="148"/>
      <c r="R426" s="148"/>
      <c r="S426" s="148"/>
      <c r="T426" s="148"/>
      <c r="U426" s="148"/>
      <c r="V426" s="148"/>
      <c r="W426" s="148"/>
      <c r="X426" s="148"/>
      <c r="Y426" s="148"/>
      <c r="Z426" s="148"/>
      <c r="AA426" s="148"/>
      <c r="AB426" s="148"/>
      <c r="AC426" s="148"/>
      <c r="AD426" s="149"/>
    </row>
    <row r="427" spans="4:30" s="3" customFormat="1" ht="15" customHeight="1">
      <c r="D427" s="20"/>
      <c r="E427" s="21"/>
      <c r="F427" s="21"/>
      <c r="G427" s="21"/>
      <c r="H427" s="21"/>
      <c r="I427" s="21"/>
      <c r="J427" s="21"/>
      <c r="K427" s="175" t="s">
        <v>96</v>
      </c>
      <c r="L427" s="176"/>
      <c r="M427" s="176"/>
      <c r="N427" s="176"/>
      <c r="O427" s="176"/>
      <c r="P427" s="176"/>
      <c r="Q427" s="176"/>
      <c r="R427" s="177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2"/>
    </row>
    <row r="428" spans="4:30" s="3" customFormat="1" ht="16.5" customHeight="1" thickBot="1">
      <c r="D428" s="20"/>
      <c r="E428" s="21"/>
      <c r="F428" s="21"/>
      <c r="G428" s="21"/>
      <c r="H428" s="21"/>
      <c r="I428" s="21"/>
      <c r="J428" s="21"/>
      <c r="K428" s="178"/>
      <c r="L428" s="179"/>
      <c r="M428" s="179"/>
      <c r="N428" s="179"/>
      <c r="O428" s="179"/>
      <c r="P428" s="179"/>
      <c r="Q428" s="179"/>
      <c r="R428" s="180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2"/>
    </row>
    <row r="429" spans="4:30" s="3" customFormat="1">
      <c r="D429" s="183" t="s">
        <v>83</v>
      </c>
      <c r="E429" s="183" t="str">
        <f>IF(OR(M401="",O401=""),"VENCEDOR J1",IF(M401&gt;O401,E399,P399))</f>
        <v>VENCEDOR J1</v>
      </c>
      <c r="F429" s="184"/>
      <c r="G429" s="184"/>
      <c r="H429" s="184"/>
      <c r="I429" s="184"/>
      <c r="J429" s="184"/>
      <c r="K429" s="184"/>
      <c r="L429" s="185"/>
      <c r="M429" s="23"/>
      <c r="N429" s="24" t="s">
        <v>74</v>
      </c>
      <c r="O429" s="25"/>
      <c r="P429" s="183" t="str">
        <f>IF(OR(M404="",O404=""),"VENCEDOR J2",IF(M404&gt;O404,E402,P402))</f>
        <v>VENCEDOR J2</v>
      </c>
      <c r="Q429" s="184"/>
      <c r="R429" s="184"/>
      <c r="S429" s="184"/>
      <c r="T429" s="184"/>
      <c r="U429" s="184"/>
      <c r="V429" s="184"/>
      <c r="W429" s="184"/>
      <c r="X429" s="184"/>
      <c r="Y429" s="184"/>
      <c r="Z429" s="184"/>
      <c r="AA429" s="184"/>
      <c r="AB429" s="184"/>
      <c r="AC429" s="184"/>
      <c r="AD429" s="185"/>
    </row>
    <row r="430" spans="4:30" s="3" customFormat="1" ht="15.75" thickBot="1">
      <c r="D430" s="195"/>
      <c r="E430" s="186"/>
      <c r="F430" s="187"/>
      <c r="G430" s="187"/>
      <c r="H430" s="187"/>
      <c r="I430" s="187"/>
      <c r="J430" s="187"/>
      <c r="K430" s="187"/>
      <c r="L430" s="188"/>
      <c r="M430" s="39"/>
      <c r="N430" s="40" t="s">
        <v>74</v>
      </c>
      <c r="O430" s="41"/>
      <c r="P430" s="186"/>
      <c r="Q430" s="187"/>
      <c r="R430" s="187"/>
      <c r="S430" s="187"/>
      <c r="T430" s="187"/>
      <c r="U430" s="187"/>
      <c r="V430" s="187"/>
      <c r="W430" s="187"/>
      <c r="X430" s="187"/>
      <c r="Y430" s="187"/>
      <c r="Z430" s="187"/>
      <c r="AA430" s="187"/>
      <c r="AB430" s="187"/>
      <c r="AC430" s="187"/>
      <c r="AD430" s="188"/>
    </row>
    <row r="431" spans="4:30" s="3" customFormat="1" ht="21" customHeight="1" thickBot="1">
      <c r="D431" s="42"/>
      <c r="E431" s="43"/>
      <c r="F431" s="44"/>
      <c r="G431" s="44"/>
      <c r="H431" s="44"/>
      <c r="I431" s="44"/>
      <c r="J431" s="44"/>
      <c r="K431" s="44"/>
      <c r="L431" s="45"/>
      <c r="M431" s="46" t="str">
        <f>IF(OR(M429="",O429=""),"",SUM(M429:M430))</f>
        <v/>
      </c>
      <c r="N431" s="47"/>
      <c r="O431" s="48" t="str">
        <f>IF(OR(M429="",O429=""),"",SUM(O429:O430))</f>
        <v/>
      </c>
      <c r="P431" s="189"/>
      <c r="Q431" s="190"/>
      <c r="R431" s="190"/>
      <c r="S431" s="190"/>
      <c r="T431" s="190"/>
      <c r="U431" s="190"/>
      <c r="V431" s="190"/>
      <c r="W431" s="190"/>
      <c r="X431" s="190"/>
      <c r="Y431" s="190"/>
      <c r="Z431" s="190"/>
      <c r="AA431" s="190"/>
      <c r="AB431" s="190"/>
      <c r="AC431" s="190"/>
      <c r="AD431" s="191"/>
    </row>
    <row r="432" spans="4:30" s="3" customFormat="1">
      <c r="D432" s="195" t="s">
        <v>84</v>
      </c>
      <c r="E432" s="183" t="str">
        <f>IF(OR(M407="",O407=""),"VENCEDOR J3",IF(M407&gt;O407,E405,P405))</f>
        <v>VENCEDOR J3</v>
      </c>
      <c r="F432" s="184"/>
      <c r="G432" s="184"/>
      <c r="H432" s="184"/>
      <c r="I432" s="184"/>
      <c r="J432" s="184"/>
      <c r="K432" s="184"/>
      <c r="L432" s="185"/>
      <c r="M432" s="23"/>
      <c r="N432" s="24" t="s">
        <v>74</v>
      </c>
      <c r="O432" s="25"/>
      <c r="P432" s="183" t="str">
        <f>IF(OR(M410="",O410=""),"VENCEDOR J4",IF(M410&gt;O410,E408,P408))</f>
        <v>VENCEDOR J4</v>
      </c>
      <c r="Q432" s="184"/>
      <c r="R432" s="184"/>
      <c r="S432" s="184"/>
      <c r="T432" s="184"/>
      <c r="U432" s="184"/>
      <c r="V432" s="184"/>
      <c r="W432" s="184"/>
      <c r="X432" s="184"/>
      <c r="Y432" s="184"/>
      <c r="Z432" s="184"/>
      <c r="AA432" s="184"/>
      <c r="AB432" s="184"/>
      <c r="AC432" s="184"/>
      <c r="AD432" s="185"/>
    </row>
    <row r="433" spans="4:30" s="3" customFormat="1" ht="15.75" thickBot="1">
      <c r="D433" s="195"/>
      <c r="E433" s="186"/>
      <c r="F433" s="187"/>
      <c r="G433" s="187"/>
      <c r="H433" s="187"/>
      <c r="I433" s="187"/>
      <c r="J433" s="187"/>
      <c r="K433" s="187"/>
      <c r="L433" s="188"/>
      <c r="M433" s="26"/>
      <c r="N433" s="27" t="s">
        <v>74</v>
      </c>
      <c r="O433" s="28"/>
      <c r="P433" s="186"/>
      <c r="Q433" s="187"/>
      <c r="R433" s="187"/>
      <c r="S433" s="187"/>
      <c r="T433" s="187"/>
      <c r="U433" s="187"/>
      <c r="V433" s="187"/>
      <c r="W433" s="187"/>
      <c r="X433" s="187"/>
      <c r="Y433" s="187"/>
      <c r="Z433" s="187"/>
      <c r="AA433" s="187"/>
      <c r="AB433" s="187"/>
      <c r="AC433" s="187"/>
      <c r="AD433" s="188"/>
    </row>
    <row r="434" spans="4:30" s="3" customFormat="1" ht="15.75" thickBot="1">
      <c r="D434" s="36"/>
      <c r="E434" s="36"/>
      <c r="F434" s="49"/>
      <c r="G434" s="49"/>
      <c r="H434" s="49"/>
      <c r="I434" s="49"/>
      <c r="J434" s="49"/>
      <c r="K434" s="49"/>
      <c r="L434" s="50"/>
      <c r="M434" s="51" t="str">
        <f>IF(OR(M432="",O432=""),"",SUM(M432:M433))</f>
        <v/>
      </c>
      <c r="N434" s="34"/>
      <c r="O434" s="52" t="str">
        <f>IF(OR(M432="",O432=""),"",SUM(O432:O433))</f>
        <v/>
      </c>
      <c r="P434" s="192"/>
      <c r="Q434" s="193"/>
      <c r="R434" s="193"/>
      <c r="S434" s="193"/>
      <c r="T434" s="193"/>
      <c r="U434" s="193"/>
      <c r="V434" s="193"/>
      <c r="W434" s="193"/>
      <c r="X434" s="193"/>
      <c r="Y434" s="193"/>
      <c r="Z434" s="193"/>
      <c r="AA434" s="193"/>
      <c r="AB434" s="193"/>
      <c r="AC434" s="193"/>
      <c r="AD434" s="194"/>
    </row>
    <row r="435" spans="4:30" s="3" customFormat="1">
      <c r="D435" s="183" t="s">
        <v>85</v>
      </c>
      <c r="E435" s="183" t="str">
        <f>IF(OR(M413="",O413=""),"VENCEDOR J5",IF(M413&gt;O413,E411,P411))</f>
        <v>VENCEDOR J5</v>
      </c>
      <c r="F435" s="184"/>
      <c r="G435" s="184"/>
      <c r="H435" s="184"/>
      <c r="I435" s="184"/>
      <c r="J435" s="184"/>
      <c r="K435" s="184"/>
      <c r="L435" s="185"/>
      <c r="M435" s="23"/>
      <c r="N435" s="24" t="s">
        <v>74</v>
      </c>
      <c r="O435" s="25"/>
      <c r="P435" s="183" t="str">
        <f>IF(OR(M416="",O416=""),"VENCEDOR J6",IF(M416&gt;O416,E414,P414))</f>
        <v>VENCEDOR J6</v>
      </c>
      <c r="Q435" s="184"/>
      <c r="R435" s="184"/>
      <c r="S435" s="184"/>
      <c r="T435" s="184"/>
      <c r="U435" s="184"/>
      <c r="V435" s="184"/>
      <c r="W435" s="184"/>
      <c r="X435" s="184"/>
      <c r="Y435" s="184"/>
      <c r="Z435" s="184"/>
      <c r="AA435" s="184"/>
      <c r="AB435" s="184"/>
      <c r="AC435" s="184"/>
      <c r="AD435" s="185"/>
    </row>
    <row r="436" spans="4:30" s="3" customFormat="1" ht="15.75" thickBot="1">
      <c r="D436" s="195"/>
      <c r="E436" s="186"/>
      <c r="F436" s="187"/>
      <c r="G436" s="187"/>
      <c r="H436" s="187"/>
      <c r="I436" s="187"/>
      <c r="J436" s="187"/>
      <c r="K436" s="187"/>
      <c r="L436" s="188"/>
      <c r="M436" s="39"/>
      <c r="N436" s="40" t="s">
        <v>74</v>
      </c>
      <c r="O436" s="41"/>
      <c r="P436" s="186"/>
      <c r="Q436" s="187"/>
      <c r="R436" s="187"/>
      <c r="S436" s="187"/>
      <c r="T436" s="187"/>
      <c r="U436" s="187"/>
      <c r="V436" s="187"/>
      <c r="W436" s="187"/>
      <c r="X436" s="187"/>
      <c r="Y436" s="187"/>
      <c r="Z436" s="187"/>
      <c r="AA436" s="187"/>
      <c r="AB436" s="187"/>
      <c r="AC436" s="187"/>
      <c r="AD436" s="188"/>
    </row>
    <row r="437" spans="4:30" s="3" customFormat="1" ht="19.5" customHeight="1" thickBot="1">
      <c r="D437" s="42"/>
      <c r="E437" s="43"/>
      <c r="F437" s="44"/>
      <c r="G437" s="44"/>
      <c r="H437" s="44"/>
      <c r="I437" s="44"/>
      <c r="J437" s="44"/>
      <c r="K437" s="44"/>
      <c r="L437" s="45"/>
      <c r="M437" s="46" t="str">
        <f>IF(OR(M435="",O435=""),"",SUM(M435:M436))</f>
        <v/>
      </c>
      <c r="N437" s="47"/>
      <c r="O437" s="48" t="str">
        <f>IF(OR(M435="",O435=""),"",SUM(O435:O436))</f>
        <v/>
      </c>
      <c r="P437" s="189"/>
      <c r="Q437" s="190"/>
      <c r="R437" s="190"/>
      <c r="S437" s="190"/>
      <c r="T437" s="190"/>
      <c r="U437" s="190"/>
      <c r="V437" s="190"/>
      <c r="W437" s="190"/>
      <c r="X437" s="190"/>
      <c r="Y437" s="190"/>
      <c r="Z437" s="190"/>
      <c r="AA437" s="190"/>
      <c r="AB437" s="190"/>
      <c r="AC437" s="190"/>
      <c r="AD437" s="191"/>
    </row>
    <row r="438" spans="4:30" s="3" customFormat="1">
      <c r="D438" s="195" t="s">
        <v>86</v>
      </c>
      <c r="E438" s="183" t="str">
        <f>IF(OR(M419="",O419=""),"VENCEDOR J7",IF(M419&gt;O419,E417,P417))</f>
        <v>VENCEDOR J7</v>
      </c>
      <c r="F438" s="184"/>
      <c r="G438" s="184"/>
      <c r="H438" s="184"/>
      <c r="I438" s="184"/>
      <c r="J438" s="184"/>
      <c r="K438" s="184"/>
      <c r="L438" s="185"/>
      <c r="M438" s="23"/>
      <c r="N438" s="24" t="s">
        <v>74</v>
      </c>
      <c r="O438" s="25"/>
      <c r="P438" s="183" t="str">
        <f>IF(OR(M422="",O422=""),"VENCEDOR J8",IF(M422&gt;O422,E420,P420))</f>
        <v>VENCEDOR J8</v>
      </c>
      <c r="Q438" s="184"/>
      <c r="R438" s="184"/>
      <c r="S438" s="184"/>
      <c r="T438" s="184"/>
      <c r="U438" s="184"/>
      <c r="V438" s="184"/>
      <c r="W438" s="184"/>
      <c r="X438" s="184"/>
      <c r="Y438" s="184"/>
      <c r="Z438" s="184"/>
      <c r="AA438" s="184"/>
      <c r="AB438" s="184"/>
      <c r="AC438" s="184"/>
      <c r="AD438" s="185"/>
    </row>
    <row r="439" spans="4:30" s="3" customFormat="1" ht="15.75" thickBot="1">
      <c r="D439" s="195"/>
      <c r="E439" s="186"/>
      <c r="F439" s="187"/>
      <c r="G439" s="187"/>
      <c r="H439" s="187"/>
      <c r="I439" s="187"/>
      <c r="J439" s="187"/>
      <c r="K439" s="187"/>
      <c r="L439" s="188"/>
      <c r="M439" s="26"/>
      <c r="N439" s="27" t="s">
        <v>74</v>
      </c>
      <c r="O439" s="28"/>
      <c r="P439" s="186"/>
      <c r="Q439" s="187"/>
      <c r="R439" s="187"/>
      <c r="S439" s="187"/>
      <c r="T439" s="187"/>
      <c r="U439" s="187"/>
      <c r="V439" s="187"/>
      <c r="W439" s="187"/>
      <c r="X439" s="187"/>
      <c r="Y439" s="187"/>
      <c r="Z439" s="187"/>
      <c r="AA439" s="187"/>
      <c r="AB439" s="187"/>
      <c r="AC439" s="187"/>
      <c r="AD439" s="188"/>
    </row>
    <row r="440" spans="4:30" s="3" customFormat="1" ht="15.75" thickBot="1">
      <c r="D440" s="36"/>
      <c r="E440" s="36"/>
      <c r="F440" s="49"/>
      <c r="G440" s="49"/>
      <c r="H440" s="49"/>
      <c r="I440" s="49"/>
      <c r="J440" s="49"/>
      <c r="K440" s="49"/>
      <c r="L440" s="50"/>
      <c r="M440" s="51" t="str">
        <f>IF(OR(M438="",O438=""),"",SUM(M438:M439))</f>
        <v/>
      </c>
      <c r="N440" s="34"/>
      <c r="O440" s="52" t="str">
        <f>IF(OR(M438="",O438=""),"",SUM(O438:O439))</f>
        <v/>
      </c>
      <c r="P440" s="192"/>
      <c r="Q440" s="193"/>
      <c r="R440" s="193"/>
      <c r="S440" s="193"/>
      <c r="T440" s="193"/>
      <c r="U440" s="193"/>
      <c r="V440" s="193"/>
      <c r="W440" s="193"/>
      <c r="X440" s="193"/>
      <c r="Y440" s="193"/>
      <c r="Z440" s="193"/>
      <c r="AA440" s="193"/>
      <c r="AB440" s="193"/>
      <c r="AC440" s="193"/>
      <c r="AD440" s="194"/>
    </row>
    <row r="441" spans="4:30" s="3" customFormat="1" ht="15.75" thickBot="1"/>
    <row r="442" spans="4:30" s="3" customFormat="1">
      <c r="D442" s="141" t="s">
        <v>87</v>
      </c>
      <c r="E442" s="142"/>
      <c r="F442" s="142"/>
      <c r="G442" s="142"/>
      <c r="H442" s="142"/>
      <c r="I442" s="142"/>
      <c r="J442" s="142"/>
      <c r="K442" s="142"/>
      <c r="L442" s="142"/>
      <c r="M442" s="142"/>
      <c r="N442" s="142"/>
      <c r="O442" s="142"/>
      <c r="P442" s="142"/>
      <c r="Q442" s="142"/>
      <c r="R442" s="142"/>
      <c r="S442" s="142"/>
      <c r="T442" s="142"/>
      <c r="U442" s="142"/>
      <c r="V442" s="142"/>
      <c r="W442" s="142"/>
      <c r="X442" s="142"/>
      <c r="Y442" s="142"/>
      <c r="Z442" s="142"/>
      <c r="AA442" s="142"/>
      <c r="AB442" s="142"/>
      <c r="AC442" s="142"/>
      <c r="AD442" s="143"/>
    </row>
    <row r="443" spans="4:30" s="3" customFormat="1">
      <c r="D443" s="144"/>
      <c r="E443" s="145"/>
      <c r="F443" s="145"/>
      <c r="G443" s="145"/>
      <c r="H443" s="145"/>
      <c r="I443" s="145"/>
      <c r="J443" s="145"/>
      <c r="K443" s="145"/>
      <c r="L443" s="145"/>
      <c r="M443" s="145"/>
      <c r="N443" s="145"/>
      <c r="O443" s="145"/>
      <c r="P443" s="145"/>
      <c r="Q443" s="145"/>
      <c r="R443" s="145"/>
      <c r="S443" s="145"/>
      <c r="T443" s="145"/>
      <c r="U443" s="145"/>
      <c r="V443" s="145"/>
      <c r="W443" s="145"/>
      <c r="X443" s="145"/>
      <c r="Y443" s="145"/>
      <c r="Z443" s="145"/>
      <c r="AA443" s="145"/>
      <c r="AB443" s="145"/>
      <c r="AC443" s="145"/>
      <c r="AD443" s="146"/>
    </row>
    <row r="444" spans="4:30" s="3" customFormat="1" ht="15.75" thickBot="1">
      <c r="D444" s="147"/>
      <c r="E444" s="148"/>
      <c r="F444" s="148"/>
      <c r="G444" s="148"/>
      <c r="H444" s="148"/>
      <c r="I444" s="148"/>
      <c r="J444" s="148"/>
      <c r="K444" s="148"/>
      <c r="L444" s="148"/>
      <c r="M444" s="148"/>
      <c r="N444" s="148"/>
      <c r="O444" s="148"/>
      <c r="P444" s="148"/>
      <c r="Q444" s="148"/>
      <c r="R444" s="148"/>
      <c r="S444" s="148"/>
      <c r="T444" s="148"/>
      <c r="U444" s="148"/>
      <c r="V444" s="148"/>
      <c r="W444" s="148"/>
      <c r="X444" s="148"/>
      <c r="Y444" s="148"/>
      <c r="Z444" s="148"/>
      <c r="AA444" s="148"/>
      <c r="AB444" s="148"/>
      <c r="AC444" s="148"/>
      <c r="AD444" s="149"/>
    </row>
    <row r="445" spans="4:30" s="3" customFormat="1" ht="18.75" customHeight="1">
      <c r="D445" s="20"/>
      <c r="E445" s="21"/>
      <c r="F445" s="21"/>
      <c r="G445" s="21"/>
      <c r="H445" s="21"/>
      <c r="I445" s="21"/>
      <c r="J445" s="21"/>
      <c r="K445" s="175" t="s">
        <v>95</v>
      </c>
      <c r="L445" s="176"/>
      <c r="M445" s="176"/>
      <c r="N445" s="176"/>
      <c r="O445" s="176"/>
      <c r="P445" s="176"/>
      <c r="Q445" s="176"/>
      <c r="R445" s="177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2"/>
    </row>
    <row r="446" spans="4:30" s="3" customFormat="1" ht="19.5" customHeight="1" thickBot="1">
      <c r="D446" s="20"/>
      <c r="E446" s="21"/>
      <c r="F446" s="21"/>
      <c r="G446" s="21"/>
      <c r="H446" s="21"/>
      <c r="I446" s="21"/>
      <c r="J446" s="21"/>
      <c r="K446" s="178"/>
      <c r="L446" s="179"/>
      <c r="M446" s="179"/>
      <c r="N446" s="179"/>
      <c r="O446" s="179"/>
      <c r="P446" s="179"/>
      <c r="Q446" s="179"/>
      <c r="R446" s="180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2"/>
    </row>
    <row r="447" spans="4:30" s="3" customFormat="1">
      <c r="D447" s="183" t="s">
        <v>88</v>
      </c>
      <c r="E447" s="183" t="str">
        <f>IF(OR(M431="",O431=""),"VENCEDOR J9",IF(M431&gt;O431,E429,P429))</f>
        <v>VENCEDOR J9</v>
      </c>
      <c r="F447" s="184"/>
      <c r="G447" s="184"/>
      <c r="H447" s="184"/>
      <c r="I447" s="184"/>
      <c r="J447" s="184"/>
      <c r="K447" s="184"/>
      <c r="L447" s="185"/>
      <c r="M447" s="23"/>
      <c r="N447" s="24" t="s">
        <v>74</v>
      </c>
      <c r="O447" s="25"/>
      <c r="P447" s="183" t="str">
        <f>IF(OR(M434="",O434=""),"VENCEDOR J10",IF(M434&gt;O434,E432,P432))</f>
        <v>VENCEDOR J10</v>
      </c>
      <c r="Q447" s="184"/>
      <c r="R447" s="184"/>
      <c r="S447" s="184"/>
      <c r="T447" s="184"/>
      <c r="U447" s="184"/>
      <c r="V447" s="184"/>
      <c r="W447" s="184"/>
      <c r="X447" s="184"/>
      <c r="Y447" s="184"/>
      <c r="Z447" s="184"/>
      <c r="AA447" s="184"/>
      <c r="AB447" s="184"/>
      <c r="AC447" s="184"/>
      <c r="AD447" s="185"/>
    </row>
    <row r="448" spans="4:30" s="3" customFormat="1" ht="15.75" thickBot="1">
      <c r="D448" s="195"/>
      <c r="E448" s="186"/>
      <c r="F448" s="187"/>
      <c r="G448" s="187"/>
      <c r="H448" s="187"/>
      <c r="I448" s="187"/>
      <c r="J448" s="187"/>
      <c r="K448" s="187"/>
      <c r="L448" s="188"/>
      <c r="M448" s="39"/>
      <c r="N448" s="40" t="s">
        <v>74</v>
      </c>
      <c r="O448" s="41"/>
      <c r="P448" s="186"/>
      <c r="Q448" s="187"/>
      <c r="R448" s="187"/>
      <c r="S448" s="187"/>
      <c r="T448" s="187"/>
      <c r="U448" s="187"/>
      <c r="V448" s="187"/>
      <c r="W448" s="187"/>
      <c r="X448" s="187"/>
      <c r="Y448" s="187"/>
      <c r="Z448" s="187"/>
      <c r="AA448" s="187"/>
      <c r="AB448" s="187"/>
      <c r="AC448" s="187"/>
      <c r="AD448" s="188"/>
    </row>
    <row r="449" spans="4:32" s="3" customFormat="1" ht="18" customHeight="1" thickBot="1">
      <c r="D449" s="42"/>
      <c r="E449" s="43"/>
      <c r="F449" s="44"/>
      <c r="G449" s="44"/>
      <c r="H449" s="44"/>
      <c r="I449" s="44"/>
      <c r="J449" s="44"/>
      <c r="K449" s="44"/>
      <c r="L449" s="45"/>
      <c r="M449" s="46" t="str">
        <f>IF(OR(M447="",O447=""),"",SUM(M447:M448))</f>
        <v/>
      </c>
      <c r="N449" s="47"/>
      <c r="O449" s="48" t="str">
        <f>IF(OR(M447="",O447=""),"",SUM(O447:O448))</f>
        <v/>
      </c>
      <c r="P449" s="189"/>
      <c r="Q449" s="190"/>
      <c r="R449" s="190"/>
      <c r="S449" s="190"/>
      <c r="T449" s="190"/>
      <c r="U449" s="190"/>
      <c r="V449" s="190"/>
      <c r="W449" s="190"/>
      <c r="X449" s="190"/>
      <c r="Y449" s="190"/>
      <c r="Z449" s="190"/>
      <c r="AA449" s="190"/>
      <c r="AB449" s="190"/>
      <c r="AC449" s="190"/>
      <c r="AD449" s="191"/>
    </row>
    <row r="450" spans="4:32" s="3" customFormat="1">
      <c r="D450" s="195" t="s">
        <v>89</v>
      </c>
      <c r="E450" s="183" t="str">
        <f>IF(OR(M437="",O437=""),"VENCEDOR J11",IF(M437&gt;O437,E435,P435))</f>
        <v>VENCEDOR J11</v>
      </c>
      <c r="F450" s="184"/>
      <c r="G450" s="184"/>
      <c r="H450" s="184"/>
      <c r="I450" s="184"/>
      <c r="J450" s="184"/>
      <c r="K450" s="184"/>
      <c r="L450" s="185"/>
      <c r="M450" s="23"/>
      <c r="N450" s="24" t="s">
        <v>74</v>
      </c>
      <c r="O450" s="25"/>
      <c r="P450" s="183" t="str">
        <f>IF(OR(M440="",O440=""),"VENCEDOR J12",IF(M440&gt;O440,E438,P438))</f>
        <v>VENCEDOR J12</v>
      </c>
      <c r="Q450" s="184"/>
      <c r="R450" s="184"/>
      <c r="S450" s="184"/>
      <c r="T450" s="184"/>
      <c r="U450" s="184"/>
      <c r="V450" s="184"/>
      <c r="W450" s="184"/>
      <c r="X450" s="184"/>
      <c r="Y450" s="184"/>
      <c r="Z450" s="184"/>
      <c r="AA450" s="184"/>
      <c r="AB450" s="184"/>
      <c r="AC450" s="184"/>
      <c r="AD450" s="185"/>
    </row>
    <row r="451" spans="4:32" s="3" customFormat="1" ht="15.75" thickBot="1">
      <c r="D451" s="195"/>
      <c r="E451" s="186"/>
      <c r="F451" s="187"/>
      <c r="G451" s="187"/>
      <c r="H451" s="187"/>
      <c r="I451" s="187"/>
      <c r="J451" s="187"/>
      <c r="K451" s="187"/>
      <c r="L451" s="188"/>
      <c r="M451" s="26"/>
      <c r="N451" s="27" t="s">
        <v>74</v>
      </c>
      <c r="O451" s="28"/>
      <c r="P451" s="186"/>
      <c r="Q451" s="187"/>
      <c r="R451" s="187"/>
      <c r="S451" s="187"/>
      <c r="T451" s="187"/>
      <c r="U451" s="187"/>
      <c r="V451" s="187"/>
      <c r="W451" s="187"/>
      <c r="X451" s="187"/>
      <c r="Y451" s="187"/>
      <c r="Z451" s="187"/>
      <c r="AA451" s="187"/>
      <c r="AB451" s="187"/>
      <c r="AC451" s="187"/>
      <c r="AD451" s="188"/>
    </row>
    <row r="452" spans="4:32" s="3" customFormat="1" ht="15.75" thickBot="1">
      <c r="D452" s="36"/>
      <c r="E452" s="36"/>
      <c r="F452" s="49"/>
      <c r="G452" s="49"/>
      <c r="H452" s="49"/>
      <c r="I452" s="49"/>
      <c r="J452" s="49"/>
      <c r="K452" s="49"/>
      <c r="L452" s="50"/>
      <c r="M452" s="51" t="str">
        <f>IF(OR(M450="",O450=""),"",SUM(M450:M451))</f>
        <v/>
      </c>
      <c r="N452" s="34"/>
      <c r="O452" s="52" t="str">
        <f>IF(OR(M450="",O450=""),"",SUM(O450:O451))</f>
        <v/>
      </c>
      <c r="P452" s="192"/>
      <c r="Q452" s="193"/>
      <c r="R452" s="193"/>
      <c r="S452" s="193"/>
      <c r="T452" s="193"/>
      <c r="U452" s="193"/>
      <c r="V452" s="193"/>
      <c r="W452" s="193"/>
      <c r="X452" s="193"/>
      <c r="Y452" s="193"/>
      <c r="Z452" s="193"/>
      <c r="AA452" s="193"/>
      <c r="AB452" s="193"/>
      <c r="AC452" s="193"/>
      <c r="AD452" s="194"/>
    </row>
    <row r="453" spans="4:32" s="3" customFormat="1" ht="15.75" thickBot="1"/>
    <row r="454" spans="4:32" s="3" customFormat="1">
      <c r="D454" s="141" t="s">
        <v>90</v>
      </c>
      <c r="E454" s="142"/>
      <c r="F454" s="142"/>
      <c r="G454" s="142"/>
      <c r="H454" s="142"/>
      <c r="I454" s="142"/>
      <c r="J454" s="142"/>
      <c r="K454" s="142"/>
      <c r="L454" s="142"/>
      <c r="M454" s="142"/>
      <c r="N454" s="142"/>
      <c r="O454" s="142"/>
      <c r="P454" s="142"/>
      <c r="Q454" s="142"/>
      <c r="R454" s="142"/>
      <c r="S454" s="142"/>
      <c r="T454" s="142"/>
      <c r="U454" s="142"/>
      <c r="V454" s="142"/>
      <c r="W454" s="142"/>
      <c r="X454" s="142"/>
      <c r="Y454" s="142"/>
      <c r="Z454" s="142"/>
      <c r="AA454" s="142"/>
      <c r="AB454" s="142"/>
      <c r="AC454" s="142"/>
      <c r="AD454" s="143"/>
    </row>
    <row r="455" spans="4:32" s="3" customFormat="1">
      <c r="D455" s="144"/>
      <c r="E455" s="145"/>
      <c r="F455" s="145"/>
      <c r="G455" s="145"/>
      <c r="H455" s="145"/>
      <c r="I455" s="145"/>
      <c r="J455" s="145"/>
      <c r="K455" s="145"/>
      <c r="L455" s="145"/>
      <c r="M455" s="145"/>
      <c r="N455" s="145"/>
      <c r="O455" s="145"/>
      <c r="P455" s="145"/>
      <c r="Q455" s="145"/>
      <c r="R455" s="145"/>
      <c r="S455" s="145"/>
      <c r="T455" s="145"/>
      <c r="U455" s="145"/>
      <c r="V455" s="145"/>
      <c r="W455" s="145"/>
      <c r="X455" s="145"/>
      <c r="Y455" s="145"/>
      <c r="Z455" s="145"/>
      <c r="AA455" s="145"/>
      <c r="AB455" s="145"/>
      <c r="AC455" s="145"/>
      <c r="AD455" s="146"/>
    </row>
    <row r="456" spans="4:32" s="3" customFormat="1" ht="15.75" thickBot="1">
      <c r="D456" s="147"/>
      <c r="E456" s="148"/>
      <c r="F456" s="148"/>
      <c r="G456" s="148"/>
      <c r="H456" s="148"/>
      <c r="I456" s="148"/>
      <c r="J456" s="148"/>
      <c r="K456" s="148"/>
      <c r="L456" s="148"/>
      <c r="M456" s="148"/>
      <c r="N456" s="148"/>
      <c r="O456" s="148"/>
      <c r="P456" s="148"/>
      <c r="Q456" s="148"/>
      <c r="R456" s="148"/>
      <c r="S456" s="148"/>
      <c r="T456" s="148"/>
      <c r="U456" s="148"/>
      <c r="V456" s="148"/>
      <c r="W456" s="148"/>
      <c r="X456" s="148"/>
      <c r="Y456" s="148"/>
      <c r="Z456" s="148"/>
      <c r="AA456" s="148"/>
      <c r="AB456" s="148"/>
      <c r="AC456" s="148"/>
      <c r="AD456" s="149"/>
    </row>
    <row r="457" spans="4:32" s="3" customFormat="1" ht="18" customHeight="1">
      <c r="D457" s="20"/>
      <c r="E457" s="21"/>
      <c r="F457" s="21"/>
      <c r="G457" s="21"/>
      <c r="H457" s="21"/>
      <c r="I457" s="21"/>
      <c r="J457" s="21"/>
      <c r="K457" s="175" t="s">
        <v>94</v>
      </c>
      <c r="L457" s="176"/>
      <c r="M457" s="176"/>
      <c r="N457" s="176"/>
      <c r="O457" s="176"/>
      <c r="P457" s="176"/>
      <c r="Q457" s="176"/>
      <c r="R457" s="177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2"/>
    </row>
    <row r="458" spans="4:32" s="3" customFormat="1" ht="19.5" customHeight="1" thickBot="1">
      <c r="D458" s="20"/>
      <c r="E458" s="21"/>
      <c r="F458" s="21"/>
      <c r="G458" s="21"/>
      <c r="H458" s="21"/>
      <c r="I458" s="21"/>
      <c r="J458" s="21"/>
      <c r="K458" s="178"/>
      <c r="L458" s="179"/>
      <c r="M458" s="179"/>
      <c r="N458" s="179"/>
      <c r="O458" s="179"/>
      <c r="P458" s="179"/>
      <c r="Q458" s="179"/>
      <c r="R458" s="180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2"/>
    </row>
    <row r="459" spans="4:32" s="3" customFormat="1">
      <c r="D459" s="183" t="s">
        <v>91</v>
      </c>
      <c r="E459" s="183" t="str">
        <f>IF(OR(M449="",O449=""),"PERDEDOR J13",IF(M449&lt;O449,E447,P447))</f>
        <v>PERDEDOR J13</v>
      </c>
      <c r="F459" s="184"/>
      <c r="G459" s="184"/>
      <c r="H459" s="184"/>
      <c r="I459" s="184"/>
      <c r="J459" s="184"/>
      <c r="K459" s="184"/>
      <c r="L459" s="185"/>
      <c r="M459" s="23"/>
      <c r="N459" s="24" t="s">
        <v>74</v>
      </c>
      <c r="O459" s="25"/>
      <c r="P459" s="183" t="str">
        <f>IF(OR(M452="",O452=""),"PERDEDOR J14",IF(M452&lt;O452,E450,P450))</f>
        <v>PERDEDOR J14</v>
      </c>
      <c r="Q459" s="184"/>
      <c r="R459" s="184"/>
      <c r="S459" s="184"/>
      <c r="T459" s="184"/>
      <c r="U459" s="184"/>
      <c r="V459" s="184"/>
      <c r="W459" s="184"/>
      <c r="X459" s="184"/>
      <c r="Y459" s="184"/>
      <c r="Z459" s="184"/>
      <c r="AA459" s="184"/>
      <c r="AB459" s="184"/>
      <c r="AC459" s="184"/>
      <c r="AD459" s="185"/>
    </row>
    <row r="460" spans="4:32" s="3" customFormat="1" ht="15.75" thickBot="1">
      <c r="D460" s="195"/>
      <c r="E460" s="186"/>
      <c r="F460" s="187"/>
      <c r="G460" s="187"/>
      <c r="H460" s="187"/>
      <c r="I460" s="187"/>
      <c r="J460" s="187"/>
      <c r="K460" s="187"/>
      <c r="L460" s="188"/>
      <c r="M460" s="39"/>
      <c r="N460" s="40" t="s">
        <v>74</v>
      </c>
      <c r="O460" s="41"/>
      <c r="P460" s="186"/>
      <c r="Q460" s="187"/>
      <c r="R460" s="187"/>
      <c r="S460" s="187"/>
      <c r="T460" s="187"/>
      <c r="U460" s="187"/>
      <c r="V460" s="187"/>
      <c r="W460" s="187"/>
      <c r="X460" s="187"/>
      <c r="Y460" s="187"/>
      <c r="Z460" s="187"/>
      <c r="AA460" s="187"/>
      <c r="AB460" s="187"/>
      <c r="AC460" s="187"/>
      <c r="AD460" s="188"/>
    </row>
    <row r="461" spans="4:32" s="3" customFormat="1" ht="19.5" customHeight="1" thickBot="1">
      <c r="D461" s="42"/>
      <c r="E461" s="43"/>
      <c r="F461" s="44"/>
      <c r="G461" s="44"/>
      <c r="H461" s="44"/>
      <c r="I461" s="44"/>
      <c r="J461" s="44"/>
      <c r="K461" s="44"/>
      <c r="L461" s="45"/>
      <c r="M461" s="46" t="str">
        <f>IF(OR(M459="",O459=""),"",SUM(M459:M460))</f>
        <v/>
      </c>
      <c r="N461" s="47"/>
      <c r="O461" s="48" t="str">
        <f>IF(OR(M459="",O459=""),"",SUM(O459:O460))</f>
        <v/>
      </c>
      <c r="P461" s="189"/>
      <c r="Q461" s="190"/>
      <c r="R461" s="190"/>
      <c r="S461" s="190"/>
      <c r="T461" s="190"/>
      <c r="U461" s="190"/>
      <c r="V461" s="190"/>
      <c r="W461" s="190"/>
      <c r="X461" s="190"/>
      <c r="Y461" s="190"/>
      <c r="Z461" s="190"/>
      <c r="AA461" s="190"/>
      <c r="AB461" s="190"/>
      <c r="AC461" s="190"/>
      <c r="AD461" s="191"/>
    </row>
    <row r="462" spans="4:32" s="3" customFormat="1" ht="18" customHeight="1" thickBot="1">
      <c r="D462" s="53"/>
      <c r="E462" s="53"/>
      <c r="F462" s="53"/>
      <c r="G462" s="53"/>
      <c r="H462" s="53"/>
      <c r="I462" s="53"/>
      <c r="J462" s="54"/>
      <c r="K462" s="54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  <c r="X462" s="55"/>
      <c r="Y462" s="55"/>
      <c r="Z462" s="55"/>
      <c r="AA462" s="55"/>
      <c r="AB462" s="55"/>
      <c r="AC462" s="55"/>
      <c r="AD462" s="55"/>
      <c r="AE462" s="55"/>
      <c r="AF462" s="55"/>
    </row>
    <row r="463" spans="4:32" s="3" customFormat="1">
      <c r="D463" s="141" t="s">
        <v>92</v>
      </c>
      <c r="E463" s="142"/>
      <c r="F463" s="142"/>
      <c r="G463" s="142"/>
      <c r="H463" s="142"/>
      <c r="I463" s="142"/>
      <c r="J463" s="142"/>
      <c r="K463" s="142"/>
      <c r="L463" s="142"/>
      <c r="M463" s="142"/>
      <c r="N463" s="142"/>
      <c r="O463" s="142"/>
      <c r="P463" s="142"/>
      <c r="Q463" s="142"/>
      <c r="R463" s="142"/>
      <c r="S463" s="142"/>
      <c r="T463" s="142"/>
      <c r="U463" s="142"/>
      <c r="V463" s="142"/>
      <c r="W463" s="142"/>
      <c r="X463" s="142"/>
      <c r="Y463" s="142"/>
      <c r="Z463" s="142"/>
      <c r="AA463" s="142"/>
      <c r="AB463" s="142"/>
      <c r="AC463" s="142"/>
      <c r="AD463" s="143"/>
    </row>
    <row r="464" spans="4:32" s="3" customFormat="1">
      <c r="D464" s="144"/>
      <c r="E464" s="145"/>
      <c r="F464" s="145"/>
      <c r="G464" s="145"/>
      <c r="H464" s="145"/>
      <c r="I464" s="145"/>
      <c r="J464" s="145"/>
      <c r="K464" s="145"/>
      <c r="L464" s="145"/>
      <c r="M464" s="145"/>
      <c r="N464" s="145"/>
      <c r="O464" s="145"/>
      <c r="P464" s="145"/>
      <c r="Q464" s="145"/>
      <c r="R464" s="145"/>
      <c r="S464" s="145"/>
      <c r="T464" s="145"/>
      <c r="U464" s="145"/>
      <c r="V464" s="145"/>
      <c r="W464" s="145"/>
      <c r="X464" s="145"/>
      <c r="Y464" s="145"/>
      <c r="Z464" s="145"/>
      <c r="AA464" s="145"/>
      <c r="AB464" s="145"/>
      <c r="AC464" s="145"/>
      <c r="AD464" s="146"/>
    </row>
    <row r="465" spans="4:30" s="3" customFormat="1" ht="15.75" thickBot="1">
      <c r="D465" s="147"/>
      <c r="E465" s="148"/>
      <c r="F465" s="148"/>
      <c r="G465" s="148"/>
      <c r="H465" s="148"/>
      <c r="I465" s="148"/>
      <c r="J465" s="148"/>
      <c r="K465" s="148"/>
      <c r="L465" s="148"/>
      <c r="M465" s="148"/>
      <c r="N465" s="148"/>
      <c r="O465" s="148"/>
      <c r="P465" s="148"/>
      <c r="Q465" s="148"/>
      <c r="R465" s="148"/>
      <c r="S465" s="148"/>
      <c r="T465" s="148"/>
      <c r="U465" s="148"/>
      <c r="V465" s="148"/>
      <c r="W465" s="148"/>
      <c r="X465" s="148"/>
      <c r="Y465" s="148"/>
      <c r="Z465" s="148"/>
      <c r="AA465" s="148"/>
      <c r="AB465" s="148"/>
      <c r="AC465" s="148"/>
      <c r="AD465" s="149"/>
    </row>
    <row r="466" spans="4:30" s="3" customFormat="1" ht="18.75" customHeight="1">
      <c r="D466" s="20"/>
      <c r="E466" s="21"/>
      <c r="F466" s="21"/>
      <c r="G466" s="21"/>
      <c r="H466" s="21"/>
      <c r="I466" s="21"/>
      <c r="J466" s="21"/>
      <c r="K466" s="175" t="s">
        <v>94</v>
      </c>
      <c r="L466" s="176"/>
      <c r="M466" s="176"/>
      <c r="N466" s="176"/>
      <c r="O466" s="176"/>
      <c r="P466" s="176"/>
      <c r="Q466" s="176"/>
      <c r="R466" s="177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2"/>
    </row>
    <row r="467" spans="4:30" s="3" customFormat="1" ht="18.75" customHeight="1" thickBot="1">
      <c r="D467" s="20"/>
      <c r="E467" s="21"/>
      <c r="F467" s="21"/>
      <c r="G467" s="21"/>
      <c r="H467" s="21"/>
      <c r="I467" s="21"/>
      <c r="J467" s="21"/>
      <c r="K467" s="178"/>
      <c r="L467" s="179"/>
      <c r="M467" s="179"/>
      <c r="N467" s="179"/>
      <c r="O467" s="179"/>
      <c r="P467" s="179"/>
      <c r="Q467" s="179"/>
      <c r="R467" s="180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2"/>
    </row>
    <row r="468" spans="4:30" s="3" customFormat="1">
      <c r="D468" s="183" t="s">
        <v>93</v>
      </c>
      <c r="E468" s="183" t="str">
        <f>IF(OR(M449="",O449=""),"VENCEDOR J13",IF(M449&gt;O449,E447,P447))</f>
        <v>VENCEDOR J13</v>
      </c>
      <c r="F468" s="184"/>
      <c r="G468" s="184"/>
      <c r="H468" s="184"/>
      <c r="I468" s="184"/>
      <c r="J468" s="184"/>
      <c r="K468" s="184"/>
      <c r="L468" s="185"/>
      <c r="M468" s="23"/>
      <c r="N468" s="24" t="s">
        <v>74</v>
      </c>
      <c r="O468" s="25"/>
      <c r="P468" s="183" t="str">
        <f>IF(OR(M452="",O452=""),"VENDEDOR J14",IF(M452&gt;O452,E450,P450))</f>
        <v>VENDEDOR J14</v>
      </c>
      <c r="Q468" s="184"/>
      <c r="R468" s="184"/>
      <c r="S468" s="184"/>
      <c r="T468" s="184"/>
      <c r="U468" s="184"/>
      <c r="V468" s="184"/>
      <c r="W468" s="184"/>
      <c r="X468" s="184"/>
      <c r="Y468" s="184"/>
      <c r="Z468" s="184"/>
      <c r="AA468" s="184"/>
      <c r="AB468" s="184"/>
      <c r="AC468" s="184"/>
      <c r="AD468" s="185"/>
    </row>
    <row r="469" spans="4:30" s="3" customFormat="1" ht="15.75" thickBot="1">
      <c r="D469" s="195"/>
      <c r="E469" s="186"/>
      <c r="F469" s="187"/>
      <c r="G469" s="187"/>
      <c r="H469" s="187"/>
      <c r="I469" s="187"/>
      <c r="J469" s="187"/>
      <c r="K469" s="187"/>
      <c r="L469" s="188"/>
      <c r="M469" s="39"/>
      <c r="N469" s="40" t="s">
        <v>74</v>
      </c>
      <c r="O469" s="41"/>
      <c r="P469" s="186"/>
      <c r="Q469" s="187"/>
      <c r="R469" s="187"/>
      <c r="S469" s="187"/>
      <c r="T469" s="187"/>
      <c r="U469" s="187"/>
      <c r="V469" s="187"/>
      <c r="W469" s="187"/>
      <c r="X469" s="187"/>
      <c r="Y469" s="187"/>
      <c r="Z469" s="187"/>
      <c r="AA469" s="187"/>
      <c r="AB469" s="187"/>
      <c r="AC469" s="187"/>
      <c r="AD469" s="188"/>
    </row>
    <row r="470" spans="4:30" s="3" customFormat="1" ht="17.25" customHeight="1" thickBot="1">
      <c r="D470" s="42"/>
      <c r="E470" s="43"/>
      <c r="F470" s="44"/>
      <c r="G470" s="44"/>
      <c r="H470" s="44"/>
      <c r="I470" s="44"/>
      <c r="J470" s="44"/>
      <c r="K470" s="44"/>
      <c r="L470" s="45"/>
      <c r="M470" s="46" t="str">
        <f>IF(OR(M468="",O468=""),"",SUM(M468:M469))</f>
        <v/>
      </c>
      <c r="N470" s="47"/>
      <c r="O470" s="48" t="str">
        <f>IF(OR(M468="",O468=""),"",SUM(O468:O469))</f>
        <v/>
      </c>
      <c r="P470" s="189"/>
      <c r="Q470" s="190"/>
      <c r="R470" s="190"/>
      <c r="S470" s="190"/>
      <c r="T470" s="190"/>
      <c r="U470" s="190"/>
      <c r="V470" s="190"/>
      <c r="W470" s="190"/>
      <c r="X470" s="190"/>
      <c r="Y470" s="190"/>
      <c r="Z470" s="190"/>
      <c r="AA470" s="190"/>
      <c r="AB470" s="190"/>
      <c r="AC470" s="190"/>
      <c r="AD470" s="191"/>
    </row>
    <row r="471" spans="4:30" s="3" customFormat="1" ht="61.5">
      <c r="D471" s="53"/>
      <c r="E471" s="53"/>
      <c r="F471" s="53"/>
      <c r="G471" s="53"/>
      <c r="H471" s="53"/>
      <c r="I471" s="53"/>
      <c r="J471" s="53"/>
      <c r="K471" s="53"/>
    </row>
    <row r="472" spans="4:30" s="3" customFormat="1" ht="61.5">
      <c r="D472" s="53"/>
      <c r="E472" s="53"/>
      <c r="F472" s="53"/>
      <c r="G472" s="53"/>
      <c r="H472" s="53"/>
      <c r="I472" s="53"/>
      <c r="J472" s="53"/>
      <c r="K472" s="53"/>
    </row>
    <row r="473" spans="4:30" s="3" customFormat="1" ht="61.5">
      <c r="D473" s="53"/>
      <c r="E473" s="53"/>
      <c r="F473" s="53"/>
      <c r="G473" s="53"/>
      <c r="H473" s="53"/>
      <c r="I473" s="53"/>
      <c r="J473" s="53"/>
      <c r="K473" s="53"/>
    </row>
    <row r="474" spans="4:30" s="3" customFormat="1" ht="61.5">
      <c r="D474" s="53"/>
      <c r="E474" s="53"/>
      <c r="F474" s="53"/>
      <c r="G474" s="53"/>
      <c r="H474" s="53"/>
      <c r="I474" s="53"/>
      <c r="J474" s="53"/>
      <c r="K474" s="53"/>
    </row>
    <row r="475" spans="4:30" s="3" customFormat="1" ht="61.5">
      <c r="D475" s="53"/>
      <c r="E475" s="53"/>
      <c r="F475" s="53"/>
      <c r="G475" s="53"/>
      <c r="H475" s="53"/>
      <c r="I475" s="53"/>
      <c r="J475" s="53"/>
      <c r="K475" s="53"/>
    </row>
    <row r="476" spans="4:30" s="3" customFormat="1">
      <c r="D476" s="56"/>
      <c r="E476" s="56"/>
      <c r="F476" s="56"/>
      <c r="G476" s="56"/>
      <c r="H476" s="56"/>
      <c r="I476" s="56"/>
      <c r="J476" s="56"/>
      <c r="K476" s="56"/>
    </row>
    <row r="477" spans="4:30" s="3" customFormat="1" ht="61.5">
      <c r="D477" s="53"/>
      <c r="E477" s="53"/>
      <c r="F477" s="53"/>
      <c r="G477" s="53"/>
      <c r="H477" s="53"/>
      <c r="I477" s="53"/>
      <c r="J477" s="53"/>
      <c r="K477" s="53"/>
    </row>
    <row r="478" spans="4:30" s="3" customFormat="1" ht="61.5">
      <c r="D478" s="53"/>
      <c r="E478" s="53"/>
      <c r="F478" s="53"/>
      <c r="G478" s="53"/>
      <c r="H478" s="53"/>
      <c r="I478" s="53"/>
      <c r="J478" s="53"/>
      <c r="K478" s="53"/>
    </row>
    <row r="479" spans="4:30" s="3" customFormat="1" ht="61.5">
      <c r="D479" s="53"/>
      <c r="E479" s="53"/>
      <c r="F479" s="53"/>
      <c r="G479" s="53"/>
      <c r="H479" s="53"/>
      <c r="I479" s="53"/>
      <c r="J479" s="53"/>
      <c r="K479" s="53"/>
    </row>
    <row r="480" spans="4:30" s="3" customFormat="1" ht="61.5">
      <c r="D480" s="53"/>
      <c r="E480" s="53"/>
      <c r="F480" s="53"/>
      <c r="G480" s="53"/>
      <c r="H480" s="53"/>
      <c r="I480" s="53"/>
      <c r="J480" s="53"/>
      <c r="K480" s="53"/>
    </row>
    <row r="481" spans="4:11" s="3" customFormat="1" ht="61.5">
      <c r="D481" s="53"/>
      <c r="E481" s="53"/>
      <c r="F481" s="53"/>
      <c r="G481" s="53"/>
      <c r="H481" s="53"/>
      <c r="I481" s="53"/>
      <c r="J481" s="53"/>
      <c r="K481" s="53"/>
    </row>
    <row r="482" spans="4:11" s="3" customFormat="1" ht="61.5">
      <c r="D482" s="53"/>
      <c r="E482" s="53"/>
      <c r="F482" s="53"/>
      <c r="G482" s="53"/>
      <c r="H482" s="53"/>
      <c r="I482" s="53"/>
      <c r="J482" s="53"/>
      <c r="K482" s="53"/>
    </row>
    <row r="483" spans="4:11" s="3" customFormat="1" ht="61.5">
      <c r="D483" s="53"/>
      <c r="E483" s="53"/>
      <c r="F483" s="53"/>
      <c r="G483" s="53"/>
      <c r="H483" s="53"/>
      <c r="I483" s="53"/>
      <c r="J483" s="53"/>
      <c r="K483" s="53"/>
    </row>
    <row r="484" spans="4:11" s="3" customFormat="1" ht="61.5">
      <c r="D484" s="53"/>
      <c r="E484" s="53"/>
      <c r="F484" s="53"/>
      <c r="G484" s="53"/>
      <c r="H484" s="53"/>
      <c r="I484" s="53"/>
      <c r="J484" s="53"/>
      <c r="K484" s="53"/>
    </row>
    <row r="485" spans="4:11" s="3" customFormat="1" ht="61.5">
      <c r="D485" s="53"/>
      <c r="E485" s="53"/>
      <c r="F485" s="53"/>
      <c r="G485" s="53"/>
      <c r="H485" s="53"/>
      <c r="I485" s="53"/>
      <c r="J485" s="53"/>
      <c r="K485" s="53"/>
    </row>
    <row r="486" spans="4:11" s="3" customFormat="1" ht="61.5">
      <c r="D486" s="53"/>
      <c r="E486" s="53"/>
      <c r="F486" s="53"/>
      <c r="G486" s="53"/>
      <c r="H486" s="53"/>
      <c r="I486" s="53"/>
      <c r="J486" s="53"/>
      <c r="K486" s="53"/>
    </row>
    <row r="487" spans="4:11" s="3" customFormat="1">
      <c r="D487" s="56"/>
      <c r="E487" s="56"/>
      <c r="F487" s="56"/>
      <c r="G487" s="56"/>
      <c r="H487" s="56"/>
      <c r="I487" s="56"/>
      <c r="J487" s="56"/>
      <c r="K487" s="56"/>
    </row>
    <row r="488" spans="4:11" s="3" customFormat="1" ht="61.5">
      <c r="D488" s="53"/>
      <c r="E488" s="53"/>
      <c r="F488" s="53"/>
      <c r="G488" s="53"/>
      <c r="H488" s="53"/>
      <c r="I488" s="53"/>
      <c r="J488" s="53"/>
      <c r="K488" s="53"/>
    </row>
    <row r="489" spans="4:11" s="3" customFormat="1" ht="61.5">
      <c r="D489" s="53"/>
      <c r="E489" s="53"/>
      <c r="F489" s="53"/>
      <c r="G489" s="53"/>
      <c r="H489" s="53"/>
      <c r="I489" s="53"/>
      <c r="J489" s="53"/>
      <c r="K489" s="53"/>
    </row>
    <row r="490" spans="4:11" s="3" customFormat="1" ht="61.5">
      <c r="D490" s="53"/>
      <c r="E490" s="53"/>
      <c r="F490" s="53"/>
      <c r="G490" s="53"/>
      <c r="H490" s="53"/>
      <c r="I490" s="53"/>
      <c r="J490" s="53"/>
      <c r="K490" s="53"/>
    </row>
    <row r="491" spans="4:11" s="3" customFormat="1" ht="61.5">
      <c r="D491" s="53"/>
      <c r="E491" s="53"/>
      <c r="F491" s="53"/>
      <c r="G491" s="53"/>
      <c r="H491" s="53"/>
      <c r="I491" s="53"/>
      <c r="J491" s="53"/>
      <c r="K491" s="53"/>
    </row>
    <row r="492" spans="4:11" s="3" customFormat="1" ht="61.5">
      <c r="D492" s="53"/>
      <c r="E492" s="53"/>
      <c r="F492" s="53"/>
      <c r="G492" s="53"/>
      <c r="H492" s="53"/>
      <c r="I492" s="53"/>
      <c r="J492" s="53"/>
      <c r="K492" s="53"/>
    </row>
    <row r="493" spans="4:11" s="3" customFormat="1" ht="61.5">
      <c r="D493" s="53"/>
      <c r="E493" s="53"/>
      <c r="F493" s="53"/>
      <c r="G493" s="53"/>
      <c r="H493" s="53"/>
      <c r="I493" s="53"/>
      <c r="J493" s="53"/>
      <c r="K493" s="53"/>
    </row>
    <row r="494" spans="4:11" s="3" customFormat="1" ht="61.5">
      <c r="D494" s="53"/>
      <c r="E494" s="53"/>
      <c r="F494" s="53"/>
      <c r="G494" s="53"/>
      <c r="H494" s="53"/>
      <c r="I494" s="53"/>
      <c r="J494" s="53"/>
      <c r="K494" s="53"/>
    </row>
    <row r="495" spans="4:11" s="3" customFormat="1" ht="61.5">
      <c r="D495" s="53"/>
      <c r="E495" s="53"/>
      <c r="F495" s="53"/>
      <c r="G495" s="53"/>
      <c r="H495" s="53"/>
      <c r="I495" s="53"/>
      <c r="J495" s="53"/>
      <c r="K495" s="53"/>
    </row>
    <row r="496" spans="4:11" s="3" customFormat="1" ht="61.5">
      <c r="D496" s="53"/>
      <c r="E496" s="53"/>
      <c r="F496" s="53"/>
      <c r="G496" s="53"/>
      <c r="H496" s="53"/>
      <c r="I496" s="53"/>
      <c r="J496" s="53"/>
      <c r="K496" s="53"/>
    </row>
    <row r="497" spans="4:11" s="3" customFormat="1" ht="61.5">
      <c r="D497" s="53"/>
      <c r="E497" s="53"/>
      <c r="F497" s="53"/>
      <c r="G497" s="53"/>
      <c r="H497" s="53"/>
      <c r="I497" s="53"/>
      <c r="J497" s="53"/>
      <c r="K497" s="53"/>
    </row>
    <row r="498" spans="4:11">
      <c r="D498" s="57"/>
      <c r="E498" s="57"/>
      <c r="F498" s="57"/>
      <c r="G498" s="57"/>
      <c r="H498" s="57"/>
      <c r="I498" s="57"/>
      <c r="J498" s="57"/>
      <c r="K498" s="57"/>
    </row>
    <row r="499" spans="4:11">
      <c r="D499" s="57"/>
      <c r="E499" s="57"/>
      <c r="F499" s="57"/>
      <c r="G499" s="57"/>
      <c r="H499" s="57"/>
      <c r="I499" s="57"/>
      <c r="J499" s="57"/>
      <c r="K499" s="57"/>
    </row>
    <row r="500" spans="4:11">
      <c r="D500" s="57"/>
      <c r="E500" s="57"/>
      <c r="F500" s="57"/>
      <c r="G500" s="57"/>
      <c r="H500" s="57"/>
      <c r="I500" s="57"/>
      <c r="J500" s="57"/>
      <c r="K500" s="57"/>
    </row>
    <row r="501" spans="4:11">
      <c r="D501" s="57"/>
      <c r="E501" s="57"/>
      <c r="F501" s="57"/>
      <c r="G501" s="57"/>
      <c r="H501" s="57"/>
      <c r="I501" s="57"/>
      <c r="J501" s="57"/>
      <c r="K501" s="57"/>
    </row>
    <row r="502" spans="4:11">
      <c r="D502" s="57"/>
      <c r="E502" s="57"/>
      <c r="F502" s="57"/>
      <c r="G502" s="57"/>
      <c r="H502" s="57"/>
      <c r="I502" s="57"/>
      <c r="J502" s="57"/>
      <c r="K502" s="57"/>
    </row>
    <row r="503" spans="4:11">
      <c r="D503" s="57"/>
      <c r="E503" s="57"/>
      <c r="F503" s="57"/>
      <c r="G503" s="57"/>
      <c r="H503" s="57"/>
      <c r="I503" s="57"/>
      <c r="J503" s="57"/>
      <c r="K503" s="57"/>
    </row>
    <row r="504" spans="4:11">
      <c r="D504" s="57"/>
      <c r="E504" s="57"/>
      <c r="F504" s="57"/>
      <c r="G504" s="57"/>
      <c r="H504" s="57"/>
      <c r="I504" s="57"/>
      <c r="J504" s="57"/>
      <c r="K504" s="57"/>
    </row>
    <row r="505" spans="4:11">
      <c r="D505" s="57"/>
      <c r="E505" s="57"/>
      <c r="F505" s="57"/>
      <c r="G505" s="57"/>
      <c r="H505" s="57"/>
      <c r="I505" s="57"/>
      <c r="J505" s="57"/>
      <c r="K505" s="57"/>
    </row>
    <row r="506" spans="4:11">
      <c r="D506" s="57"/>
      <c r="E506" s="57"/>
      <c r="F506" s="57"/>
      <c r="G506" s="57"/>
      <c r="H506" s="57"/>
      <c r="I506" s="57"/>
      <c r="J506" s="57"/>
      <c r="K506" s="57"/>
    </row>
    <row r="507" spans="4:11">
      <c r="D507" s="57"/>
      <c r="E507" s="57"/>
      <c r="F507" s="57"/>
      <c r="G507" s="57"/>
      <c r="H507" s="57"/>
      <c r="I507" s="57"/>
      <c r="J507" s="57"/>
      <c r="K507" s="57"/>
    </row>
    <row r="508" spans="4:11">
      <c r="D508" s="57"/>
      <c r="E508" s="57"/>
      <c r="F508" s="57"/>
      <c r="G508" s="57"/>
      <c r="H508" s="57"/>
      <c r="I508" s="57"/>
      <c r="J508" s="57"/>
      <c r="K508" s="57"/>
    </row>
    <row r="509" spans="4:11">
      <c r="D509" s="57"/>
      <c r="E509" s="57"/>
      <c r="F509" s="57"/>
      <c r="G509" s="57"/>
      <c r="H509" s="57"/>
      <c r="I509" s="57"/>
      <c r="J509" s="57"/>
      <c r="K509" s="57"/>
    </row>
    <row r="510" spans="4:11">
      <c r="D510" s="57"/>
      <c r="E510" s="57"/>
      <c r="F510" s="57"/>
      <c r="G510" s="57"/>
      <c r="H510" s="57"/>
      <c r="I510" s="57"/>
      <c r="J510" s="57"/>
      <c r="K510" s="57"/>
    </row>
    <row r="511" spans="4:11">
      <c r="D511" s="57"/>
      <c r="E511" s="57"/>
      <c r="F511" s="57"/>
      <c r="G511" s="57"/>
      <c r="H511" s="57"/>
      <c r="I511" s="57"/>
      <c r="J511" s="57"/>
      <c r="K511" s="57"/>
    </row>
    <row r="512" spans="4:11">
      <c r="D512" s="57"/>
      <c r="E512" s="57"/>
      <c r="F512" s="57"/>
      <c r="G512" s="57"/>
      <c r="H512" s="57"/>
      <c r="I512" s="57"/>
      <c r="J512" s="57"/>
      <c r="K512" s="57"/>
    </row>
    <row r="513" spans="4:11">
      <c r="D513" s="57"/>
      <c r="E513" s="57"/>
      <c r="F513" s="57"/>
      <c r="G513" s="57"/>
      <c r="H513" s="57"/>
      <c r="I513" s="57"/>
      <c r="J513" s="57"/>
      <c r="K513" s="57"/>
    </row>
    <row r="514" spans="4:11">
      <c r="D514" s="57"/>
      <c r="E514" s="57"/>
      <c r="F514" s="57"/>
      <c r="G514" s="57"/>
      <c r="H514" s="57"/>
      <c r="I514" s="57"/>
      <c r="J514" s="57"/>
      <c r="K514" s="57"/>
    </row>
    <row r="515" spans="4:11">
      <c r="D515" s="57"/>
      <c r="E515" s="57"/>
      <c r="F515" s="57"/>
      <c r="G515" s="57"/>
      <c r="H515" s="57"/>
      <c r="I515" s="57"/>
      <c r="J515" s="57"/>
      <c r="K515" s="57"/>
    </row>
    <row r="516" spans="4:11">
      <c r="D516" s="57"/>
      <c r="E516" s="57"/>
      <c r="F516" s="57"/>
      <c r="G516" s="57"/>
      <c r="H516" s="57"/>
      <c r="I516" s="57"/>
      <c r="J516" s="57"/>
      <c r="K516" s="57"/>
    </row>
    <row r="517" spans="4:11">
      <c r="D517" s="57"/>
      <c r="E517" s="57"/>
      <c r="F517" s="57"/>
      <c r="G517" s="57"/>
      <c r="H517" s="57"/>
      <c r="I517" s="57"/>
      <c r="J517" s="57"/>
      <c r="K517" s="57"/>
    </row>
    <row r="518" spans="4:11">
      <c r="D518" s="57"/>
      <c r="E518" s="57"/>
      <c r="F518" s="57"/>
      <c r="G518" s="57"/>
      <c r="H518" s="57"/>
      <c r="I518" s="57"/>
      <c r="J518" s="57"/>
      <c r="K518" s="57"/>
    </row>
    <row r="519" spans="4:11">
      <c r="D519" s="57"/>
      <c r="E519" s="57"/>
      <c r="F519" s="57"/>
      <c r="G519" s="57"/>
      <c r="H519" s="57"/>
      <c r="I519" s="57"/>
      <c r="J519" s="57"/>
      <c r="K519" s="57"/>
    </row>
    <row r="520" spans="4:11">
      <c r="D520" s="57"/>
      <c r="E520" s="57"/>
      <c r="F520" s="57"/>
      <c r="G520" s="57"/>
      <c r="H520" s="57"/>
      <c r="I520" s="57"/>
      <c r="J520" s="57"/>
      <c r="K520" s="57"/>
    </row>
    <row r="521" spans="4:11">
      <c r="D521" s="57"/>
      <c r="E521" s="57"/>
      <c r="F521" s="57"/>
      <c r="G521" s="57"/>
      <c r="H521" s="57"/>
      <c r="I521" s="57"/>
      <c r="J521" s="57"/>
      <c r="K521" s="57"/>
    </row>
    <row r="522" spans="4:11">
      <c r="D522" s="57"/>
      <c r="E522" s="57"/>
      <c r="F522" s="57"/>
      <c r="G522" s="57"/>
      <c r="H522" s="57"/>
      <c r="I522" s="57"/>
      <c r="J522" s="57"/>
      <c r="K522" s="57"/>
    </row>
    <row r="523" spans="4:11">
      <c r="D523" s="57"/>
      <c r="E523" s="57"/>
      <c r="F523" s="57"/>
      <c r="G523" s="57"/>
      <c r="H523" s="57"/>
      <c r="I523" s="57"/>
      <c r="J523" s="57"/>
      <c r="K523" s="57"/>
    </row>
    <row r="524" spans="4:11">
      <c r="D524" s="57"/>
      <c r="E524" s="57"/>
      <c r="F524" s="57"/>
      <c r="G524" s="57"/>
      <c r="H524" s="57"/>
      <c r="I524" s="57"/>
      <c r="J524" s="57"/>
      <c r="K524" s="57"/>
    </row>
    <row r="525" spans="4:11">
      <c r="D525" s="57"/>
      <c r="E525" s="57"/>
      <c r="F525" s="57"/>
      <c r="G525" s="57"/>
      <c r="H525" s="57"/>
      <c r="I525" s="57"/>
      <c r="J525" s="57"/>
      <c r="K525" s="57"/>
    </row>
    <row r="526" spans="4:11">
      <c r="D526" s="57"/>
      <c r="E526" s="57"/>
      <c r="F526" s="57"/>
      <c r="G526" s="57"/>
      <c r="H526" s="57"/>
      <c r="I526" s="57"/>
      <c r="J526" s="57"/>
      <c r="K526" s="57"/>
    </row>
    <row r="527" spans="4:11">
      <c r="D527" s="57"/>
      <c r="E527" s="57"/>
      <c r="F527" s="57"/>
      <c r="G527" s="57"/>
      <c r="H527" s="57"/>
      <c r="I527" s="57"/>
      <c r="J527" s="57"/>
      <c r="K527" s="57"/>
    </row>
    <row r="528" spans="4:11">
      <c r="D528" s="57"/>
      <c r="E528" s="57"/>
      <c r="F528" s="57"/>
      <c r="G528" s="57"/>
      <c r="H528" s="57"/>
      <c r="I528" s="57"/>
      <c r="J528" s="57"/>
      <c r="K528" s="57"/>
    </row>
    <row r="529" spans="4:11">
      <c r="D529" s="57"/>
      <c r="E529" s="57"/>
      <c r="F529" s="57"/>
      <c r="G529" s="57"/>
      <c r="H529" s="57"/>
      <c r="I529" s="57"/>
      <c r="J529" s="57"/>
      <c r="K529" s="57"/>
    </row>
    <row r="530" spans="4:11">
      <c r="D530" s="57"/>
      <c r="E530" s="57"/>
      <c r="F530" s="57"/>
      <c r="G530" s="57"/>
      <c r="H530" s="57"/>
      <c r="I530" s="57"/>
      <c r="J530" s="57"/>
      <c r="K530" s="57"/>
    </row>
    <row r="531" spans="4:11">
      <c r="D531" s="57"/>
      <c r="E531" s="57"/>
      <c r="F531" s="57"/>
      <c r="G531" s="57"/>
      <c r="H531" s="57"/>
      <c r="I531" s="57"/>
      <c r="J531" s="57"/>
      <c r="K531" s="57"/>
    </row>
    <row r="532" spans="4:11">
      <c r="D532" s="57"/>
      <c r="E532" s="57"/>
      <c r="F532" s="57"/>
      <c r="G532" s="57"/>
      <c r="H532" s="57"/>
      <c r="I532" s="57"/>
      <c r="J532" s="57"/>
      <c r="K532" s="57"/>
    </row>
    <row r="533" spans="4:11">
      <c r="D533" s="57"/>
      <c r="E533" s="57"/>
      <c r="F533" s="57"/>
      <c r="G533" s="57"/>
      <c r="H533" s="57"/>
      <c r="I533" s="57"/>
      <c r="J533" s="57"/>
      <c r="K533" s="57"/>
    </row>
    <row r="534" spans="4:11">
      <c r="D534" s="57"/>
      <c r="E534" s="57"/>
      <c r="F534" s="57"/>
      <c r="G534" s="57"/>
      <c r="H534" s="57"/>
      <c r="I534" s="57"/>
      <c r="J534" s="57"/>
      <c r="K534" s="57"/>
    </row>
    <row r="535" spans="4:11">
      <c r="D535" s="57"/>
      <c r="E535" s="57"/>
      <c r="F535" s="57"/>
      <c r="G535" s="57"/>
      <c r="H535" s="57"/>
      <c r="I535" s="57"/>
      <c r="J535" s="57"/>
      <c r="K535" s="57"/>
    </row>
    <row r="536" spans="4:11">
      <c r="D536" s="57"/>
      <c r="E536" s="57"/>
      <c r="F536" s="57"/>
      <c r="G536" s="57"/>
      <c r="H536" s="57"/>
      <c r="I536" s="57"/>
      <c r="J536" s="57"/>
      <c r="K536" s="57"/>
    </row>
    <row r="537" spans="4:11">
      <c r="D537" s="57"/>
      <c r="E537" s="57"/>
      <c r="F537" s="57"/>
      <c r="G537" s="57"/>
      <c r="H537" s="57"/>
      <c r="I537" s="57"/>
      <c r="J537" s="57"/>
      <c r="K537" s="57"/>
    </row>
    <row r="538" spans="4:11">
      <c r="D538" s="57"/>
      <c r="E538" s="57"/>
      <c r="F538" s="57"/>
      <c r="G538" s="57"/>
      <c r="H538" s="57"/>
      <c r="I538" s="57"/>
      <c r="J538" s="57"/>
      <c r="K538" s="57"/>
    </row>
    <row r="539" spans="4:11">
      <c r="D539" s="57"/>
      <c r="E539" s="57"/>
      <c r="F539" s="57"/>
      <c r="G539" s="57"/>
      <c r="H539" s="57"/>
      <c r="I539" s="57"/>
      <c r="J539" s="57"/>
      <c r="K539" s="57"/>
    </row>
    <row r="540" spans="4:11">
      <c r="D540" s="57"/>
      <c r="E540" s="57"/>
      <c r="F540" s="57"/>
      <c r="G540" s="57"/>
      <c r="H540" s="57"/>
      <c r="I540" s="57"/>
      <c r="J540" s="57"/>
      <c r="K540" s="57"/>
    </row>
    <row r="541" spans="4:11">
      <c r="D541" s="57"/>
      <c r="E541" s="57"/>
      <c r="F541" s="57"/>
      <c r="G541" s="57"/>
      <c r="H541" s="57"/>
      <c r="I541" s="57"/>
      <c r="J541" s="57"/>
      <c r="K541" s="57"/>
    </row>
    <row r="542" spans="4:11">
      <c r="D542" s="57"/>
      <c r="E542" s="57"/>
      <c r="F542" s="57"/>
      <c r="G542" s="57"/>
      <c r="H542" s="57"/>
      <c r="I542" s="57"/>
      <c r="J542" s="57"/>
      <c r="K542" s="57"/>
    </row>
    <row r="543" spans="4:11">
      <c r="D543" s="57"/>
      <c r="E543" s="57"/>
      <c r="F543" s="57"/>
      <c r="G543" s="57"/>
      <c r="H543" s="57"/>
      <c r="I543" s="57"/>
      <c r="J543" s="57"/>
      <c r="K543" s="57"/>
    </row>
    <row r="544" spans="4:11">
      <c r="D544" s="57"/>
      <c r="E544" s="57"/>
      <c r="F544" s="57"/>
      <c r="G544" s="57"/>
      <c r="H544" s="57"/>
      <c r="I544" s="57"/>
      <c r="J544" s="57"/>
      <c r="K544" s="57"/>
    </row>
  </sheetData>
  <sheetProtection password="D90E" sheet="1" objects="1" scenarios="1"/>
  <mergeCells count="391">
    <mergeCell ref="D392:E392"/>
    <mergeCell ref="I392:P392"/>
    <mergeCell ref="D380:E380"/>
    <mergeCell ref="I380:P380"/>
    <mergeCell ref="D382:P383"/>
    <mergeCell ref="D385:E385"/>
    <mergeCell ref="I385:P385"/>
    <mergeCell ref="D386:E386"/>
    <mergeCell ref="I386:P386"/>
    <mergeCell ref="D388:P389"/>
    <mergeCell ref="D391:E391"/>
    <mergeCell ref="I391:P391"/>
    <mergeCell ref="D368:E368"/>
    <mergeCell ref="I368:P368"/>
    <mergeCell ref="D370:P371"/>
    <mergeCell ref="D373:E373"/>
    <mergeCell ref="I373:P373"/>
    <mergeCell ref="D374:E374"/>
    <mergeCell ref="I374:P374"/>
    <mergeCell ref="D376:P377"/>
    <mergeCell ref="D379:E379"/>
    <mergeCell ref="I379:P379"/>
    <mergeCell ref="D350:O351"/>
    <mergeCell ref="D358:P359"/>
    <mergeCell ref="D361:E361"/>
    <mergeCell ref="I361:P361"/>
    <mergeCell ref="D362:E362"/>
    <mergeCell ref="I362:P362"/>
    <mergeCell ref="D364:P365"/>
    <mergeCell ref="D367:E367"/>
    <mergeCell ref="I367:P367"/>
    <mergeCell ref="D338:P339"/>
    <mergeCell ref="D341:E341"/>
    <mergeCell ref="I341:P341"/>
    <mergeCell ref="D342:E342"/>
    <mergeCell ref="I342:P342"/>
    <mergeCell ref="D344:P345"/>
    <mergeCell ref="D347:E347"/>
    <mergeCell ref="I347:P347"/>
    <mergeCell ref="D348:E348"/>
    <mergeCell ref="I348:P348"/>
    <mergeCell ref="D326:P327"/>
    <mergeCell ref="D329:E329"/>
    <mergeCell ref="I329:P329"/>
    <mergeCell ref="D330:E330"/>
    <mergeCell ref="I330:P330"/>
    <mergeCell ref="D332:P333"/>
    <mergeCell ref="D335:E335"/>
    <mergeCell ref="I335:P335"/>
    <mergeCell ref="D336:E336"/>
    <mergeCell ref="I336:P336"/>
    <mergeCell ref="K466:R467"/>
    <mergeCell ref="D468:D469"/>
    <mergeCell ref="E468:L469"/>
    <mergeCell ref="P468:AD469"/>
    <mergeCell ref="P470:AD470"/>
    <mergeCell ref="K457:R458"/>
    <mergeCell ref="D459:D460"/>
    <mergeCell ref="E459:L460"/>
    <mergeCell ref="P459:AD460"/>
    <mergeCell ref="P461:AD461"/>
    <mergeCell ref="D463:AD465"/>
    <mergeCell ref="P449:AD449"/>
    <mergeCell ref="D450:D451"/>
    <mergeCell ref="E450:L451"/>
    <mergeCell ref="P450:AD451"/>
    <mergeCell ref="P452:AD452"/>
    <mergeCell ref="D454:AD456"/>
    <mergeCell ref="P440:AD440"/>
    <mergeCell ref="D442:AD444"/>
    <mergeCell ref="K445:R446"/>
    <mergeCell ref="D447:D448"/>
    <mergeCell ref="E447:L448"/>
    <mergeCell ref="P447:AD448"/>
    <mergeCell ref="P434:AD434"/>
    <mergeCell ref="D435:D436"/>
    <mergeCell ref="E435:L436"/>
    <mergeCell ref="P435:AD436"/>
    <mergeCell ref="P437:AD437"/>
    <mergeCell ref="D438:D439"/>
    <mergeCell ref="E438:L439"/>
    <mergeCell ref="P438:AD439"/>
    <mergeCell ref="K427:R428"/>
    <mergeCell ref="D429:D430"/>
    <mergeCell ref="E429:L430"/>
    <mergeCell ref="P429:AD430"/>
    <mergeCell ref="P431:AD431"/>
    <mergeCell ref="D432:D433"/>
    <mergeCell ref="E432:L433"/>
    <mergeCell ref="P432:AD433"/>
    <mergeCell ref="P419:AD419"/>
    <mergeCell ref="D420:D421"/>
    <mergeCell ref="E420:L421"/>
    <mergeCell ref="P420:AD421"/>
    <mergeCell ref="P422:AD422"/>
    <mergeCell ref="D424:AD426"/>
    <mergeCell ref="P413:AD413"/>
    <mergeCell ref="D414:D415"/>
    <mergeCell ref="E414:L415"/>
    <mergeCell ref="P414:AD415"/>
    <mergeCell ref="P416:AD416"/>
    <mergeCell ref="D417:D418"/>
    <mergeCell ref="E417:L418"/>
    <mergeCell ref="P417:AD418"/>
    <mergeCell ref="P407:AD407"/>
    <mergeCell ref="D408:D409"/>
    <mergeCell ref="E408:L409"/>
    <mergeCell ref="P408:AD409"/>
    <mergeCell ref="P410:AD410"/>
    <mergeCell ref="D411:D412"/>
    <mergeCell ref="E411:L412"/>
    <mergeCell ref="P411:AD412"/>
    <mergeCell ref="D402:D403"/>
    <mergeCell ref="E402:L403"/>
    <mergeCell ref="P402:AD403"/>
    <mergeCell ref="P404:AD404"/>
    <mergeCell ref="D405:D406"/>
    <mergeCell ref="E405:L406"/>
    <mergeCell ref="P405:AD406"/>
    <mergeCell ref="D394:AD396"/>
    <mergeCell ref="K397:R398"/>
    <mergeCell ref="D399:D400"/>
    <mergeCell ref="E399:L400"/>
    <mergeCell ref="P399:AD400"/>
    <mergeCell ref="P401:AD401"/>
    <mergeCell ref="D298:E298"/>
    <mergeCell ref="I298:P298"/>
    <mergeCell ref="D300:P301"/>
    <mergeCell ref="D303:E303"/>
    <mergeCell ref="I303:P303"/>
    <mergeCell ref="D304:E304"/>
    <mergeCell ref="I304:P304"/>
    <mergeCell ref="D306:O307"/>
    <mergeCell ref="D314:P315"/>
    <mergeCell ref="D317:E317"/>
    <mergeCell ref="I317:P317"/>
    <mergeCell ref="D318:E318"/>
    <mergeCell ref="I318:P318"/>
    <mergeCell ref="D320:P321"/>
    <mergeCell ref="D323:E323"/>
    <mergeCell ref="I323:P323"/>
    <mergeCell ref="D324:E324"/>
    <mergeCell ref="I324:P324"/>
    <mergeCell ref="D291:E291"/>
    <mergeCell ref="I291:P291"/>
    <mergeCell ref="D292:E292"/>
    <mergeCell ref="I292:P292"/>
    <mergeCell ref="D294:P295"/>
    <mergeCell ref="D297:E297"/>
    <mergeCell ref="I297:P297"/>
    <mergeCell ref="D282:P283"/>
    <mergeCell ref="D285:E285"/>
    <mergeCell ref="I285:P285"/>
    <mergeCell ref="D286:E286"/>
    <mergeCell ref="I286:P286"/>
    <mergeCell ref="D288:P289"/>
    <mergeCell ref="D262:O263"/>
    <mergeCell ref="D274:E274"/>
    <mergeCell ref="I274:P274"/>
    <mergeCell ref="D276:P277"/>
    <mergeCell ref="D279:E279"/>
    <mergeCell ref="I279:P279"/>
    <mergeCell ref="D280:E280"/>
    <mergeCell ref="I280:P280"/>
    <mergeCell ref="D270:P271"/>
    <mergeCell ref="D273:E273"/>
    <mergeCell ref="I273:P273"/>
    <mergeCell ref="D256:P257"/>
    <mergeCell ref="D259:E259"/>
    <mergeCell ref="I259:P259"/>
    <mergeCell ref="D260:E260"/>
    <mergeCell ref="I260:P260"/>
    <mergeCell ref="D247:E247"/>
    <mergeCell ref="I247:P247"/>
    <mergeCell ref="D248:E248"/>
    <mergeCell ref="I248:P248"/>
    <mergeCell ref="D250:P251"/>
    <mergeCell ref="D253:E253"/>
    <mergeCell ref="I253:P253"/>
    <mergeCell ref="D244:P245"/>
    <mergeCell ref="D230:E230"/>
    <mergeCell ref="I230:P230"/>
    <mergeCell ref="D232:P233"/>
    <mergeCell ref="D235:E235"/>
    <mergeCell ref="I235:P235"/>
    <mergeCell ref="D236:E236"/>
    <mergeCell ref="I236:P236"/>
    <mergeCell ref="D254:E254"/>
    <mergeCell ref="I254:P254"/>
    <mergeCell ref="D218:O219"/>
    <mergeCell ref="D226:P227"/>
    <mergeCell ref="D229:E229"/>
    <mergeCell ref="I229:P229"/>
    <mergeCell ref="D238:P239"/>
    <mergeCell ref="D241:E241"/>
    <mergeCell ref="I241:P241"/>
    <mergeCell ref="D242:E242"/>
    <mergeCell ref="I242:P242"/>
    <mergeCell ref="D211:P212"/>
    <mergeCell ref="D214:E214"/>
    <mergeCell ref="I214:P214"/>
    <mergeCell ref="D215:E215"/>
    <mergeCell ref="I215:P215"/>
    <mergeCell ref="D202:E202"/>
    <mergeCell ref="I202:P202"/>
    <mergeCell ref="D203:E203"/>
    <mergeCell ref="I203:P203"/>
    <mergeCell ref="D205:P206"/>
    <mergeCell ref="D208:E208"/>
    <mergeCell ref="I208:P208"/>
    <mergeCell ref="D199:P200"/>
    <mergeCell ref="D185:E185"/>
    <mergeCell ref="I185:P185"/>
    <mergeCell ref="D187:P188"/>
    <mergeCell ref="D190:E190"/>
    <mergeCell ref="I190:P190"/>
    <mergeCell ref="D191:E191"/>
    <mergeCell ref="I191:P191"/>
    <mergeCell ref="D209:E209"/>
    <mergeCell ref="I209:P209"/>
    <mergeCell ref="D173:O174"/>
    <mergeCell ref="D181:P182"/>
    <mergeCell ref="D184:E184"/>
    <mergeCell ref="I184:P184"/>
    <mergeCell ref="D193:P194"/>
    <mergeCell ref="D196:E196"/>
    <mergeCell ref="I196:P196"/>
    <mergeCell ref="D197:E197"/>
    <mergeCell ref="I197:P197"/>
    <mergeCell ref="D167:P168"/>
    <mergeCell ref="D170:E170"/>
    <mergeCell ref="I170:P170"/>
    <mergeCell ref="D171:E171"/>
    <mergeCell ref="I171:P171"/>
    <mergeCell ref="D158:E158"/>
    <mergeCell ref="I158:P158"/>
    <mergeCell ref="D159:E159"/>
    <mergeCell ref="I159:P159"/>
    <mergeCell ref="D161:P162"/>
    <mergeCell ref="D164:E164"/>
    <mergeCell ref="I164:P164"/>
    <mergeCell ref="D155:P156"/>
    <mergeCell ref="D141:E141"/>
    <mergeCell ref="I141:P141"/>
    <mergeCell ref="D143:P144"/>
    <mergeCell ref="D146:E146"/>
    <mergeCell ref="I146:P146"/>
    <mergeCell ref="D147:E147"/>
    <mergeCell ref="I147:P147"/>
    <mergeCell ref="D165:E165"/>
    <mergeCell ref="I165:P165"/>
    <mergeCell ref="D129:O130"/>
    <mergeCell ref="D137:P138"/>
    <mergeCell ref="D140:E140"/>
    <mergeCell ref="I140:P140"/>
    <mergeCell ref="D149:P150"/>
    <mergeCell ref="D152:E152"/>
    <mergeCell ref="I152:P152"/>
    <mergeCell ref="D153:E153"/>
    <mergeCell ref="I153:P153"/>
    <mergeCell ref="D123:P124"/>
    <mergeCell ref="D126:E126"/>
    <mergeCell ref="I126:P126"/>
    <mergeCell ref="D127:E127"/>
    <mergeCell ref="I127:P127"/>
    <mergeCell ref="D114:E114"/>
    <mergeCell ref="I114:P114"/>
    <mergeCell ref="D115:E115"/>
    <mergeCell ref="I115:P115"/>
    <mergeCell ref="D117:P118"/>
    <mergeCell ref="D120:E120"/>
    <mergeCell ref="I120:P120"/>
    <mergeCell ref="D111:P112"/>
    <mergeCell ref="D97:E97"/>
    <mergeCell ref="I97:P97"/>
    <mergeCell ref="D99:P100"/>
    <mergeCell ref="D102:E102"/>
    <mergeCell ref="I102:P102"/>
    <mergeCell ref="D103:E103"/>
    <mergeCell ref="I103:P103"/>
    <mergeCell ref="D121:E121"/>
    <mergeCell ref="I121:P121"/>
    <mergeCell ref="D85:O86"/>
    <mergeCell ref="D93:P94"/>
    <mergeCell ref="D96:E96"/>
    <mergeCell ref="I96:P96"/>
    <mergeCell ref="D105:P106"/>
    <mergeCell ref="D108:E108"/>
    <mergeCell ref="I108:P108"/>
    <mergeCell ref="D109:E109"/>
    <mergeCell ref="I109:P109"/>
    <mergeCell ref="D77:E77"/>
    <mergeCell ref="I77:P77"/>
    <mergeCell ref="D79:P80"/>
    <mergeCell ref="D82:E82"/>
    <mergeCell ref="I82:P82"/>
    <mergeCell ref="D83:E83"/>
    <mergeCell ref="I83:P83"/>
    <mergeCell ref="D70:E70"/>
    <mergeCell ref="I70:P70"/>
    <mergeCell ref="D71:E71"/>
    <mergeCell ref="I71:P71"/>
    <mergeCell ref="D73:P74"/>
    <mergeCell ref="D76:E76"/>
    <mergeCell ref="I76:P76"/>
    <mergeCell ref="D49:P50"/>
    <mergeCell ref="D52:E52"/>
    <mergeCell ref="I52:P52"/>
    <mergeCell ref="D61:P62"/>
    <mergeCell ref="D64:E64"/>
    <mergeCell ref="I64:P64"/>
    <mergeCell ref="D65:E65"/>
    <mergeCell ref="I65:P65"/>
    <mergeCell ref="D67:P68"/>
    <mergeCell ref="D53:E53"/>
    <mergeCell ref="I53:P53"/>
    <mergeCell ref="D55:P56"/>
    <mergeCell ref="D58:E58"/>
    <mergeCell ref="I58:P58"/>
    <mergeCell ref="D59:E59"/>
    <mergeCell ref="I59:P59"/>
    <mergeCell ref="AJ43:AK43"/>
    <mergeCell ref="AL43:AM43"/>
    <mergeCell ref="C29:D29"/>
    <mergeCell ref="C30:D30"/>
    <mergeCell ref="E26:J26"/>
    <mergeCell ref="E27:J27"/>
    <mergeCell ref="E28:J28"/>
    <mergeCell ref="E29:J29"/>
    <mergeCell ref="E30:J30"/>
    <mergeCell ref="E31:J31"/>
    <mergeCell ref="E32:J32"/>
    <mergeCell ref="E33:J33"/>
    <mergeCell ref="E34:J34"/>
    <mergeCell ref="E35:J35"/>
    <mergeCell ref="E36:J36"/>
    <mergeCell ref="E37:J37"/>
    <mergeCell ref="E38:J38"/>
    <mergeCell ref="C31:D31"/>
    <mergeCell ref="C32:D32"/>
    <mergeCell ref="C33:D33"/>
    <mergeCell ref="C34:D34"/>
    <mergeCell ref="C35:D35"/>
    <mergeCell ref="C36:D36"/>
    <mergeCell ref="C37:D37"/>
    <mergeCell ref="B2:Q4"/>
    <mergeCell ref="B6:D6"/>
    <mergeCell ref="E7:J7"/>
    <mergeCell ref="E8:J8"/>
    <mergeCell ref="E9:J9"/>
    <mergeCell ref="E10:J10"/>
    <mergeCell ref="E11:J11"/>
    <mergeCell ref="E12:J12"/>
    <mergeCell ref="E13:J13"/>
    <mergeCell ref="E6:J6"/>
    <mergeCell ref="C7:D7"/>
    <mergeCell ref="C8:D8"/>
    <mergeCell ref="C9:D9"/>
    <mergeCell ref="C10:D10"/>
    <mergeCell ref="C11:D11"/>
    <mergeCell ref="C12:D12"/>
    <mergeCell ref="C13:D13"/>
    <mergeCell ref="C14:D14"/>
    <mergeCell ref="E14:J14"/>
    <mergeCell ref="C15:D15"/>
    <mergeCell ref="C16:D16"/>
    <mergeCell ref="C17:D17"/>
    <mergeCell ref="C18:D18"/>
    <mergeCell ref="C19:D19"/>
    <mergeCell ref="C20:D20"/>
    <mergeCell ref="C21:D21"/>
    <mergeCell ref="C22:D22"/>
    <mergeCell ref="D41:O42"/>
    <mergeCell ref="E25:J25"/>
    <mergeCell ref="E15:J15"/>
    <mergeCell ref="E16:J16"/>
    <mergeCell ref="C24:D24"/>
    <mergeCell ref="C25:D25"/>
    <mergeCell ref="C23:D23"/>
    <mergeCell ref="E17:J17"/>
    <mergeCell ref="E18:J18"/>
    <mergeCell ref="E19:J19"/>
    <mergeCell ref="E20:J20"/>
    <mergeCell ref="E21:J21"/>
    <mergeCell ref="E22:J22"/>
    <mergeCell ref="E23:J23"/>
    <mergeCell ref="E24:J24"/>
    <mergeCell ref="C26:D26"/>
    <mergeCell ref="C27:D27"/>
    <mergeCell ref="C28:D28"/>
    <mergeCell ref="C38:D38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84"/>
  <sheetViews>
    <sheetView showGridLines="0" topLeftCell="A25" zoomScale="70" zoomScaleNormal="70" workbookViewId="0">
      <selection activeCell="A25" sqref="A1:XFD1048576"/>
    </sheetView>
  </sheetViews>
  <sheetFormatPr defaultRowHeight="15"/>
  <cols>
    <col min="1" max="1" width="4.7109375" style="115" customWidth="1"/>
    <col min="2" max="2" width="6.7109375" style="115" customWidth="1"/>
    <col min="3" max="3" width="9.140625" style="115"/>
    <col min="4" max="4" width="6.85546875" style="115" bestFit="1" customWidth="1"/>
    <col min="5" max="5" width="13" style="115" bestFit="1" customWidth="1"/>
    <col min="6" max="7" width="4.85546875" style="115" customWidth="1"/>
    <col min="8" max="8" width="6.28515625" style="115" customWidth="1"/>
    <col min="9" max="9" width="4.7109375" style="115" customWidth="1"/>
    <col min="10" max="10" width="5.42578125" style="115" customWidth="1"/>
    <col min="11" max="11" width="6.42578125" style="115" customWidth="1"/>
    <col min="12" max="12" width="5.42578125" style="115" customWidth="1"/>
    <col min="13" max="13" width="4.42578125" style="115" customWidth="1"/>
    <col min="14" max="14" width="5.85546875" style="115" bestFit="1" customWidth="1"/>
    <col min="15" max="15" width="10.140625" style="115" bestFit="1" customWidth="1"/>
    <col min="16" max="16" width="5.28515625" style="115" customWidth="1"/>
    <col min="17" max="17" width="4.85546875" style="115" customWidth="1"/>
    <col min="18" max="18" width="5" style="115" customWidth="1"/>
    <col min="19" max="22" width="9.140625" style="115"/>
    <col min="23" max="23" width="2.5703125" style="115" bestFit="1" customWidth="1"/>
    <col min="24" max="24" width="2.85546875" style="115" bestFit="1" customWidth="1"/>
    <col min="25" max="26" width="5.42578125" style="115" bestFit="1" customWidth="1"/>
    <col min="27" max="27" width="2.5703125" style="115" bestFit="1" customWidth="1"/>
    <col min="28" max="28" width="2.85546875" style="115" bestFit="1" customWidth="1"/>
    <col min="29" max="29" width="4.28515625" style="115" bestFit="1" customWidth="1"/>
    <col min="30" max="30" width="4.42578125" style="115" bestFit="1" customWidth="1"/>
    <col min="31" max="31" width="4.85546875" style="115" bestFit="1" customWidth="1"/>
    <col min="32" max="32" width="8.5703125" style="115" bestFit="1" customWidth="1"/>
    <col min="33" max="33" width="14.85546875" style="115" bestFit="1" customWidth="1"/>
    <col min="34" max="16384" width="9.140625" style="115"/>
  </cols>
  <sheetData>
    <row r="1" spans="1:17">
      <c r="A1" s="201"/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</row>
    <row r="2" spans="1:17">
      <c r="A2" s="201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</row>
    <row r="3" spans="1:17">
      <c r="A3" s="201"/>
      <c r="B3" s="201"/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</row>
    <row r="5" spans="1:17" ht="21">
      <c r="A5" s="202"/>
      <c r="B5" s="202"/>
      <c r="C5" s="202"/>
      <c r="D5" s="202"/>
      <c r="E5" s="202"/>
      <c r="F5" s="202"/>
      <c r="G5" s="202"/>
      <c r="H5" s="202"/>
      <c r="I5" s="202"/>
      <c r="J5" s="114"/>
      <c r="K5" s="114"/>
      <c r="L5" s="114"/>
      <c r="M5" s="114"/>
      <c r="N5" s="114"/>
      <c r="O5" s="114"/>
      <c r="P5" s="114"/>
      <c r="Q5" s="114"/>
    </row>
    <row r="6" spans="1:17">
      <c r="A6" s="114"/>
      <c r="B6" s="199"/>
      <c r="C6" s="199"/>
      <c r="D6" s="200"/>
      <c r="E6" s="200"/>
      <c r="F6" s="200"/>
      <c r="G6" s="200"/>
      <c r="H6" s="200"/>
      <c r="I6" s="200"/>
    </row>
    <row r="7" spans="1:17">
      <c r="A7" s="114"/>
      <c r="B7" s="199"/>
      <c r="C7" s="199"/>
      <c r="D7" s="200"/>
      <c r="E7" s="200"/>
      <c r="F7" s="200"/>
      <c r="G7" s="200"/>
      <c r="H7" s="200"/>
      <c r="I7" s="200"/>
    </row>
    <row r="8" spans="1:17">
      <c r="A8" s="114"/>
      <c r="B8" s="199"/>
      <c r="C8" s="199"/>
      <c r="D8" s="200"/>
      <c r="E8" s="200"/>
      <c r="F8" s="200"/>
      <c r="G8" s="200"/>
      <c r="H8" s="200"/>
      <c r="I8" s="200"/>
    </row>
    <row r="9" spans="1:17">
      <c r="A9" s="114"/>
      <c r="B9" s="199"/>
      <c r="C9" s="199"/>
      <c r="D9" s="200"/>
      <c r="E9" s="200"/>
      <c r="F9" s="200"/>
      <c r="G9" s="200"/>
      <c r="H9" s="200"/>
      <c r="I9" s="200"/>
    </row>
    <row r="10" spans="1:17">
      <c r="A10" s="114"/>
      <c r="B10" s="199"/>
      <c r="C10" s="199"/>
      <c r="D10" s="200"/>
      <c r="E10" s="200"/>
      <c r="F10" s="200"/>
      <c r="G10" s="200"/>
      <c r="H10" s="200"/>
      <c r="I10" s="200"/>
    </row>
    <row r="11" spans="1:17">
      <c r="A11" s="114"/>
      <c r="B11" s="199"/>
      <c r="C11" s="199"/>
      <c r="D11" s="200"/>
      <c r="E11" s="200"/>
      <c r="F11" s="200"/>
      <c r="G11" s="200"/>
      <c r="H11" s="200"/>
      <c r="I11" s="200"/>
    </row>
    <row r="12" spans="1:17">
      <c r="A12" s="114"/>
      <c r="B12" s="199"/>
      <c r="C12" s="199"/>
      <c r="D12" s="200"/>
      <c r="E12" s="200"/>
      <c r="F12" s="200"/>
      <c r="G12" s="200"/>
      <c r="H12" s="200"/>
      <c r="I12" s="200"/>
    </row>
    <row r="13" spans="1:17">
      <c r="A13" s="114"/>
      <c r="B13" s="199"/>
      <c r="C13" s="199"/>
      <c r="D13" s="200"/>
      <c r="E13" s="200"/>
      <c r="F13" s="200"/>
      <c r="G13" s="200"/>
      <c r="H13" s="200"/>
      <c r="I13" s="200"/>
    </row>
    <row r="14" spans="1:17">
      <c r="A14" s="114"/>
      <c r="B14" s="199"/>
      <c r="C14" s="199"/>
      <c r="D14" s="200"/>
      <c r="E14" s="200"/>
      <c r="F14" s="200"/>
      <c r="G14" s="200"/>
      <c r="H14" s="200"/>
      <c r="I14" s="200"/>
    </row>
    <row r="15" spans="1:17">
      <c r="A15" s="114"/>
      <c r="B15" s="199"/>
      <c r="C15" s="199"/>
      <c r="D15" s="200"/>
      <c r="E15" s="200"/>
      <c r="F15" s="200"/>
      <c r="G15" s="200"/>
      <c r="H15" s="200"/>
      <c r="I15" s="200"/>
    </row>
    <row r="16" spans="1:17">
      <c r="A16" s="114"/>
      <c r="B16" s="199"/>
      <c r="C16" s="199"/>
      <c r="D16" s="200"/>
      <c r="E16" s="200"/>
      <c r="F16" s="200"/>
      <c r="G16" s="200"/>
      <c r="H16" s="200"/>
      <c r="I16" s="200"/>
    </row>
    <row r="17" spans="1:17">
      <c r="A17" s="114"/>
      <c r="B17" s="199"/>
      <c r="C17" s="199"/>
      <c r="D17" s="200"/>
      <c r="E17" s="200"/>
      <c r="F17" s="200"/>
      <c r="G17" s="200"/>
      <c r="H17" s="200"/>
      <c r="I17" s="200"/>
    </row>
    <row r="18" spans="1:17">
      <c r="A18" s="114"/>
      <c r="B18" s="199"/>
      <c r="C18" s="199"/>
      <c r="D18" s="200"/>
      <c r="E18" s="200"/>
      <c r="F18" s="200"/>
      <c r="G18" s="200"/>
      <c r="H18" s="200"/>
      <c r="I18" s="200"/>
    </row>
    <row r="19" spans="1:17">
      <c r="A19" s="114"/>
      <c r="B19" s="199"/>
      <c r="C19" s="199"/>
      <c r="D19" s="200"/>
      <c r="E19" s="200"/>
      <c r="F19" s="200"/>
      <c r="G19" s="200"/>
      <c r="H19" s="200"/>
      <c r="I19" s="200"/>
    </row>
    <row r="20" spans="1:17">
      <c r="A20" s="114"/>
      <c r="B20" s="199"/>
      <c r="C20" s="199"/>
      <c r="D20" s="200"/>
      <c r="E20" s="200"/>
      <c r="F20" s="200"/>
      <c r="G20" s="200"/>
      <c r="H20" s="200"/>
      <c r="I20" s="200"/>
    </row>
    <row r="21" spans="1:17">
      <c r="A21" s="114"/>
      <c r="B21" s="199"/>
      <c r="C21" s="199"/>
      <c r="D21" s="200"/>
      <c r="E21" s="200"/>
      <c r="F21" s="200"/>
      <c r="G21" s="200"/>
      <c r="H21" s="200"/>
      <c r="I21" s="200"/>
    </row>
    <row r="22" spans="1:17">
      <c r="A22" s="114"/>
      <c r="B22" s="199"/>
      <c r="C22" s="199"/>
      <c r="D22" s="200"/>
      <c r="E22" s="200"/>
      <c r="F22" s="200"/>
      <c r="G22" s="200"/>
      <c r="H22" s="200"/>
      <c r="I22" s="200"/>
    </row>
    <row r="23" spans="1:17">
      <c r="A23" s="114"/>
      <c r="B23" s="199"/>
      <c r="C23" s="199"/>
      <c r="D23" s="200"/>
      <c r="E23" s="200"/>
      <c r="F23" s="200"/>
      <c r="G23" s="200"/>
      <c r="H23" s="200"/>
      <c r="I23" s="200"/>
    </row>
    <row r="24" spans="1:17">
      <c r="A24" s="114"/>
      <c r="B24" s="199"/>
      <c r="C24" s="199"/>
      <c r="D24" s="200"/>
      <c r="E24" s="200"/>
      <c r="F24" s="200"/>
      <c r="G24" s="200"/>
      <c r="H24" s="200"/>
      <c r="I24" s="200"/>
    </row>
    <row r="25" spans="1:17">
      <c r="A25" s="114"/>
      <c r="B25" s="199"/>
      <c r="C25" s="199"/>
      <c r="D25" s="200"/>
      <c r="E25" s="200"/>
      <c r="F25" s="200"/>
      <c r="G25" s="200"/>
      <c r="H25" s="200"/>
      <c r="I25" s="200"/>
    </row>
    <row r="26" spans="1:17">
      <c r="A26" s="114"/>
      <c r="B26" s="199"/>
      <c r="C26" s="199"/>
      <c r="D26" s="200"/>
      <c r="E26" s="200"/>
      <c r="F26" s="200"/>
      <c r="G26" s="200"/>
      <c r="H26" s="200"/>
      <c r="I26" s="200"/>
    </row>
    <row r="27" spans="1:17">
      <c r="A27" s="114"/>
      <c r="B27" s="199"/>
      <c r="C27" s="199"/>
      <c r="D27" s="200"/>
      <c r="E27" s="200"/>
      <c r="F27" s="200"/>
      <c r="G27" s="200"/>
      <c r="H27" s="200"/>
      <c r="I27" s="200"/>
    </row>
    <row r="28" spans="1:17">
      <c r="A28" s="114"/>
      <c r="B28" s="199"/>
      <c r="C28" s="199"/>
      <c r="D28" s="200"/>
      <c r="E28" s="200"/>
      <c r="F28" s="200"/>
      <c r="G28" s="200"/>
      <c r="H28" s="200"/>
      <c r="I28" s="200"/>
    </row>
    <row r="29" spans="1:17">
      <c r="A29" s="114"/>
      <c r="B29" s="199"/>
      <c r="C29" s="199"/>
      <c r="D29" s="200"/>
      <c r="E29" s="200"/>
      <c r="F29" s="200"/>
      <c r="G29" s="200"/>
      <c r="H29" s="200"/>
      <c r="I29" s="200"/>
      <c r="J29" s="114"/>
      <c r="K29" s="114"/>
      <c r="L29" s="114"/>
      <c r="M29" s="114"/>
      <c r="N29" s="114"/>
      <c r="O29" s="114"/>
      <c r="P29" s="114"/>
      <c r="Q29" s="114"/>
    </row>
    <row r="30" spans="1:17">
      <c r="A30" s="114"/>
      <c r="B30" s="199"/>
      <c r="C30" s="199"/>
      <c r="D30" s="200"/>
      <c r="E30" s="200"/>
      <c r="F30" s="200"/>
      <c r="G30" s="200"/>
      <c r="H30" s="200"/>
      <c r="I30" s="200"/>
    </row>
    <row r="31" spans="1:17">
      <c r="A31" s="114"/>
      <c r="B31" s="199"/>
      <c r="C31" s="199"/>
      <c r="D31" s="200"/>
      <c r="E31" s="200"/>
      <c r="F31" s="200"/>
      <c r="G31" s="200"/>
      <c r="H31" s="200"/>
      <c r="I31" s="200"/>
    </row>
    <row r="32" spans="1:17">
      <c r="A32" s="114"/>
      <c r="B32" s="199"/>
      <c r="C32" s="199"/>
      <c r="D32" s="200"/>
      <c r="E32" s="200"/>
      <c r="F32" s="200"/>
      <c r="G32" s="200"/>
      <c r="H32" s="200"/>
      <c r="I32" s="200"/>
    </row>
    <row r="33" spans="1:35">
      <c r="A33" s="114"/>
      <c r="B33" s="199"/>
      <c r="C33" s="199"/>
      <c r="D33" s="200"/>
      <c r="E33" s="200"/>
      <c r="F33" s="200"/>
      <c r="G33" s="200"/>
      <c r="H33" s="200"/>
      <c r="I33" s="200"/>
    </row>
    <row r="34" spans="1:35">
      <c r="A34" s="114"/>
      <c r="B34" s="199"/>
      <c r="C34" s="199"/>
      <c r="D34" s="200"/>
      <c r="E34" s="200"/>
      <c r="F34" s="200"/>
      <c r="G34" s="200"/>
      <c r="H34" s="200"/>
      <c r="I34" s="200"/>
    </row>
    <row r="35" spans="1:35">
      <c r="A35" s="114"/>
      <c r="B35" s="199"/>
      <c r="C35" s="199"/>
      <c r="D35" s="200"/>
      <c r="E35" s="200"/>
      <c r="F35" s="200"/>
      <c r="G35" s="200"/>
      <c r="H35" s="200"/>
      <c r="I35" s="200"/>
    </row>
    <row r="36" spans="1:35">
      <c r="A36" s="114"/>
      <c r="B36" s="199"/>
      <c r="C36" s="199"/>
      <c r="D36" s="200"/>
      <c r="E36" s="200"/>
      <c r="F36" s="200"/>
      <c r="G36" s="200"/>
      <c r="H36" s="200"/>
      <c r="I36" s="200"/>
    </row>
    <row r="37" spans="1:35">
      <c r="A37" s="114"/>
      <c r="B37" s="199"/>
      <c r="C37" s="199"/>
      <c r="D37" s="200"/>
      <c r="E37" s="200"/>
      <c r="F37" s="200"/>
      <c r="G37" s="200"/>
      <c r="H37" s="200"/>
      <c r="I37" s="200"/>
    </row>
    <row r="38" spans="1:35">
      <c r="A38" s="114"/>
      <c r="B38" s="113"/>
      <c r="C38" s="113"/>
      <c r="D38" s="114"/>
      <c r="E38" s="114"/>
      <c r="F38" s="114"/>
      <c r="G38" s="114"/>
      <c r="H38" s="114"/>
      <c r="I38" s="114"/>
    </row>
    <row r="41" spans="1:35">
      <c r="D41" s="198"/>
      <c r="E41" s="198"/>
      <c r="F41" s="198"/>
      <c r="G41" s="198"/>
      <c r="H41" s="198"/>
      <c r="I41" s="198"/>
      <c r="J41" s="198"/>
      <c r="K41" s="198"/>
      <c r="L41" s="198"/>
      <c r="M41" s="198"/>
      <c r="N41" s="198"/>
      <c r="O41" s="198"/>
      <c r="P41" s="116"/>
      <c r="R41" s="116"/>
    </row>
    <row r="42" spans="1:35">
      <c r="D42" s="198"/>
      <c r="E42" s="198"/>
      <c r="F42" s="198"/>
      <c r="G42" s="198"/>
      <c r="H42" s="198"/>
      <c r="I42" s="198"/>
      <c r="J42" s="198"/>
      <c r="K42" s="198"/>
      <c r="L42" s="198"/>
      <c r="M42" s="198"/>
      <c r="N42" s="198"/>
      <c r="O42" s="198"/>
      <c r="P42" s="116"/>
      <c r="R42" s="116"/>
    </row>
    <row r="43" spans="1:35">
      <c r="D43" s="117"/>
      <c r="E43" s="117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6"/>
      <c r="R43" s="116"/>
      <c r="U43" s="119"/>
      <c r="V43" s="119"/>
      <c r="W43" s="119"/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</row>
    <row r="44" spans="1:35">
      <c r="D44" s="117"/>
      <c r="E44" s="117"/>
      <c r="F44" s="117"/>
      <c r="G44" s="117"/>
      <c r="H44" s="120"/>
      <c r="I44" s="120"/>
      <c r="J44" s="120"/>
      <c r="K44" s="120"/>
      <c r="L44" s="120"/>
      <c r="M44" s="120"/>
      <c r="N44" s="117"/>
      <c r="O44" s="121"/>
      <c r="P44" s="116"/>
      <c r="R44" s="116"/>
      <c r="U44" s="119"/>
      <c r="V44" s="122"/>
      <c r="W44" s="123"/>
      <c r="X44" s="123"/>
      <c r="Y44" s="123"/>
      <c r="Z44" s="123"/>
      <c r="AA44" s="123"/>
      <c r="AB44" s="123"/>
      <c r="AC44" s="124"/>
      <c r="AD44" s="124"/>
      <c r="AE44" s="124"/>
      <c r="AF44" s="124"/>
      <c r="AG44" s="123"/>
      <c r="AH44" s="116"/>
      <c r="AI44" s="123"/>
    </row>
    <row r="45" spans="1:35">
      <c r="D45" s="117"/>
      <c r="E45" s="117"/>
      <c r="F45" s="117"/>
      <c r="G45" s="117"/>
      <c r="H45" s="120"/>
      <c r="I45" s="120"/>
      <c r="J45" s="120"/>
      <c r="K45" s="120"/>
      <c r="L45" s="120"/>
      <c r="M45" s="120"/>
      <c r="N45" s="117"/>
      <c r="O45" s="121"/>
      <c r="P45" s="116"/>
      <c r="R45" s="116"/>
      <c r="U45" s="119"/>
      <c r="V45" s="122"/>
      <c r="W45" s="123"/>
      <c r="X45" s="123"/>
      <c r="Y45" s="123"/>
      <c r="Z45" s="123"/>
      <c r="AA45" s="123"/>
      <c r="AB45" s="123"/>
      <c r="AC45" s="124"/>
      <c r="AD45" s="124"/>
      <c r="AE45" s="124"/>
      <c r="AF45" s="124"/>
      <c r="AG45" s="123"/>
      <c r="AH45" s="116"/>
      <c r="AI45" s="123"/>
    </row>
    <row r="46" spans="1:35">
      <c r="D46" s="117"/>
      <c r="E46" s="117"/>
      <c r="F46" s="117"/>
      <c r="G46" s="117"/>
      <c r="H46" s="120"/>
      <c r="I46" s="120"/>
      <c r="J46" s="120"/>
      <c r="K46" s="120"/>
      <c r="L46" s="120"/>
      <c r="M46" s="120"/>
      <c r="N46" s="117"/>
      <c r="O46" s="121"/>
      <c r="P46" s="116"/>
      <c r="R46" s="116"/>
      <c r="U46" s="119"/>
      <c r="V46" s="122"/>
      <c r="W46" s="123"/>
      <c r="X46" s="123"/>
      <c r="Y46" s="123"/>
      <c r="Z46" s="123"/>
      <c r="AA46" s="123"/>
      <c r="AB46" s="123"/>
      <c r="AC46" s="124"/>
      <c r="AD46" s="124"/>
      <c r="AE46" s="124"/>
      <c r="AF46" s="124"/>
      <c r="AG46" s="123"/>
      <c r="AH46" s="116"/>
      <c r="AI46" s="123"/>
    </row>
    <row r="47" spans="1:35">
      <c r="D47" s="117"/>
      <c r="E47" s="117"/>
      <c r="F47" s="117"/>
      <c r="G47" s="117"/>
      <c r="H47" s="120"/>
      <c r="I47" s="120"/>
      <c r="J47" s="120"/>
      <c r="K47" s="120"/>
      <c r="L47" s="120"/>
      <c r="M47" s="120"/>
      <c r="N47" s="117"/>
      <c r="O47" s="121"/>
      <c r="P47" s="116"/>
      <c r="R47" s="116"/>
      <c r="U47" s="119"/>
      <c r="V47" s="122"/>
      <c r="W47" s="123"/>
      <c r="X47" s="123"/>
      <c r="Y47" s="123"/>
      <c r="Z47" s="123"/>
      <c r="AA47" s="123"/>
      <c r="AB47" s="123"/>
      <c r="AC47" s="124"/>
      <c r="AD47" s="124"/>
      <c r="AE47" s="124"/>
      <c r="AF47" s="124"/>
      <c r="AG47" s="123"/>
      <c r="AH47" s="116"/>
      <c r="AI47" s="123"/>
    </row>
    <row r="48" spans="1:35"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R48" s="116"/>
    </row>
    <row r="49" spans="3:19">
      <c r="D49" s="196"/>
      <c r="E49" s="196"/>
      <c r="F49" s="196"/>
      <c r="G49" s="196"/>
      <c r="H49" s="196"/>
      <c r="I49" s="196"/>
      <c r="J49" s="196"/>
      <c r="K49" s="196"/>
      <c r="L49" s="196"/>
      <c r="M49" s="196"/>
      <c r="N49" s="196"/>
      <c r="O49" s="196"/>
      <c r="P49" s="196"/>
      <c r="R49" s="116"/>
    </row>
    <row r="50" spans="3:19">
      <c r="D50" s="196"/>
      <c r="E50" s="196"/>
      <c r="F50" s="196"/>
      <c r="G50" s="196"/>
      <c r="H50" s="196"/>
      <c r="I50" s="196"/>
      <c r="J50" s="196"/>
      <c r="K50" s="196"/>
      <c r="L50" s="196"/>
      <c r="M50" s="196"/>
      <c r="N50" s="196"/>
      <c r="O50" s="196"/>
      <c r="P50" s="196"/>
      <c r="R50" s="116"/>
    </row>
    <row r="51" spans="3:19"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R51" s="116"/>
    </row>
    <row r="52" spans="3:19">
      <c r="C52" s="116"/>
      <c r="D52" s="197"/>
      <c r="E52" s="197"/>
      <c r="F52" s="125"/>
      <c r="G52" s="126"/>
      <c r="H52" s="125"/>
      <c r="I52" s="197"/>
      <c r="J52" s="197"/>
      <c r="K52" s="197"/>
      <c r="L52" s="197"/>
      <c r="M52" s="197"/>
      <c r="N52" s="197"/>
      <c r="O52" s="197"/>
      <c r="P52" s="197"/>
      <c r="Q52" s="116"/>
      <c r="R52" s="116"/>
      <c r="S52" s="116"/>
    </row>
    <row r="53" spans="3:19">
      <c r="C53" s="116"/>
      <c r="D53" s="197"/>
      <c r="E53" s="197"/>
      <c r="F53" s="125"/>
      <c r="G53" s="126"/>
      <c r="H53" s="125"/>
      <c r="I53" s="197"/>
      <c r="J53" s="197"/>
      <c r="K53" s="197"/>
      <c r="L53" s="197"/>
      <c r="M53" s="197"/>
      <c r="N53" s="197"/>
      <c r="O53" s="197"/>
      <c r="P53" s="197"/>
      <c r="Q53" s="116"/>
      <c r="R53" s="116"/>
      <c r="S53" s="116"/>
    </row>
    <row r="54" spans="3:19">
      <c r="C54" s="116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</row>
    <row r="55" spans="3:19">
      <c r="C55" s="116"/>
      <c r="D55" s="196"/>
      <c r="E55" s="196"/>
      <c r="F55" s="196"/>
      <c r="G55" s="196"/>
      <c r="H55" s="196"/>
      <c r="I55" s="196"/>
      <c r="J55" s="196"/>
      <c r="K55" s="196"/>
      <c r="L55" s="196"/>
      <c r="M55" s="196"/>
      <c r="N55" s="196"/>
      <c r="O55" s="196"/>
      <c r="P55" s="196"/>
      <c r="Q55" s="116"/>
    </row>
    <row r="56" spans="3:19">
      <c r="C56" s="116"/>
      <c r="D56" s="196"/>
      <c r="E56" s="196"/>
      <c r="F56" s="196"/>
      <c r="G56" s="196"/>
      <c r="H56" s="196"/>
      <c r="I56" s="196"/>
      <c r="J56" s="196"/>
      <c r="K56" s="196"/>
      <c r="L56" s="196"/>
      <c r="M56" s="196"/>
      <c r="N56" s="196"/>
      <c r="O56" s="196"/>
      <c r="P56" s="196"/>
      <c r="Q56" s="116"/>
    </row>
    <row r="57" spans="3:19">
      <c r="C57" s="116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</row>
    <row r="58" spans="3:19">
      <c r="C58" s="116"/>
      <c r="D58" s="197"/>
      <c r="E58" s="197"/>
      <c r="F58" s="125"/>
      <c r="G58" s="123"/>
      <c r="H58" s="125"/>
      <c r="I58" s="197"/>
      <c r="J58" s="197"/>
      <c r="K58" s="197"/>
      <c r="L58" s="197"/>
      <c r="M58" s="197"/>
      <c r="N58" s="197"/>
      <c r="O58" s="197"/>
      <c r="P58" s="197"/>
      <c r="Q58" s="116"/>
    </row>
    <row r="59" spans="3:19">
      <c r="C59" s="116"/>
      <c r="D59" s="197"/>
      <c r="E59" s="197"/>
      <c r="F59" s="125"/>
      <c r="G59" s="123"/>
      <c r="H59" s="125"/>
      <c r="I59" s="197"/>
      <c r="J59" s="197"/>
      <c r="K59" s="197"/>
      <c r="L59" s="197"/>
      <c r="M59" s="197"/>
      <c r="N59" s="197"/>
      <c r="O59" s="197"/>
      <c r="P59" s="197"/>
      <c r="Q59" s="116"/>
    </row>
    <row r="60" spans="3:19">
      <c r="C60" s="116"/>
      <c r="D60" s="116"/>
      <c r="E60" s="116"/>
      <c r="F60" s="127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</row>
    <row r="61" spans="3:19">
      <c r="C61" s="116"/>
      <c r="D61" s="196"/>
      <c r="E61" s="196"/>
      <c r="F61" s="196"/>
      <c r="G61" s="196"/>
      <c r="H61" s="196"/>
      <c r="I61" s="196"/>
      <c r="J61" s="196"/>
      <c r="K61" s="196"/>
      <c r="L61" s="196"/>
      <c r="M61" s="196"/>
      <c r="N61" s="196"/>
      <c r="O61" s="196"/>
      <c r="P61" s="196"/>
      <c r="Q61" s="116"/>
    </row>
    <row r="62" spans="3:19">
      <c r="C62" s="116"/>
      <c r="D62" s="196"/>
      <c r="E62" s="196"/>
      <c r="F62" s="196"/>
      <c r="G62" s="196"/>
      <c r="H62" s="196"/>
      <c r="I62" s="196"/>
      <c r="J62" s="196"/>
      <c r="K62" s="196"/>
      <c r="L62" s="196"/>
      <c r="M62" s="196"/>
      <c r="N62" s="196"/>
      <c r="O62" s="196"/>
      <c r="P62" s="196"/>
      <c r="Q62" s="116"/>
    </row>
    <row r="63" spans="3:19"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</row>
    <row r="64" spans="3:19">
      <c r="C64" s="116"/>
      <c r="D64" s="197"/>
      <c r="E64" s="197"/>
      <c r="F64" s="125"/>
      <c r="G64" s="123"/>
      <c r="H64" s="125"/>
      <c r="I64" s="197"/>
      <c r="J64" s="197"/>
      <c r="K64" s="197"/>
      <c r="L64" s="197"/>
      <c r="M64" s="197"/>
      <c r="N64" s="197"/>
      <c r="O64" s="197"/>
      <c r="P64" s="197"/>
      <c r="Q64" s="116"/>
    </row>
    <row r="65" spans="3:17">
      <c r="C65" s="116"/>
      <c r="D65" s="197"/>
      <c r="E65" s="197"/>
      <c r="F65" s="125"/>
      <c r="G65" s="123"/>
      <c r="H65" s="125"/>
      <c r="I65" s="197"/>
      <c r="J65" s="197"/>
      <c r="K65" s="197"/>
      <c r="L65" s="197"/>
      <c r="M65" s="197"/>
      <c r="N65" s="197"/>
      <c r="O65" s="197"/>
      <c r="P65" s="197"/>
      <c r="Q65" s="116"/>
    </row>
    <row r="66" spans="3:17">
      <c r="C66" s="116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</row>
    <row r="67" spans="3:17">
      <c r="C67" s="116"/>
      <c r="D67" s="196"/>
      <c r="E67" s="196"/>
      <c r="F67" s="196"/>
      <c r="G67" s="196"/>
      <c r="H67" s="196"/>
      <c r="I67" s="196"/>
      <c r="J67" s="196"/>
      <c r="K67" s="196"/>
      <c r="L67" s="196"/>
      <c r="M67" s="196"/>
      <c r="N67" s="196"/>
      <c r="O67" s="196"/>
      <c r="P67" s="196"/>
      <c r="Q67" s="116"/>
    </row>
    <row r="68" spans="3:17">
      <c r="C68" s="116"/>
      <c r="D68" s="196"/>
      <c r="E68" s="196"/>
      <c r="F68" s="196"/>
      <c r="G68" s="196"/>
      <c r="H68" s="196"/>
      <c r="I68" s="196"/>
      <c r="J68" s="196"/>
      <c r="K68" s="196"/>
      <c r="L68" s="196"/>
      <c r="M68" s="196"/>
      <c r="N68" s="196"/>
      <c r="O68" s="196"/>
      <c r="P68" s="196"/>
      <c r="Q68" s="116"/>
    </row>
    <row r="69" spans="3:17">
      <c r="C69" s="116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</row>
    <row r="70" spans="3:17">
      <c r="C70" s="116"/>
      <c r="D70" s="197"/>
      <c r="E70" s="197"/>
      <c r="F70" s="125"/>
      <c r="G70" s="123"/>
      <c r="H70" s="125"/>
      <c r="I70" s="197"/>
      <c r="J70" s="197"/>
      <c r="K70" s="197"/>
      <c r="L70" s="197"/>
      <c r="M70" s="197"/>
      <c r="N70" s="197"/>
      <c r="O70" s="197"/>
      <c r="P70" s="197"/>
      <c r="Q70" s="116"/>
    </row>
    <row r="71" spans="3:17">
      <c r="C71" s="116"/>
      <c r="D71" s="197"/>
      <c r="E71" s="197"/>
      <c r="F71" s="125"/>
      <c r="G71" s="123"/>
      <c r="H71" s="125"/>
      <c r="I71" s="197"/>
      <c r="J71" s="197"/>
      <c r="K71" s="197"/>
      <c r="L71" s="197"/>
      <c r="M71" s="197"/>
      <c r="N71" s="197"/>
      <c r="O71" s="197"/>
      <c r="P71" s="197"/>
      <c r="Q71" s="116"/>
    </row>
    <row r="72" spans="3:17">
      <c r="C72" s="116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</row>
    <row r="73" spans="3:17">
      <c r="C73" s="116"/>
      <c r="D73" s="196"/>
      <c r="E73" s="196"/>
      <c r="F73" s="196"/>
      <c r="G73" s="196"/>
      <c r="H73" s="196"/>
      <c r="I73" s="196"/>
      <c r="J73" s="196"/>
      <c r="K73" s="196"/>
      <c r="L73" s="196"/>
      <c r="M73" s="196"/>
      <c r="N73" s="196"/>
      <c r="O73" s="196"/>
      <c r="P73" s="196"/>
      <c r="Q73" s="116"/>
    </row>
    <row r="74" spans="3:17">
      <c r="C74" s="116"/>
      <c r="D74" s="196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6"/>
      <c r="Q74" s="116"/>
    </row>
    <row r="75" spans="3:17">
      <c r="C75" s="116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</row>
    <row r="76" spans="3:17">
      <c r="C76" s="116"/>
      <c r="D76" s="197"/>
      <c r="E76" s="197"/>
      <c r="F76" s="125"/>
      <c r="G76" s="123"/>
      <c r="H76" s="125"/>
      <c r="I76" s="197"/>
      <c r="J76" s="197"/>
      <c r="K76" s="197"/>
      <c r="L76" s="197"/>
      <c r="M76" s="197"/>
      <c r="N76" s="197"/>
      <c r="O76" s="197"/>
      <c r="P76" s="197"/>
      <c r="Q76" s="116"/>
    </row>
    <row r="77" spans="3:17">
      <c r="C77" s="116"/>
      <c r="D77" s="197"/>
      <c r="E77" s="197"/>
      <c r="F77" s="125"/>
      <c r="G77" s="123"/>
      <c r="H77" s="125"/>
      <c r="I77" s="197"/>
      <c r="J77" s="197"/>
      <c r="K77" s="197"/>
      <c r="L77" s="197"/>
      <c r="M77" s="197"/>
      <c r="N77" s="197"/>
      <c r="O77" s="197"/>
      <c r="P77" s="197"/>
      <c r="Q77" s="116"/>
    </row>
    <row r="78" spans="3:17"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</row>
    <row r="79" spans="3:17">
      <c r="C79" s="116"/>
      <c r="D79" s="196"/>
      <c r="E79" s="196"/>
      <c r="F79" s="196"/>
      <c r="G79" s="196"/>
      <c r="H79" s="196"/>
      <c r="I79" s="196"/>
      <c r="J79" s="196"/>
      <c r="K79" s="196"/>
      <c r="L79" s="196"/>
      <c r="M79" s="196"/>
      <c r="N79" s="196"/>
      <c r="O79" s="196"/>
      <c r="P79" s="196"/>
      <c r="Q79" s="116"/>
    </row>
    <row r="80" spans="3:17">
      <c r="C80" s="116"/>
      <c r="D80" s="196"/>
      <c r="E80" s="196"/>
      <c r="F80" s="196"/>
      <c r="G80" s="196"/>
      <c r="H80" s="196"/>
      <c r="I80" s="196"/>
      <c r="J80" s="196"/>
      <c r="K80" s="196"/>
      <c r="L80" s="196"/>
      <c r="M80" s="196"/>
      <c r="N80" s="196"/>
      <c r="O80" s="196"/>
      <c r="P80" s="196"/>
      <c r="Q80" s="116"/>
    </row>
    <row r="81" spans="3:17"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</row>
    <row r="82" spans="3:17">
      <c r="C82" s="116"/>
      <c r="D82" s="197"/>
      <c r="E82" s="197"/>
      <c r="F82" s="125"/>
      <c r="G82" s="126"/>
      <c r="H82" s="125"/>
      <c r="I82" s="197"/>
      <c r="J82" s="197"/>
      <c r="K82" s="197"/>
      <c r="L82" s="197"/>
      <c r="M82" s="197"/>
      <c r="N82" s="197"/>
      <c r="O82" s="197"/>
      <c r="P82" s="197"/>
      <c r="Q82" s="116"/>
    </row>
    <row r="83" spans="3:17">
      <c r="C83" s="116"/>
      <c r="D83" s="197"/>
      <c r="E83" s="197"/>
      <c r="F83" s="125"/>
      <c r="G83" s="126"/>
      <c r="H83" s="125"/>
      <c r="I83" s="197"/>
      <c r="J83" s="197"/>
      <c r="K83" s="197"/>
      <c r="L83" s="197"/>
      <c r="M83" s="197"/>
      <c r="N83" s="197"/>
      <c r="O83" s="197"/>
      <c r="P83" s="197"/>
      <c r="Q83" s="116"/>
    </row>
    <row r="84" spans="3:17">
      <c r="C84" s="116"/>
    </row>
  </sheetData>
  <mergeCells count="98">
    <mergeCell ref="B7:C7"/>
    <mergeCell ref="D7:I7"/>
    <mergeCell ref="A1:P3"/>
    <mergeCell ref="A5:C5"/>
    <mergeCell ref="D5:I5"/>
    <mergeCell ref="B6:C6"/>
    <mergeCell ref="D6:I6"/>
    <mergeCell ref="B8:C8"/>
    <mergeCell ref="D8:I8"/>
    <mergeCell ref="B9:C9"/>
    <mergeCell ref="D9:I9"/>
    <mergeCell ref="B10:C10"/>
    <mergeCell ref="D10:I10"/>
    <mergeCell ref="B11:C11"/>
    <mergeCell ref="D11:I11"/>
    <mergeCell ref="B12:C12"/>
    <mergeCell ref="D12:I12"/>
    <mergeCell ref="B13:C13"/>
    <mergeCell ref="D13:I13"/>
    <mergeCell ref="B14:C14"/>
    <mergeCell ref="D14:I14"/>
    <mergeCell ref="B15:C15"/>
    <mergeCell ref="D15:I15"/>
    <mergeCell ref="B16:C16"/>
    <mergeCell ref="D16:I16"/>
    <mergeCell ref="B17:C17"/>
    <mergeCell ref="D17:I17"/>
    <mergeCell ref="B18:C18"/>
    <mergeCell ref="D18:I18"/>
    <mergeCell ref="B19:C19"/>
    <mergeCell ref="D19:I19"/>
    <mergeCell ref="B20:C20"/>
    <mergeCell ref="D20:I20"/>
    <mergeCell ref="B21:C21"/>
    <mergeCell ref="D21:I21"/>
    <mergeCell ref="B22:C22"/>
    <mergeCell ref="D22:I22"/>
    <mergeCell ref="B23:C23"/>
    <mergeCell ref="D23:I23"/>
    <mergeCell ref="B24:C24"/>
    <mergeCell ref="D24:I24"/>
    <mergeCell ref="B25:C25"/>
    <mergeCell ref="D25:I25"/>
    <mergeCell ref="B26:C26"/>
    <mergeCell ref="D26:I26"/>
    <mergeCell ref="B27:C27"/>
    <mergeCell ref="D27:I27"/>
    <mergeCell ref="B28:C28"/>
    <mergeCell ref="D28:I28"/>
    <mergeCell ref="B29:C29"/>
    <mergeCell ref="D29:I29"/>
    <mergeCell ref="B30:C30"/>
    <mergeCell ref="D30:I30"/>
    <mergeCell ref="B31:C31"/>
    <mergeCell ref="D31:I31"/>
    <mergeCell ref="B32:C32"/>
    <mergeCell ref="D32:I32"/>
    <mergeCell ref="B33:C33"/>
    <mergeCell ref="D33:I33"/>
    <mergeCell ref="B34:C34"/>
    <mergeCell ref="D34:I34"/>
    <mergeCell ref="B35:C35"/>
    <mergeCell ref="D35:I35"/>
    <mergeCell ref="B36:C36"/>
    <mergeCell ref="D36:I36"/>
    <mergeCell ref="B37:C37"/>
    <mergeCell ref="D37:I37"/>
    <mergeCell ref="D61:P62"/>
    <mergeCell ref="D41:O42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77:E77"/>
    <mergeCell ref="I77:P77"/>
    <mergeCell ref="D64:E64"/>
    <mergeCell ref="I64:P64"/>
    <mergeCell ref="D65:E65"/>
    <mergeCell ref="I65:P65"/>
    <mergeCell ref="D67:P68"/>
    <mergeCell ref="D70:E70"/>
    <mergeCell ref="I70:P70"/>
    <mergeCell ref="D71:E71"/>
    <mergeCell ref="I71:P71"/>
    <mergeCell ref="D73:P74"/>
    <mergeCell ref="D76:E76"/>
    <mergeCell ref="I76:P76"/>
    <mergeCell ref="D79:P80"/>
    <mergeCell ref="D82:E82"/>
    <mergeCell ref="I82:P82"/>
    <mergeCell ref="D83:E83"/>
    <mergeCell ref="I83:P83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Usuario</cp:lastModifiedBy>
  <dcterms:created xsi:type="dcterms:W3CDTF">2014-07-25T19:04:07Z</dcterms:created>
  <dcterms:modified xsi:type="dcterms:W3CDTF">2015-04-17T12:37:06Z</dcterms:modified>
</cp:coreProperties>
</file>