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15600" windowHeight="8250"/>
  </bookViews>
  <sheets>
    <sheet name="SÉRIE B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W26" i="1" l="1"/>
  <c r="AC26" i="1"/>
  <c r="W25" i="1"/>
  <c r="AC25" i="1"/>
  <c r="W24" i="1"/>
  <c r="AC24" i="1"/>
  <c r="W23" i="1"/>
  <c r="AC23" i="1"/>
  <c r="W22" i="1"/>
  <c r="AC22" i="1"/>
  <c r="W21" i="1"/>
  <c r="AC21" i="1"/>
  <c r="W20" i="1"/>
  <c r="AC20" i="1"/>
  <c r="W19" i="1"/>
  <c r="AC19" i="1"/>
  <c r="W18" i="1"/>
  <c r="AC18" i="1"/>
  <c r="W17" i="1"/>
  <c r="AC17" i="1"/>
  <c r="W16" i="1"/>
  <c r="AC16" i="1"/>
  <c r="W15" i="1"/>
  <c r="AC15" i="1"/>
  <c r="W14" i="1"/>
  <c r="AC14" i="1"/>
  <c r="W13" i="1"/>
  <c r="AC13" i="1"/>
  <c r="W12" i="1"/>
  <c r="AC12" i="1"/>
  <c r="W11" i="1"/>
  <c r="AC11" i="1"/>
  <c r="I34" i="1" l="1"/>
  <c r="AD26" i="1"/>
  <c r="AE26" i="1" s="1"/>
  <c r="AD25" i="1"/>
  <c r="AD24" i="1"/>
  <c r="AE24" i="1" s="1"/>
  <c r="AD23" i="1"/>
  <c r="AD22" i="1"/>
  <c r="AE22" i="1" s="1"/>
  <c r="AD21" i="1"/>
  <c r="AE21" i="1" s="1"/>
  <c r="AD20" i="1"/>
  <c r="AE20" i="1" s="1"/>
  <c r="AD19" i="1"/>
  <c r="AD18" i="1"/>
  <c r="AE18" i="1" s="1"/>
  <c r="AD17" i="1"/>
  <c r="AE17" i="1" s="1"/>
  <c r="AD16" i="1"/>
  <c r="AD15" i="1"/>
  <c r="AD14" i="1"/>
  <c r="AE14" i="1" s="1"/>
  <c r="AD13" i="1"/>
  <c r="AE13" i="1" s="1"/>
  <c r="AD12" i="1"/>
  <c r="AD11" i="1"/>
  <c r="Q206" i="1"/>
  <c r="I206" i="1"/>
  <c r="D206" i="1"/>
  <c r="C206" i="1"/>
  <c r="Q205" i="1"/>
  <c r="I205" i="1"/>
  <c r="D205" i="1"/>
  <c r="C205" i="1"/>
  <c r="Q204" i="1"/>
  <c r="I204" i="1"/>
  <c r="D204" i="1"/>
  <c r="C204" i="1"/>
  <c r="Q203" i="1"/>
  <c r="I203" i="1"/>
  <c r="D203" i="1"/>
  <c r="C203" i="1"/>
  <c r="Q202" i="1"/>
  <c r="I202" i="1"/>
  <c r="D202" i="1"/>
  <c r="C202" i="1"/>
  <c r="Q201" i="1"/>
  <c r="I201" i="1"/>
  <c r="D201" i="1"/>
  <c r="C201" i="1"/>
  <c r="Q200" i="1"/>
  <c r="I200" i="1"/>
  <c r="D200" i="1"/>
  <c r="C200" i="1"/>
  <c r="Q199" i="1"/>
  <c r="I199" i="1"/>
  <c r="D199" i="1"/>
  <c r="C199" i="1"/>
  <c r="Q198" i="1"/>
  <c r="C198" i="1"/>
  <c r="Q197" i="1"/>
  <c r="C197" i="1"/>
  <c r="Q196" i="1"/>
  <c r="C196" i="1"/>
  <c r="Q195" i="1"/>
  <c r="C195" i="1"/>
  <c r="Q194" i="1"/>
  <c r="I194" i="1"/>
  <c r="D194" i="1"/>
  <c r="C194" i="1"/>
  <c r="Q193" i="1"/>
  <c r="I193" i="1"/>
  <c r="D193" i="1"/>
  <c r="C193" i="1"/>
  <c r="Q192" i="1"/>
  <c r="I192" i="1"/>
  <c r="D192" i="1"/>
  <c r="C192" i="1"/>
  <c r="Q191" i="1"/>
  <c r="I191" i="1"/>
  <c r="D191" i="1"/>
  <c r="C191" i="1"/>
  <c r="Q190" i="1"/>
  <c r="I190" i="1"/>
  <c r="D190" i="1"/>
  <c r="C190" i="1"/>
  <c r="Q189" i="1"/>
  <c r="I189" i="1"/>
  <c r="D189" i="1"/>
  <c r="C189" i="1"/>
  <c r="Q188" i="1"/>
  <c r="I188" i="1"/>
  <c r="D188" i="1"/>
  <c r="C188" i="1"/>
  <c r="Q187" i="1"/>
  <c r="I187" i="1"/>
  <c r="D187" i="1"/>
  <c r="C187" i="1"/>
  <c r="Q186" i="1"/>
  <c r="C186" i="1"/>
  <c r="Q185" i="1"/>
  <c r="C185" i="1"/>
  <c r="Q184" i="1"/>
  <c r="C184" i="1"/>
  <c r="Q183" i="1"/>
  <c r="C183" i="1"/>
  <c r="Q182" i="1"/>
  <c r="I182" i="1"/>
  <c r="D182" i="1"/>
  <c r="C182" i="1"/>
  <c r="Q181" i="1"/>
  <c r="I181" i="1"/>
  <c r="D181" i="1"/>
  <c r="C181" i="1"/>
  <c r="Q180" i="1"/>
  <c r="I180" i="1"/>
  <c r="D180" i="1"/>
  <c r="C180" i="1"/>
  <c r="Q179" i="1"/>
  <c r="I179" i="1"/>
  <c r="D179" i="1"/>
  <c r="C179" i="1"/>
  <c r="Q178" i="1"/>
  <c r="I178" i="1"/>
  <c r="D178" i="1"/>
  <c r="C178" i="1"/>
  <c r="Q177" i="1"/>
  <c r="I177" i="1"/>
  <c r="D177" i="1"/>
  <c r="C177" i="1"/>
  <c r="Q176" i="1"/>
  <c r="I176" i="1"/>
  <c r="D176" i="1"/>
  <c r="C176" i="1"/>
  <c r="Q175" i="1"/>
  <c r="I175" i="1"/>
  <c r="D175" i="1"/>
  <c r="C175" i="1"/>
  <c r="Q174" i="1"/>
  <c r="C174" i="1"/>
  <c r="Q173" i="1"/>
  <c r="C173" i="1"/>
  <c r="Q172" i="1"/>
  <c r="C172" i="1"/>
  <c r="Q171" i="1"/>
  <c r="C171" i="1"/>
  <c r="Q170" i="1"/>
  <c r="I170" i="1"/>
  <c r="D170" i="1"/>
  <c r="C170" i="1"/>
  <c r="Q169" i="1"/>
  <c r="I169" i="1"/>
  <c r="D169" i="1"/>
  <c r="C169" i="1"/>
  <c r="Q168" i="1"/>
  <c r="I168" i="1"/>
  <c r="D168" i="1"/>
  <c r="C168" i="1"/>
  <c r="Q167" i="1"/>
  <c r="I167" i="1"/>
  <c r="D167" i="1"/>
  <c r="C167" i="1"/>
  <c r="Q166" i="1"/>
  <c r="I166" i="1"/>
  <c r="D166" i="1"/>
  <c r="C166" i="1"/>
  <c r="Q165" i="1"/>
  <c r="I165" i="1"/>
  <c r="D165" i="1"/>
  <c r="C165" i="1"/>
  <c r="Q164" i="1"/>
  <c r="I164" i="1"/>
  <c r="D164" i="1"/>
  <c r="C164" i="1"/>
  <c r="Q163" i="1"/>
  <c r="I163" i="1"/>
  <c r="D163" i="1"/>
  <c r="C163" i="1"/>
  <c r="Q162" i="1"/>
  <c r="C162" i="1"/>
  <c r="Q161" i="1"/>
  <c r="C161" i="1"/>
  <c r="Q160" i="1"/>
  <c r="C160" i="1"/>
  <c r="Q159" i="1"/>
  <c r="C159" i="1"/>
  <c r="Q158" i="1"/>
  <c r="I158" i="1"/>
  <c r="D158" i="1"/>
  <c r="C158" i="1"/>
  <c r="Q157" i="1"/>
  <c r="I157" i="1"/>
  <c r="D157" i="1"/>
  <c r="C157" i="1"/>
  <c r="Q156" i="1"/>
  <c r="I156" i="1"/>
  <c r="D156" i="1"/>
  <c r="C156" i="1"/>
  <c r="Q155" i="1"/>
  <c r="I155" i="1"/>
  <c r="D155" i="1"/>
  <c r="C155" i="1"/>
  <c r="Q154" i="1"/>
  <c r="I154" i="1"/>
  <c r="D154" i="1"/>
  <c r="C154" i="1"/>
  <c r="Q153" i="1"/>
  <c r="I153" i="1"/>
  <c r="D153" i="1"/>
  <c r="C153" i="1"/>
  <c r="Q152" i="1"/>
  <c r="I152" i="1"/>
  <c r="D152" i="1"/>
  <c r="C152" i="1"/>
  <c r="Q151" i="1"/>
  <c r="I151" i="1"/>
  <c r="D151" i="1"/>
  <c r="C151" i="1"/>
  <c r="Q150" i="1"/>
  <c r="C150" i="1"/>
  <c r="Q149" i="1"/>
  <c r="C149" i="1"/>
  <c r="Q148" i="1"/>
  <c r="C148" i="1"/>
  <c r="Q147" i="1"/>
  <c r="C147" i="1"/>
  <c r="Q146" i="1"/>
  <c r="I146" i="1"/>
  <c r="D146" i="1"/>
  <c r="C146" i="1"/>
  <c r="Q145" i="1"/>
  <c r="I145" i="1"/>
  <c r="D145" i="1"/>
  <c r="C145" i="1"/>
  <c r="Q144" i="1"/>
  <c r="I144" i="1"/>
  <c r="D144" i="1"/>
  <c r="C144" i="1"/>
  <c r="Q143" i="1"/>
  <c r="I143" i="1"/>
  <c r="D143" i="1"/>
  <c r="C143" i="1"/>
  <c r="Q142" i="1"/>
  <c r="I142" i="1"/>
  <c r="D142" i="1"/>
  <c r="C142" i="1"/>
  <c r="Q141" i="1"/>
  <c r="I141" i="1"/>
  <c r="D141" i="1"/>
  <c r="C141" i="1"/>
  <c r="Q140" i="1"/>
  <c r="I140" i="1"/>
  <c r="D140" i="1"/>
  <c r="C140" i="1"/>
  <c r="Q139" i="1"/>
  <c r="I139" i="1"/>
  <c r="D139" i="1"/>
  <c r="C139" i="1"/>
  <c r="Q138" i="1"/>
  <c r="C138" i="1"/>
  <c r="Q137" i="1"/>
  <c r="C137" i="1"/>
  <c r="Q136" i="1"/>
  <c r="C136" i="1"/>
  <c r="Q135" i="1"/>
  <c r="C135" i="1"/>
  <c r="Q134" i="1"/>
  <c r="I134" i="1"/>
  <c r="D134" i="1"/>
  <c r="C134" i="1"/>
  <c r="Q133" i="1"/>
  <c r="I133" i="1"/>
  <c r="D133" i="1"/>
  <c r="C133" i="1"/>
  <c r="Q132" i="1"/>
  <c r="I132" i="1"/>
  <c r="D132" i="1"/>
  <c r="C132" i="1"/>
  <c r="Q131" i="1"/>
  <c r="I131" i="1"/>
  <c r="D131" i="1"/>
  <c r="C131" i="1"/>
  <c r="Q130" i="1"/>
  <c r="I130" i="1"/>
  <c r="D130" i="1"/>
  <c r="C130" i="1"/>
  <c r="Q129" i="1"/>
  <c r="I129" i="1"/>
  <c r="D129" i="1"/>
  <c r="C129" i="1"/>
  <c r="Q128" i="1"/>
  <c r="I128" i="1"/>
  <c r="D128" i="1"/>
  <c r="C128" i="1"/>
  <c r="Q127" i="1"/>
  <c r="I127" i="1"/>
  <c r="D127" i="1"/>
  <c r="C127" i="1"/>
  <c r="Q126" i="1"/>
  <c r="C126" i="1"/>
  <c r="Q125" i="1"/>
  <c r="C125" i="1"/>
  <c r="Q124" i="1"/>
  <c r="C124" i="1"/>
  <c r="Q123" i="1"/>
  <c r="C123" i="1"/>
  <c r="Q122" i="1"/>
  <c r="I122" i="1"/>
  <c r="D122" i="1"/>
  <c r="C122" i="1"/>
  <c r="Q121" i="1"/>
  <c r="I121" i="1"/>
  <c r="D121" i="1"/>
  <c r="C121" i="1"/>
  <c r="Q120" i="1"/>
  <c r="I120" i="1"/>
  <c r="D120" i="1"/>
  <c r="C120" i="1"/>
  <c r="Q119" i="1"/>
  <c r="I119" i="1"/>
  <c r="D119" i="1"/>
  <c r="C119" i="1"/>
  <c r="Q118" i="1"/>
  <c r="I118" i="1"/>
  <c r="D118" i="1"/>
  <c r="C118" i="1"/>
  <c r="Q117" i="1"/>
  <c r="I117" i="1"/>
  <c r="D117" i="1"/>
  <c r="C117" i="1"/>
  <c r="Q116" i="1"/>
  <c r="I116" i="1"/>
  <c r="D116" i="1"/>
  <c r="C116" i="1"/>
  <c r="Q115" i="1"/>
  <c r="I115" i="1"/>
  <c r="D115" i="1"/>
  <c r="C115" i="1"/>
  <c r="Q114" i="1"/>
  <c r="C114" i="1"/>
  <c r="Q113" i="1"/>
  <c r="C113" i="1"/>
  <c r="Q112" i="1"/>
  <c r="C112" i="1"/>
  <c r="Q111" i="1"/>
  <c r="C111" i="1"/>
  <c r="Q110" i="1"/>
  <c r="I110" i="1"/>
  <c r="D110" i="1"/>
  <c r="C110" i="1"/>
  <c r="Q109" i="1"/>
  <c r="I109" i="1"/>
  <c r="D109" i="1"/>
  <c r="C109" i="1"/>
  <c r="Q108" i="1"/>
  <c r="I108" i="1"/>
  <c r="D108" i="1"/>
  <c r="C108" i="1"/>
  <c r="Q107" i="1"/>
  <c r="I107" i="1"/>
  <c r="D107" i="1"/>
  <c r="C107" i="1"/>
  <c r="Q106" i="1"/>
  <c r="I106" i="1"/>
  <c r="D106" i="1"/>
  <c r="C106" i="1"/>
  <c r="Q105" i="1"/>
  <c r="I105" i="1"/>
  <c r="D105" i="1"/>
  <c r="C105" i="1"/>
  <c r="Q104" i="1"/>
  <c r="I104" i="1"/>
  <c r="D104" i="1"/>
  <c r="C104" i="1"/>
  <c r="Q103" i="1"/>
  <c r="I103" i="1"/>
  <c r="D103" i="1"/>
  <c r="C103" i="1"/>
  <c r="Q102" i="1"/>
  <c r="C102" i="1"/>
  <c r="Q101" i="1"/>
  <c r="C101" i="1"/>
  <c r="Q100" i="1"/>
  <c r="C100" i="1"/>
  <c r="Q99" i="1"/>
  <c r="C99" i="1"/>
  <c r="Q98" i="1"/>
  <c r="I98" i="1"/>
  <c r="D98" i="1"/>
  <c r="C98" i="1"/>
  <c r="Q97" i="1"/>
  <c r="I97" i="1"/>
  <c r="D97" i="1"/>
  <c r="C97" i="1"/>
  <c r="Q96" i="1"/>
  <c r="I96" i="1"/>
  <c r="D96" i="1"/>
  <c r="C96" i="1"/>
  <c r="Q95" i="1"/>
  <c r="I95" i="1"/>
  <c r="D95" i="1"/>
  <c r="C95" i="1"/>
  <c r="Q94" i="1"/>
  <c r="I94" i="1"/>
  <c r="D94" i="1"/>
  <c r="C94" i="1"/>
  <c r="Q93" i="1"/>
  <c r="I93" i="1"/>
  <c r="D93" i="1"/>
  <c r="C93" i="1"/>
  <c r="Q92" i="1"/>
  <c r="I92" i="1"/>
  <c r="D92" i="1"/>
  <c r="C92" i="1"/>
  <c r="Q91" i="1"/>
  <c r="I91" i="1"/>
  <c r="D91" i="1"/>
  <c r="C91" i="1"/>
  <c r="Q90" i="1"/>
  <c r="C90" i="1"/>
  <c r="Q89" i="1"/>
  <c r="C89" i="1"/>
  <c r="Q88" i="1"/>
  <c r="C88" i="1"/>
  <c r="Q87" i="1"/>
  <c r="C87" i="1"/>
  <c r="Q86" i="1"/>
  <c r="I86" i="1"/>
  <c r="D86" i="1"/>
  <c r="C86" i="1"/>
  <c r="Q85" i="1"/>
  <c r="I85" i="1"/>
  <c r="D85" i="1"/>
  <c r="C85" i="1"/>
  <c r="Q84" i="1"/>
  <c r="I84" i="1"/>
  <c r="D84" i="1"/>
  <c r="C84" i="1"/>
  <c r="Q83" i="1"/>
  <c r="I83" i="1"/>
  <c r="D83" i="1"/>
  <c r="C83" i="1"/>
  <c r="Q82" i="1"/>
  <c r="I82" i="1"/>
  <c r="D82" i="1"/>
  <c r="C82" i="1"/>
  <c r="Q81" i="1"/>
  <c r="I81" i="1"/>
  <c r="D81" i="1"/>
  <c r="C81" i="1"/>
  <c r="Q80" i="1"/>
  <c r="I80" i="1"/>
  <c r="D80" i="1"/>
  <c r="C80" i="1"/>
  <c r="Q79" i="1"/>
  <c r="I79" i="1"/>
  <c r="D79" i="1"/>
  <c r="C79" i="1"/>
  <c r="Q78" i="1"/>
  <c r="C78" i="1"/>
  <c r="Q77" i="1"/>
  <c r="C77" i="1"/>
  <c r="Q76" i="1"/>
  <c r="C76" i="1"/>
  <c r="Q75" i="1"/>
  <c r="C75" i="1"/>
  <c r="Q74" i="1"/>
  <c r="I74" i="1"/>
  <c r="D74" i="1"/>
  <c r="C74" i="1"/>
  <c r="Q73" i="1"/>
  <c r="I73" i="1"/>
  <c r="D73" i="1"/>
  <c r="C73" i="1"/>
  <c r="Q72" i="1"/>
  <c r="I72" i="1"/>
  <c r="D72" i="1"/>
  <c r="C72" i="1"/>
  <c r="Q71" i="1"/>
  <c r="I71" i="1"/>
  <c r="D71" i="1"/>
  <c r="C71" i="1"/>
  <c r="Q70" i="1"/>
  <c r="I70" i="1"/>
  <c r="D70" i="1"/>
  <c r="C70" i="1"/>
  <c r="Q69" i="1"/>
  <c r="I69" i="1"/>
  <c r="D69" i="1"/>
  <c r="C69" i="1"/>
  <c r="Q68" i="1"/>
  <c r="I68" i="1"/>
  <c r="D68" i="1"/>
  <c r="C68" i="1"/>
  <c r="Q67" i="1"/>
  <c r="I67" i="1"/>
  <c r="D67" i="1"/>
  <c r="C67" i="1"/>
  <c r="Q66" i="1"/>
  <c r="C66" i="1"/>
  <c r="Q65" i="1"/>
  <c r="C65" i="1"/>
  <c r="Q64" i="1"/>
  <c r="C64" i="1"/>
  <c r="Q63" i="1"/>
  <c r="C63" i="1"/>
  <c r="Q62" i="1"/>
  <c r="I62" i="1"/>
  <c r="D62" i="1"/>
  <c r="C62" i="1"/>
  <c r="Q61" i="1"/>
  <c r="I61" i="1"/>
  <c r="D61" i="1"/>
  <c r="C61" i="1"/>
  <c r="Q60" i="1"/>
  <c r="I60" i="1"/>
  <c r="D60" i="1"/>
  <c r="C60" i="1"/>
  <c r="Q59" i="1"/>
  <c r="I59" i="1"/>
  <c r="D59" i="1"/>
  <c r="C59" i="1"/>
  <c r="Q58" i="1"/>
  <c r="I58" i="1"/>
  <c r="D58" i="1"/>
  <c r="C58" i="1"/>
  <c r="Q57" i="1"/>
  <c r="I57" i="1"/>
  <c r="D57" i="1"/>
  <c r="C57" i="1"/>
  <c r="Q56" i="1"/>
  <c r="I56" i="1"/>
  <c r="D56" i="1"/>
  <c r="C56" i="1"/>
  <c r="Q55" i="1"/>
  <c r="I55" i="1"/>
  <c r="D55" i="1"/>
  <c r="C55" i="1"/>
  <c r="Q54" i="1"/>
  <c r="C54" i="1"/>
  <c r="Q53" i="1"/>
  <c r="C53" i="1"/>
  <c r="Q52" i="1"/>
  <c r="C52" i="1"/>
  <c r="Q51" i="1"/>
  <c r="C51" i="1"/>
  <c r="Q50" i="1"/>
  <c r="I50" i="1"/>
  <c r="D50" i="1"/>
  <c r="C50" i="1"/>
  <c r="Q49" i="1"/>
  <c r="I49" i="1"/>
  <c r="D49" i="1"/>
  <c r="C49" i="1"/>
  <c r="Q48" i="1"/>
  <c r="I48" i="1"/>
  <c r="D48" i="1"/>
  <c r="C48" i="1"/>
  <c r="Q47" i="1"/>
  <c r="I47" i="1"/>
  <c r="D47" i="1"/>
  <c r="C47" i="1"/>
  <c r="Q46" i="1"/>
  <c r="I46" i="1"/>
  <c r="D46" i="1"/>
  <c r="C46" i="1"/>
  <c r="Q45" i="1"/>
  <c r="I45" i="1"/>
  <c r="D45" i="1"/>
  <c r="C45" i="1"/>
  <c r="Q44" i="1"/>
  <c r="I44" i="1"/>
  <c r="D44" i="1"/>
  <c r="C44" i="1"/>
  <c r="Q43" i="1"/>
  <c r="I43" i="1"/>
  <c r="D43" i="1"/>
  <c r="C43" i="1"/>
  <c r="Q42" i="1"/>
  <c r="C42" i="1"/>
  <c r="Q41" i="1"/>
  <c r="C41" i="1"/>
  <c r="Q40" i="1"/>
  <c r="C40" i="1"/>
  <c r="Q39" i="1"/>
  <c r="C39" i="1"/>
  <c r="Q38" i="1"/>
  <c r="I38" i="1"/>
  <c r="D38" i="1"/>
  <c r="C38" i="1"/>
  <c r="Q37" i="1"/>
  <c r="I37" i="1"/>
  <c r="D37" i="1"/>
  <c r="C37" i="1"/>
  <c r="Q36" i="1"/>
  <c r="I36" i="1"/>
  <c r="D36" i="1"/>
  <c r="C36" i="1"/>
  <c r="Q35" i="1"/>
  <c r="I35" i="1"/>
  <c r="D35" i="1"/>
  <c r="C35" i="1"/>
  <c r="Q34" i="1"/>
  <c r="D34" i="1"/>
  <c r="C34" i="1"/>
  <c r="Q33" i="1"/>
  <c r="I33" i="1"/>
  <c r="D33" i="1"/>
  <c r="C33" i="1"/>
  <c r="Q32" i="1"/>
  <c r="I32" i="1"/>
  <c r="D32" i="1"/>
  <c r="C32" i="1"/>
  <c r="Q31" i="1"/>
  <c r="I31" i="1"/>
  <c r="D31" i="1"/>
  <c r="C31" i="1"/>
  <c r="X11" i="1" l="1"/>
  <c r="X23" i="1"/>
  <c r="X13" i="1"/>
  <c r="AG13" i="1" s="1"/>
  <c r="X26" i="1"/>
  <c r="AG26" i="1" s="1"/>
  <c r="X19" i="1"/>
  <c r="X17" i="1"/>
  <c r="AG17" i="1" s="1"/>
  <c r="X22" i="1"/>
  <c r="AG22" i="1" s="1"/>
  <c r="X21" i="1"/>
  <c r="AG21" i="1" s="1"/>
  <c r="X16" i="1"/>
  <c r="X15" i="1"/>
  <c r="AE11" i="1"/>
  <c r="AE15" i="1"/>
  <c r="AE19" i="1"/>
  <c r="AE23" i="1"/>
  <c r="AE25" i="1"/>
  <c r="X18" i="1"/>
  <c r="AG18" i="1" s="1"/>
  <c r="X24" i="1"/>
  <c r="AG24" i="1" s="1"/>
  <c r="X14" i="1"/>
  <c r="AG14" i="1" s="1"/>
  <c r="X12" i="1"/>
  <c r="X25" i="1"/>
  <c r="X20" i="1"/>
  <c r="AG20" i="1" s="1"/>
  <c r="AE12" i="1"/>
  <c r="AE16" i="1"/>
  <c r="AB26" i="1"/>
  <c r="Y11" i="1"/>
  <c r="Z11" i="1"/>
  <c r="AA11" i="1"/>
  <c r="AB11" i="1"/>
  <c r="Y12" i="1"/>
  <c r="Z12" i="1"/>
  <c r="AA12" i="1"/>
  <c r="AB12" i="1"/>
  <c r="Y13" i="1"/>
  <c r="Z13" i="1"/>
  <c r="AA13" i="1"/>
  <c r="AB13" i="1"/>
  <c r="Y14" i="1"/>
  <c r="Z14" i="1"/>
  <c r="AA14" i="1"/>
  <c r="AB14" i="1"/>
  <c r="Y15" i="1"/>
  <c r="Z15" i="1"/>
  <c r="AA15" i="1"/>
  <c r="AB15" i="1"/>
  <c r="Y16" i="1"/>
  <c r="Z16" i="1"/>
  <c r="AA16" i="1"/>
  <c r="AB16" i="1"/>
  <c r="Y17" i="1"/>
  <c r="Z17" i="1"/>
  <c r="AA17" i="1"/>
  <c r="AB17" i="1"/>
  <c r="Y18" i="1"/>
  <c r="Z18" i="1"/>
  <c r="AA18" i="1"/>
  <c r="AB18" i="1"/>
  <c r="Y19" i="1"/>
  <c r="Z19" i="1"/>
  <c r="AA19" i="1"/>
  <c r="AB19" i="1"/>
  <c r="Y20" i="1"/>
  <c r="Z20" i="1"/>
  <c r="AA20" i="1"/>
  <c r="AB20" i="1"/>
  <c r="Y21" i="1"/>
  <c r="Z21" i="1"/>
  <c r="AA21" i="1"/>
  <c r="AB21" i="1"/>
  <c r="Y22" i="1"/>
  <c r="Z22" i="1"/>
  <c r="AA22" i="1"/>
  <c r="AB22" i="1"/>
  <c r="Y23" i="1"/>
  <c r="Z23" i="1"/>
  <c r="AA23" i="1"/>
  <c r="AB23" i="1"/>
  <c r="Y24" i="1"/>
  <c r="Z24" i="1"/>
  <c r="AA24" i="1"/>
  <c r="AB24" i="1"/>
  <c r="Y25" i="1"/>
  <c r="Z25" i="1"/>
  <c r="AA25" i="1"/>
  <c r="AB25" i="1"/>
  <c r="Y26" i="1"/>
  <c r="Z26" i="1"/>
  <c r="AA26" i="1"/>
  <c r="AG12" i="1" l="1"/>
  <c r="AG15" i="1"/>
  <c r="AG25" i="1"/>
  <c r="AG23" i="1"/>
  <c r="AG16" i="1"/>
  <c r="AG19" i="1"/>
  <c r="AG11" i="1"/>
  <c r="AF16" i="1"/>
  <c r="AF19" i="1"/>
  <c r="AF11" i="1"/>
  <c r="AF12" i="1"/>
  <c r="AF23" i="1"/>
  <c r="AF20" i="1"/>
  <c r="AF26" i="1"/>
  <c r="AF25" i="1"/>
  <c r="AF13" i="1"/>
  <c r="AF14" i="1"/>
  <c r="AF15" i="1"/>
  <c r="AF24" i="1"/>
  <c r="AF18" i="1"/>
  <c r="AF21" i="1"/>
  <c r="AF22" i="1"/>
  <c r="AF17" i="1"/>
  <c r="AH11" i="1" l="1"/>
  <c r="AI11" i="1" s="1"/>
  <c r="AH16" i="1"/>
  <c r="AI16" i="1" s="1"/>
  <c r="AH20" i="1"/>
  <c r="AI20" i="1" s="1"/>
  <c r="AH24" i="1"/>
  <c r="AH19" i="1"/>
  <c r="AI19" i="1" s="1"/>
  <c r="E19" i="1" s="1"/>
  <c r="AH13" i="1"/>
  <c r="AI13" i="1" s="1"/>
  <c r="AH17" i="1"/>
  <c r="AI17" i="1" s="1"/>
  <c r="G17" i="1" s="1"/>
  <c r="AH21" i="1"/>
  <c r="AI21" i="1" s="1"/>
  <c r="AH25" i="1"/>
  <c r="AI25" i="1" s="1"/>
  <c r="AH14" i="1"/>
  <c r="AI14" i="1" s="1"/>
  <c r="AH18" i="1"/>
  <c r="AI18" i="1" s="1"/>
  <c r="E18" i="1" s="1"/>
  <c r="AH22" i="1"/>
  <c r="AI22" i="1" s="1"/>
  <c r="AH26" i="1"/>
  <c r="AI26" i="1" s="1"/>
  <c r="G26" i="1" s="1"/>
  <c r="AH15" i="1"/>
  <c r="AI15" i="1" s="1"/>
  <c r="AH23" i="1"/>
  <c r="AI23" i="1" s="1"/>
  <c r="G23" i="1" s="1"/>
  <c r="AI24" i="1"/>
  <c r="G24" i="1" s="1"/>
  <c r="AH12" i="1"/>
  <c r="AI12" i="1" s="1"/>
  <c r="E12" i="1" s="1"/>
  <c r="I26" i="1" l="1"/>
  <c r="O24" i="1"/>
  <c r="E24" i="1"/>
  <c r="L24" i="1"/>
  <c r="E17" i="1"/>
  <c r="F24" i="1"/>
  <c r="M12" i="1"/>
  <c r="H24" i="1"/>
  <c r="N24" i="1"/>
  <c r="N23" i="1"/>
  <c r="M24" i="1"/>
  <c r="K24" i="1"/>
  <c r="J17" i="1"/>
  <c r="J12" i="1"/>
  <c r="I23" i="1"/>
  <c r="I24" i="1"/>
  <c r="J24" i="1"/>
  <c r="K17" i="1"/>
  <c r="O17" i="1"/>
  <c r="K23" i="1"/>
  <c r="O23" i="1"/>
  <c r="J23" i="1"/>
  <c r="F23" i="1"/>
  <c r="K26" i="1"/>
  <c r="O26" i="1"/>
  <c r="F17" i="1"/>
  <c r="M17" i="1"/>
  <c r="L17" i="1"/>
  <c r="I17" i="1"/>
  <c r="E26" i="1"/>
  <c r="L26" i="1"/>
  <c r="J26" i="1"/>
  <c r="K12" i="1"/>
  <c r="N12" i="1"/>
  <c r="L23" i="1"/>
  <c r="M23" i="1"/>
  <c r="E23" i="1"/>
  <c r="H23" i="1"/>
  <c r="O12" i="1"/>
  <c r="L12" i="1"/>
  <c r="H12" i="1"/>
  <c r="G12" i="1"/>
  <c r="F12" i="1"/>
  <c r="M26" i="1"/>
  <c r="N26" i="1"/>
  <c r="F26" i="1"/>
  <c r="H26" i="1"/>
  <c r="I12" i="1"/>
  <c r="N17" i="1"/>
  <c r="H17" i="1"/>
  <c r="M18" i="1"/>
  <c r="K18" i="1"/>
  <c r="L18" i="1"/>
  <c r="J18" i="1"/>
  <c r="H18" i="1"/>
  <c r="O18" i="1"/>
  <c r="G18" i="1"/>
  <c r="I18" i="1"/>
  <c r="N18" i="1"/>
  <c r="F18" i="1"/>
  <c r="M22" i="1"/>
  <c r="E22" i="1"/>
  <c r="K22" i="1"/>
  <c r="L22" i="1"/>
  <c r="J22" i="1"/>
  <c r="F22" i="1"/>
  <c r="O22" i="1"/>
  <c r="G22" i="1"/>
  <c r="I22" i="1"/>
  <c r="N22" i="1"/>
  <c r="H22" i="1"/>
  <c r="O20" i="1"/>
  <c r="G20" i="1"/>
  <c r="K20" i="1"/>
  <c r="H20" i="1"/>
  <c r="N20" i="1"/>
  <c r="F20" i="1"/>
  <c r="J20" i="1"/>
  <c r="M20" i="1"/>
  <c r="E20" i="1"/>
  <c r="I20" i="1"/>
  <c r="L20" i="1"/>
  <c r="N13" i="1"/>
  <c r="F13" i="1"/>
  <c r="K13" i="1"/>
  <c r="M13" i="1"/>
  <c r="E13" i="1"/>
  <c r="J13" i="1"/>
  <c r="L13" i="1"/>
  <c r="I13" i="1"/>
  <c r="O13" i="1"/>
  <c r="G13" i="1"/>
  <c r="H13" i="1"/>
  <c r="O16" i="1"/>
  <c r="G16" i="1"/>
  <c r="K16" i="1"/>
  <c r="N16" i="1"/>
  <c r="F16" i="1"/>
  <c r="J16" i="1"/>
  <c r="M16" i="1"/>
  <c r="E16" i="1"/>
  <c r="I16" i="1"/>
  <c r="L16" i="1"/>
  <c r="H16" i="1"/>
  <c r="N21" i="1"/>
  <c r="F21" i="1"/>
  <c r="K21" i="1"/>
  <c r="M21" i="1"/>
  <c r="E21" i="1"/>
  <c r="J21" i="1"/>
  <c r="H21" i="1"/>
  <c r="L21" i="1"/>
  <c r="I21" i="1"/>
  <c r="O21" i="1"/>
  <c r="G21" i="1"/>
  <c r="O11" i="1"/>
  <c r="L11" i="1"/>
  <c r="K11" i="1"/>
  <c r="G11" i="1"/>
  <c r="J11" i="1"/>
  <c r="M11" i="1"/>
  <c r="H11" i="1"/>
  <c r="N11" i="1"/>
  <c r="F11" i="1"/>
  <c r="I11" i="1"/>
  <c r="E11" i="1"/>
  <c r="L19" i="1"/>
  <c r="K19" i="1"/>
  <c r="O19" i="1"/>
  <c r="G19" i="1"/>
  <c r="J19" i="1"/>
  <c r="H19" i="1"/>
  <c r="N19" i="1"/>
  <c r="F19" i="1"/>
  <c r="I19" i="1"/>
  <c r="M19" i="1"/>
  <c r="N25" i="1"/>
  <c r="F25" i="1"/>
  <c r="K25" i="1"/>
  <c r="H25" i="1"/>
  <c r="M25" i="1"/>
  <c r="E25" i="1"/>
  <c r="J25" i="1"/>
  <c r="O25" i="1"/>
  <c r="G25" i="1"/>
  <c r="L25" i="1"/>
  <c r="I25" i="1"/>
  <c r="L15" i="1"/>
  <c r="K15" i="1"/>
  <c r="O15" i="1"/>
  <c r="G15" i="1"/>
  <c r="J15" i="1"/>
  <c r="N15" i="1"/>
  <c r="F15" i="1"/>
  <c r="I15" i="1"/>
  <c r="M15" i="1"/>
  <c r="E15" i="1"/>
  <c r="H15" i="1"/>
  <c r="M14" i="1"/>
  <c r="E14" i="1"/>
  <c r="K14" i="1"/>
  <c r="L14" i="1"/>
  <c r="J14" i="1"/>
  <c r="O14" i="1"/>
  <c r="G14" i="1"/>
  <c r="I14" i="1"/>
  <c r="N14" i="1"/>
  <c r="F14" i="1"/>
  <c r="H14" i="1"/>
</calcChain>
</file>

<file path=xl/sharedStrings.xml><?xml version="1.0" encoding="utf-8"?>
<sst xmlns="http://schemas.openxmlformats.org/spreadsheetml/2006/main" count="212" uniqueCount="85">
  <si>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</si>
  <si>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</si>
  <si>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</si>
  <si>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</si>
  <si>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</si>
  <si>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</si>
  <si>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</si>
  <si>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</si>
  <si>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</si>
  <si>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</si>
  <si>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</si>
  <si>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</si>
  <si>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</si>
  <si>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</si>
  <si>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</si>
  <si>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</si>
  <si>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</si>
  <si>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</si>
  <si>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</si>
  <si>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</si>
  <si>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</si>
  <si>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Libertadores e acesso serie A</t>
  </si>
  <si>
    <t>8º</t>
  </si>
  <si>
    <t>Sulamericana</t>
  </si>
  <si>
    <t>9º</t>
  </si>
  <si>
    <t>Zona neutra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</si>
  <si>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</si>
  <si>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</si>
  <si>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</si>
  <si>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</si>
  <si>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</si>
  <si>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</si>
  <si>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</si>
  <si>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</si>
  <si>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</si>
  <si>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</si>
  <si>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</si>
  <si>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</si>
  <si>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</si>
  <si>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</si>
  <si>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</si>
  <si>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</si>
  <si>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</si>
  <si>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</si>
  <si>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</si>
  <si>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</si>
  <si>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</si>
  <si>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</si>
  <si>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</si>
  <si>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BRASILEIRO SERIE B</t>
  </si>
  <si>
    <t>J</t>
  </si>
  <si>
    <t>V3P</t>
  </si>
  <si>
    <t>V2P</t>
  </si>
  <si>
    <t>E</t>
  </si>
  <si>
    <t>D</t>
  </si>
  <si>
    <t>% APR.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</si>
  <si>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</si>
  <si>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</si>
  <si>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</si>
  <si>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</si>
  <si>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</si>
  <si>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</si>
  <si>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</si>
  <si>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PPC</t>
  </si>
  <si>
    <t>PCC</t>
  </si>
  <si>
    <t>É o ki tu merece</t>
  </si>
  <si>
    <t>Family Paz F.C.</t>
  </si>
  <si>
    <t>Libertadores , serie A e Mundial</t>
  </si>
  <si>
    <t>Panza FC</t>
  </si>
  <si>
    <t>Stars United C.F</t>
  </si>
  <si>
    <t>Engenheirense</t>
  </si>
  <si>
    <t>André fogão</t>
  </si>
  <si>
    <t>Nicka SC</t>
  </si>
  <si>
    <t>Xavecos UFC</t>
  </si>
  <si>
    <t>Mathpalestra</t>
  </si>
  <si>
    <t>FC Casablanca</t>
  </si>
  <si>
    <t>Juguli fc</t>
  </si>
  <si>
    <t>DREAM TEAM10</t>
  </si>
  <si>
    <t>Chevrand showe.c</t>
  </si>
  <si>
    <t>BRASILEIRÃO - SÉRIE B - 2015</t>
  </si>
  <si>
    <t>Victorius</t>
  </si>
  <si>
    <t>Vasco.Melbourne Fc</t>
  </si>
  <si>
    <t>ticosto fc</t>
  </si>
  <si>
    <t>Zona Reb. Séri C e Bola Murcha</t>
  </si>
  <si>
    <t>Sulamericana e acesso serie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</si>
</sst>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8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6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0.49998474074526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83">
    <xf numFmtId="0" fontId="0" fillId="0" borderId="0" xfId="0"/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1" fillId="3" borderId="12" xfId="0" applyFont="1" applyFill="1" applyBorder="1" applyAlignment="1" applyProtection="1">
      <alignment horizontal="center"/>
      <protection hidden="1"/>
    </xf>
    <xf numFmtId="0" fontId="6" fillId="4" borderId="12" xfId="0" applyFont="1" applyFill="1" applyBorder="1" applyAlignment="1" applyProtection="1">
      <alignment horizontal="center"/>
      <protection hidden="1"/>
    </xf>
    <xf numFmtId="0" fontId="6" fillId="5" borderId="12" xfId="0" applyFont="1" applyFill="1" applyBorder="1" applyAlignment="1" applyProtection="1">
      <alignment horizontal="center"/>
      <protection hidden="1"/>
    </xf>
    <xf numFmtId="0" fontId="1" fillId="6" borderId="12" xfId="0" applyFont="1" applyFill="1" applyBorder="1" applyAlignment="1" applyProtection="1">
      <alignment horizontal="center"/>
      <protection hidden="1"/>
    </xf>
    <xf numFmtId="0" fontId="1" fillId="6" borderId="15" xfId="0" applyFont="1" applyFill="1" applyBorder="1" applyAlignment="1" applyProtection="1">
      <alignment horizontal="center"/>
      <protection hidden="1"/>
    </xf>
    <xf numFmtId="0" fontId="7" fillId="0" borderId="0" xfId="0" applyFont="1" applyProtection="1">
      <protection hidden="1"/>
    </xf>
    <xf numFmtId="0" fontId="2" fillId="0" borderId="0" xfId="0" applyFont="1" applyProtection="1">
      <protection hidden="1"/>
    </xf>
    <xf numFmtId="2" fontId="2" fillId="0" borderId="13" xfId="0" applyNumberFormat="1" applyFont="1" applyBorder="1" applyAlignment="1" applyProtection="1">
      <alignment horizontal="center"/>
      <protection hidden="1"/>
    </xf>
    <xf numFmtId="0" fontId="1" fillId="6" borderId="13" xfId="0" applyFont="1" applyFill="1" applyBorder="1" applyAlignment="1" applyProtection="1">
      <alignment horizontal="center"/>
      <protection hidden="1"/>
    </xf>
    <xf numFmtId="1" fontId="1" fillId="6" borderId="13" xfId="0" applyNumberFormat="1" applyFont="1" applyFill="1" applyBorder="1" applyAlignment="1" applyProtection="1">
      <alignment horizontal="center"/>
      <protection hidden="1"/>
    </xf>
    <xf numFmtId="0" fontId="1" fillId="6" borderId="16" xfId="0" applyFont="1" applyFill="1" applyBorder="1" applyAlignment="1" applyProtection="1">
      <alignment horizontal="center"/>
      <protection hidden="1"/>
    </xf>
    <xf numFmtId="1" fontId="1" fillId="6" borderId="16" xfId="0" applyNumberFormat="1" applyFont="1" applyFill="1" applyBorder="1" applyAlignment="1" applyProtection="1">
      <alignment horizontal="center"/>
      <protection hidden="1"/>
    </xf>
    <xf numFmtId="0" fontId="6" fillId="5" borderId="13" xfId="0" applyFont="1" applyFill="1" applyBorder="1" applyAlignment="1" applyProtection="1">
      <alignment horizontal="center"/>
      <protection hidden="1"/>
    </xf>
    <xf numFmtId="1" fontId="6" fillId="5" borderId="13" xfId="0" applyNumberFormat="1" applyFont="1" applyFill="1" applyBorder="1" applyAlignment="1" applyProtection="1">
      <alignment horizontal="center"/>
      <protection hidden="1"/>
    </xf>
    <xf numFmtId="0" fontId="6" fillId="4" borderId="13" xfId="0" applyFont="1" applyFill="1" applyBorder="1" applyAlignment="1" applyProtection="1">
      <alignment horizontal="center"/>
      <protection hidden="1"/>
    </xf>
    <xf numFmtId="1" fontId="6" fillId="4" borderId="13" xfId="0" applyNumberFormat="1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1" fontId="1" fillId="3" borderId="13" xfId="0" applyNumberFormat="1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Protection="1"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3" xfId="0" applyFont="1" applyFill="1" applyBorder="1" applyAlignment="1" applyProtection="1">
      <alignment horizontal="center"/>
      <protection hidden="1"/>
    </xf>
    <xf numFmtId="9" fontId="1" fillId="3" borderId="14" xfId="1" applyFont="1" applyFill="1" applyBorder="1" applyAlignment="1" applyProtection="1">
      <alignment horizontal="center"/>
      <protection hidden="1"/>
    </xf>
    <xf numFmtId="9" fontId="6" fillId="4" borderId="14" xfId="1" applyFont="1" applyFill="1" applyBorder="1" applyAlignment="1" applyProtection="1">
      <alignment horizontal="center"/>
      <protection hidden="1"/>
    </xf>
    <xf numFmtId="9" fontId="6" fillId="5" borderId="14" xfId="1" applyFont="1" applyFill="1" applyBorder="1" applyAlignment="1" applyProtection="1">
      <alignment horizontal="center"/>
      <protection hidden="1"/>
    </xf>
    <xf numFmtId="9" fontId="1" fillId="6" borderId="14" xfId="1" applyFont="1" applyFill="1" applyBorder="1" applyAlignment="1" applyProtection="1">
      <alignment horizontal="center"/>
      <protection hidden="1"/>
    </xf>
    <xf numFmtId="9" fontId="1" fillId="6" borderId="17" xfId="1" applyFont="1" applyFill="1" applyBorder="1" applyAlignment="1" applyProtection="1">
      <alignment horizontal="center"/>
      <protection hidden="1"/>
    </xf>
    <xf numFmtId="0" fontId="7" fillId="3" borderId="28" xfId="0" applyFont="1" applyFill="1" applyBorder="1" applyProtection="1">
      <protection hidden="1"/>
    </xf>
    <xf numFmtId="0" fontId="0" fillId="7" borderId="27" xfId="0" applyFill="1" applyBorder="1" applyProtection="1">
      <protection hidden="1"/>
    </xf>
    <xf numFmtId="0" fontId="7" fillId="4" borderId="29" xfId="0" applyFont="1" applyFill="1" applyBorder="1" applyProtection="1">
      <protection hidden="1"/>
    </xf>
    <xf numFmtId="0" fontId="7" fillId="6" borderId="30" xfId="0" applyFont="1" applyFill="1" applyBorder="1" applyProtection="1">
      <protection hidden="1"/>
    </xf>
    <xf numFmtId="0" fontId="7" fillId="0" borderId="27" xfId="0" applyFont="1" applyBorder="1" applyProtection="1">
      <protection hidden="1"/>
    </xf>
    <xf numFmtId="0" fontId="6" fillId="0" borderId="12" xfId="0" applyFont="1" applyFill="1" applyBorder="1" applyAlignment="1" applyProtection="1">
      <alignment horizontal="center"/>
      <protection hidden="1"/>
    </xf>
    <xf numFmtId="0" fontId="6" fillId="0" borderId="13" xfId="0" applyFont="1" applyFill="1" applyBorder="1" applyAlignment="1" applyProtection="1">
      <alignment horizontal="center"/>
      <protection hidden="1"/>
    </xf>
    <xf numFmtId="1" fontId="6" fillId="0" borderId="13" xfId="0" applyNumberFormat="1" applyFont="1" applyFill="1" applyBorder="1" applyAlignment="1" applyProtection="1">
      <alignment horizontal="center"/>
      <protection hidden="1"/>
    </xf>
    <xf numFmtId="9" fontId="6" fillId="0" borderId="14" xfId="1" applyFont="1" applyFill="1" applyBorder="1" applyAlignment="1" applyProtection="1">
      <alignment horizontal="center"/>
      <protection hidden="1"/>
    </xf>
    <xf numFmtId="0" fontId="2" fillId="7" borderId="12" xfId="0" applyFont="1" applyFill="1" applyBorder="1" applyAlignment="1" applyProtection="1">
      <alignment horizontal="center"/>
      <protection hidden="1"/>
    </xf>
    <xf numFmtId="0" fontId="2" fillId="7" borderId="13" xfId="0" applyFont="1" applyFill="1" applyBorder="1" applyAlignment="1" applyProtection="1">
      <alignment horizontal="center"/>
      <protection hidden="1"/>
    </xf>
    <xf numFmtId="1" fontId="2" fillId="7" borderId="13" xfId="0" applyNumberFormat="1" applyFont="1" applyFill="1" applyBorder="1" applyAlignment="1" applyProtection="1">
      <alignment horizontal="center"/>
      <protection hidden="1"/>
    </xf>
    <xf numFmtId="9" fontId="2" fillId="7" borderId="14" xfId="1" applyFont="1" applyFill="1" applyBorder="1" applyAlignment="1" applyProtection="1">
      <alignment horizontal="center"/>
      <protection hidden="1"/>
    </xf>
    <xf numFmtId="1" fontId="6" fillId="8" borderId="13" xfId="0" applyNumberFormat="1" applyFont="1" applyFill="1" applyBorder="1" applyAlignment="1" applyProtection="1">
      <alignment horizontal="center"/>
      <protection hidden="1"/>
    </xf>
    <xf numFmtId="0" fontId="0" fillId="9" borderId="27" xfId="0" applyFill="1" applyBorder="1" applyProtection="1">
      <protection hidden="1"/>
    </xf>
    <xf numFmtId="0" fontId="1" fillId="9" borderId="24" xfId="0" applyFont="1" applyFill="1" applyBorder="1" applyAlignment="1" applyProtection="1">
      <alignment horizontal="center"/>
      <protection hidden="1"/>
    </xf>
    <xf numFmtId="0" fontId="1" fillId="9" borderId="25" xfId="0" applyFont="1" applyFill="1" applyBorder="1" applyAlignment="1" applyProtection="1">
      <alignment horizontal="center"/>
      <protection hidden="1"/>
    </xf>
    <xf numFmtId="1" fontId="1" fillId="9" borderId="25" xfId="0" applyNumberFormat="1" applyFont="1" applyFill="1" applyBorder="1" applyAlignment="1" applyProtection="1">
      <alignment horizontal="center"/>
      <protection hidden="1"/>
    </xf>
    <xf numFmtId="9" fontId="1" fillId="9" borderId="26" xfId="1" applyFont="1" applyFill="1" applyBorder="1" applyAlignment="1" applyProtection="1">
      <alignment horizontal="center"/>
      <protection hidden="1"/>
    </xf>
    <xf numFmtId="0" fontId="3" fillId="5" borderId="0" xfId="0" applyFont="1" applyFill="1" applyAlignment="1" applyProtection="1">
      <alignment horizontal="center" vertical="center"/>
      <protection hidden="1"/>
    </xf>
    <xf numFmtId="1" fontId="3" fillId="5" borderId="0" xfId="0" applyNumberFormat="1" applyFont="1" applyFill="1" applyAlignment="1" applyProtection="1">
      <alignment horizontal="center" vertical="center"/>
      <protection hidden="1"/>
    </xf>
    <xf numFmtId="0" fontId="3" fillId="5" borderId="0" xfId="0" applyFont="1" applyFill="1" applyProtection="1">
      <protection hidden="1"/>
    </xf>
    <xf numFmtId="1" fontId="9" fillId="0" borderId="13" xfId="0" applyNumberFormat="1" applyFont="1" applyBorder="1" applyAlignment="1" applyProtection="1">
      <alignment horizontal="center"/>
      <protection locked="0"/>
    </xf>
    <xf numFmtId="1" fontId="10" fillId="0" borderId="13" xfId="0" applyNumberFormat="1" applyFont="1" applyBorder="1" applyAlignment="1" applyProtection="1">
      <alignment horizontal="center"/>
      <protection locked="0"/>
    </xf>
    <xf numFmtId="0" fontId="11" fillId="0" borderId="0" xfId="0" applyFont="1" applyProtection="1">
      <protection hidden="1"/>
    </xf>
    <xf numFmtId="0" fontId="11" fillId="0" borderId="0" xfId="0" applyFont="1" applyAlignment="1" applyProtection="1">
      <alignment horizontal="center" vertical="center"/>
      <protection hidden="1"/>
    </xf>
    <xf numFmtId="1" fontId="10" fillId="0" borderId="13" xfId="0" applyNumberFormat="1" applyFont="1" applyBorder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2" fillId="0" borderId="13" xfId="0" applyFont="1" applyBorder="1" applyAlignment="1" applyProtection="1">
      <alignment horizontal="center"/>
      <protection hidden="1"/>
    </xf>
    <xf numFmtId="0" fontId="5" fillId="2" borderId="9" xfId="0" applyFont="1" applyFill="1" applyBorder="1" applyAlignment="1" applyProtection="1">
      <alignment horizontal="center" vertical="center"/>
      <protection hidden="1"/>
    </xf>
    <xf numFmtId="0" fontId="5" fillId="2" borderId="10" xfId="0" applyFont="1" applyFill="1" applyBorder="1" applyAlignment="1" applyProtection="1">
      <alignment horizontal="center" vertical="center"/>
      <protection hidden="1"/>
    </xf>
    <xf numFmtId="0" fontId="5" fillId="2" borderId="11" xfId="0" applyFont="1" applyFill="1" applyBorder="1" applyAlignment="1" applyProtection="1">
      <alignment horizontal="center" vertical="center"/>
      <protection hidden="1"/>
    </xf>
    <xf numFmtId="0" fontId="5" fillId="2" borderId="15" xfId="0" applyFont="1" applyFill="1" applyBorder="1" applyAlignment="1" applyProtection="1">
      <alignment horizontal="center" vertical="center"/>
      <protection hidden="1"/>
    </xf>
    <xf numFmtId="0" fontId="5" fillId="2" borderId="16" xfId="0" applyFont="1" applyFill="1" applyBorder="1" applyAlignment="1" applyProtection="1">
      <alignment horizontal="center" vertical="center"/>
      <protection hidden="1"/>
    </xf>
    <xf numFmtId="0" fontId="5" fillId="2" borderId="17" xfId="0" applyFont="1" applyFill="1" applyBorder="1" applyAlignment="1" applyProtection="1">
      <alignment horizontal="center" vertical="center"/>
      <protection hidden="1"/>
    </xf>
    <xf numFmtId="0" fontId="2" fillId="0" borderId="18" xfId="0" applyFont="1" applyBorder="1" applyAlignment="1" applyProtection="1">
      <alignment horizontal="center"/>
      <protection hidden="1"/>
    </xf>
    <xf numFmtId="0" fontId="2" fillId="0" borderId="19" xfId="0" applyFont="1" applyBorder="1" applyAlignment="1" applyProtection="1">
      <alignment horizontal="center"/>
      <protection hidden="1"/>
    </xf>
    <xf numFmtId="0" fontId="2" fillId="0" borderId="20" xfId="0" applyFont="1" applyBorder="1" applyAlignment="1" applyProtection="1">
      <alignment horizontal="center"/>
      <protection hidden="1"/>
    </xf>
    <xf numFmtId="0" fontId="12" fillId="2" borderId="1" xfId="0" applyFont="1" applyFill="1" applyBorder="1" applyAlignment="1" applyProtection="1">
      <alignment horizontal="center" vertical="center"/>
      <protection hidden="1"/>
    </xf>
    <xf numFmtId="0" fontId="12" fillId="2" borderId="2" xfId="0" applyFont="1" applyFill="1" applyBorder="1" applyAlignment="1" applyProtection="1">
      <alignment horizontal="center" vertical="center"/>
      <protection hidden="1"/>
    </xf>
    <xf numFmtId="0" fontId="12" fillId="2" borderId="3" xfId="0" applyFont="1" applyFill="1" applyBorder="1" applyAlignment="1" applyProtection="1">
      <alignment horizontal="center" vertical="center"/>
      <protection hidden="1"/>
    </xf>
    <xf numFmtId="0" fontId="12" fillId="2" borderId="4" xfId="0" applyFont="1" applyFill="1" applyBorder="1" applyAlignment="1" applyProtection="1">
      <alignment horizontal="center" vertical="center"/>
      <protection hidden="1"/>
    </xf>
    <xf numFmtId="0" fontId="12" fillId="2" borderId="0" xfId="0" applyFont="1" applyFill="1" applyBorder="1" applyAlignment="1" applyProtection="1">
      <alignment horizontal="center" vertical="center"/>
      <protection hidden="1"/>
    </xf>
    <xf numFmtId="0" fontId="12" fillId="2" borderId="5" xfId="0" applyFont="1" applyFill="1" applyBorder="1" applyAlignment="1" applyProtection="1">
      <alignment horizontal="center" vertical="center"/>
      <protection hidden="1"/>
    </xf>
    <xf numFmtId="0" fontId="12" fillId="2" borderId="6" xfId="0" applyFont="1" applyFill="1" applyBorder="1" applyAlignment="1" applyProtection="1">
      <alignment horizontal="center" vertical="center"/>
      <protection hidden="1"/>
    </xf>
    <xf numFmtId="0" fontId="12" fillId="2" borderId="7" xfId="0" applyFont="1" applyFill="1" applyBorder="1" applyAlignment="1" applyProtection="1">
      <alignment horizontal="center" vertical="center"/>
      <protection hidden="1"/>
    </xf>
    <xf numFmtId="0" fontId="12" fillId="2" borderId="8" xfId="0" applyFont="1" applyFill="1" applyBorder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L206"/>
  <sheetViews>
    <sheetView showGridLines="0" showRowColHeaders="0" tabSelected="1" zoomScale="60" zoomScaleNormal="60" workbookViewId="0">
      <selection activeCell="T34" sqref="T34"/>
    </sheetView>
  </sheetViews>
  <sheetFormatPr defaultRowHeight="15" x14ac:dyDescent="0.25"/>
  <cols>
    <col min="1" max="1" width="9.140625" style="1"/>
    <col min="2" max="4" width="4.28515625" style="1" customWidth="1"/>
    <col min="5" max="5" width="32" style="1" customWidth="1"/>
    <col min="6" max="6" width="5.5703125" style="1" customWidth="1"/>
    <col min="7" max="7" width="4.28515625" style="1" customWidth="1"/>
    <col min="8" max="8" width="6.140625" style="1" customWidth="1"/>
    <col min="9" max="10" width="4.28515625" style="1" customWidth="1"/>
    <col min="11" max="11" width="4.85546875" style="1" customWidth="1"/>
    <col min="12" max="12" width="6.5703125" style="1" customWidth="1"/>
    <col min="13" max="13" width="6.42578125" style="1" customWidth="1"/>
    <col min="14" max="14" width="7" style="1" customWidth="1"/>
    <col min="15" max="15" width="8.85546875" style="1" customWidth="1"/>
    <col min="16" max="17" width="4.28515625" style="1" customWidth="1"/>
    <col min="18" max="19" width="9.140625" style="1"/>
    <col min="20" max="20" width="26.42578125" style="1" customWidth="1"/>
    <col min="21" max="21" width="5.28515625" style="1" bestFit="1" customWidth="1"/>
    <col min="22" max="22" width="31.5703125" style="1" customWidth="1"/>
    <col min="23" max="23" width="3.5703125" style="1" customWidth="1"/>
    <col min="24" max="24" width="5.85546875" style="1" customWidth="1"/>
    <col min="25" max="25" width="4.42578125" style="1" customWidth="1"/>
    <col min="26" max="26" width="6.28515625" style="1" customWidth="1"/>
    <col min="27" max="27" width="8.140625" style="1" customWidth="1"/>
    <col min="28" max="28" width="7.85546875" style="1" customWidth="1"/>
    <col min="29" max="29" width="6.5703125" style="1" customWidth="1"/>
    <col min="30" max="30" width="6.28515625" style="1" customWidth="1"/>
    <col min="31" max="32" width="6.85546875" style="1" customWidth="1"/>
    <col min="33" max="33" width="13.5703125" style="1" bestFit="1" customWidth="1"/>
    <col min="34" max="34" width="13.5703125" style="1" customWidth="1"/>
    <col min="35" max="35" width="9.42578125" style="1" bestFit="1" customWidth="1"/>
    <col min="36" max="16384" width="9.140625" style="1"/>
  </cols>
  <sheetData>
    <row r="2" spans="2:38" ht="15.75" thickBot="1" x14ac:dyDescent="0.3"/>
    <row r="3" spans="2:38" x14ac:dyDescent="0.25">
      <c r="B3" s="74" t="s">
        <v>79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6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</row>
    <row r="4" spans="2:38" x14ac:dyDescent="0.25">
      <c r="B4" s="77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9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</row>
    <row r="5" spans="2:38" ht="15.75" thickBot="1" x14ac:dyDescent="0.3">
      <c r="B5" s="80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2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</row>
    <row r="6" spans="2:38" x14ac:dyDescent="0.25"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2:38" ht="14.25" customHeight="1" thickBot="1" x14ac:dyDescent="0.3">
      <c r="D7" s="3"/>
      <c r="E7" s="3"/>
      <c r="F7" s="3"/>
      <c r="G7" s="3"/>
      <c r="H7" s="3"/>
      <c r="I7" s="3"/>
      <c r="J7" s="3"/>
      <c r="K7" s="3"/>
      <c r="L7" s="3"/>
      <c r="M7" s="3"/>
      <c r="S7" s="2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</row>
    <row r="8" spans="2:38" ht="15" customHeight="1" x14ac:dyDescent="0.25">
      <c r="D8" s="58" t="s">
        <v>49</v>
      </c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R8" s="1" t="s">
        <v>4</v>
      </c>
      <c r="S8" s="2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</row>
    <row r="9" spans="2:38" ht="15.75" customHeight="1" thickBot="1" x14ac:dyDescent="0.3">
      <c r="D9" s="61"/>
      <c r="E9" s="62"/>
      <c r="F9" s="62"/>
      <c r="G9" s="62"/>
      <c r="H9" s="62"/>
      <c r="I9" s="62"/>
      <c r="J9" s="62"/>
      <c r="K9" s="62"/>
      <c r="L9" s="62"/>
      <c r="M9" s="62"/>
      <c r="N9" s="62"/>
      <c r="O9" s="63"/>
      <c r="R9" s="1" t="s">
        <v>13</v>
      </c>
      <c r="S9" s="2"/>
      <c r="T9" s="10"/>
      <c r="U9" s="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10"/>
      <c r="AK9" s="10"/>
      <c r="AL9" s="10"/>
    </row>
    <row r="10" spans="2:38" ht="15.75" thickBot="1" x14ac:dyDescent="0.3">
      <c r="D10" s="23" t="s">
        <v>0</v>
      </c>
      <c r="E10" s="24" t="s">
        <v>1</v>
      </c>
      <c r="F10" s="24" t="s">
        <v>50</v>
      </c>
      <c r="G10" s="24" t="s">
        <v>2</v>
      </c>
      <c r="H10" s="24" t="s">
        <v>51</v>
      </c>
      <c r="I10" s="24" t="s">
        <v>52</v>
      </c>
      <c r="J10" s="24" t="s">
        <v>53</v>
      </c>
      <c r="K10" s="24" t="s">
        <v>54</v>
      </c>
      <c r="L10" s="24" t="s">
        <v>63</v>
      </c>
      <c r="M10" s="24" t="s">
        <v>64</v>
      </c>
      <c r="N10" s="24" t="s">
        <v>3</v>
      </c>
      <c r="O10" s="25" t="s">
        <v>55</v>
      </c>
      <c r="R10" s="1" t="s">
        <v>56</v>
      </c>
      <c r="S10" s="2"/>
      <c r="T10" s="10"/>
      <c r="U10" s="4" t="s">
        <v>0</v>
      </c>
      <c r="V10" s="50" t="s">
        <v>5</v>
      </c>
      <c r="W10" s="50" t="s">
        <v>50</v>
      </c>
      <c r="X10" s="50" t="s">
        <v>2</v>
      </c>
      <c r="Y10" s="50" t="s">
        <v>51</v>
      </c>
      <c r="Z10" s="50" t="s">
        <v>52</v>
      </c>
      <c r="AA10" s="50" t="s">
        <v>53</v>
      </c>
      <c r="AB10" s="50" t="s">
        <v>54</v>
      </c>
      <c r="AC10" s="50" t="s">
        <v>6</v>
      </c>
      <c r="AD10" s="50" t="s">
        <v>7</v>
      </c>
      <c r="AE10" s="50" t="s">
        <v>8</v>
      </c>
      <c r="AF10" s="50" t="s">
        <v>55</v>
      </c>
      <c r="AG10" s="50" t="s">
        <v>9</v>
      </c>
      <c r="AH10" s="50" t="s">
        <v>10</v>
      </c>
      <c r="AI10" s="50" t="s">
        <v>11</v>
      </c>
      <c r="AJ10" s="2"/>
      <c r="AK10" s="55"/>
      <c r="AL10" s="10"/>
    </row>
    <row r="11" spans="2:38" x14ac:dyDescent="0.25">
      <c r="D11" s="46" t="s">
        <v>12</v>
      </c>
      <c r="E11" s="47" t="str">
        <f>VLOOKUP(AI11,$U$11:$AH$26,2)</f>
        <v>Engenheirense</v>
      </c>
      <c r="F11" s="47">
        <f>VLOOKUP(AI11,$U$11:$AH$26,3)</f>
        <v>15</v>
      </c>
      <c r="G11" s="47">
        <f>VLOOKUP(AI11,$U$11:$AH$26,4)</f>
        <v>33</v>
      </c>
      <c r="H11" s="48">
        <f>VLOOKUP(AI11,$U$11:$AH$26,5)</f>
        <v>8</v>
      </c>
      <c r="I11" s="48">
        <f>VLOOKUP(AI11,$U$11:$AH$26,6)</f>
        <v>4</v>
      </c>
      <c r="J11" s="48">
        <f>VLOOKUP(AI11,$U$11:$AH$26,7)</f>
        <v>1</v>
      </c>
      <c r="K11" s="48">
        <f>VLOOKUP(AI11,$U$11:$AH$26,8)</f>
        <v>2</v>
      </c>
      <c r="L11" s="48">
        <f>VLOOKUP(AI11,$U$11:$AH$26,9)</f>
        <v>801</v>
      </c>
      <c r="M11" s="48">
        <f>VLOOKUP(AI11,$U$11:$AH$26,10)</f>
        <v>618</v>
      </c>
      <c r="N11" s="47">
        <f>VLOOKUP(AI11,$U$11:$AH$26,11)</f>
        <v>183</v>
      </c>
      <c r="O11" s="49">
        <f>VLOOKUP(AI11,$U$11:$AH$26,12)</f>
        <v>0.73333333333333328</v>
      </c>
      <c r="R11" s="1" t="s">
        <v>57</v>
      </c>
      <c r="S11" s="2"/>
      <c r="T11" s="10"/>
      <c r="U11" s="4">
        <v>1</v>
      </c>
      <c r="V11" s="50" t="s">
        <v>78</v>
      </c>
      <c r="W11" s="50">
        <f>COUNT(H34,F45,H55,H74,F83,F94,F109,H118,F133,H139,F157,H170,F177,H189,H201)</f>
        <v>15</v>
      </c>
      <c r="X11" s="50">
        <f>SUM(Q34,C45,Q55,Q74,C83,C94,C109,Q118,C133,Q139,C157,Q170,C177,Q189,Q201)</f>
        <v>23</v>
      </c>
      <c r="Y11" s="50">
        <f>SUM(COUNTIFS($C$31:$C$206,3,$D$31:$D$206,V11),COUNTIFS($I$31:$I$206,V11,$Q$31:$Q$206,3))</f>
        <v>6</v>
      </c>
      <c r="Z11" s="50">
        <f>SUM(COUNTIFS($C$31:$C$206,2,$D$31:$D$206,V11),COUNTIFS($I$31:$I$206,V11,$Q$31:$Q$206,2))</f>
        <v>2</v>
      </c>
      <c r="AA11" s="50">
        <f>SUM(COUNTIFS($C$31:$C$206,1,$D$31:$D$206,V11),COUNTIFS($I$31:$I$206,V11,$Q$31:$Q$206,1))</f>
        <v>1</v>
      </c>
      <c r="AB11" s="50">
        <f>SUM(COUNTIFS($C$31:$C$206,0,$D$31:$D$206,V11),COUNTIFS($I$31:$I$206,V11,$Q$31:$Q$206,0))</f>
        <v>6</v>
      </c>
      <c r="AC11" s="51">
        <f>SUM(H34,F45,H55,H74,F83,F94,F109,H118,F133,H139,F157,H170,F177,H189,H201)</f>
        <v>713</v>
      </c>
      <c r="AD11" s="51">
        <f>SUM(H177,F170,H157,F139,H133,F118,H109,H94,F189,H83,F74,F55,H45,F34,F201)</f>
        <v>612</v>
      </c>
      <c r="AE11" s="51">
        <f>AC11-AD11</f>
        <v>101</v>
      </c>
      <c r="AF11" s="51">
        <f>IF(OR($F$31="",$H$31=""),0,(X11/(W11*3)))</f>
        <v>0.51111111111111107</v>
      </c>
      <c r="AG11" s="50">
        <f>(X11*10^10)+((AC11+5000)*10^6)+(AE11*100)+U11</f>
        <v>235713010101</v>
      </c>
      <c r="AH11" s="50">
        <f>LARGE($AG$11:$AG$26,U11)</f>
        <v>335801018310</v>
      </c>
      <c r="AI11" s="50">
        <f>MATCH(AH11,$AG$11:$AG$26,0)</f>
        <v>10</v>
      </c>
      <c r="AJ11" s="2"/>
      <c r="AK11" s="55"/>
      <c r="AL11" s="10"/>
    </row>
    <row r="12" spans="2:38" x14ac:dyDescent="0.25">
      <c r="D12" s="5" t="s">
        <v>14</v>
      </c>
      <c r="E12" s="21" t="str">
        <f t="shared" ref="E12:E26" si="0">VLOOKUP(AI12,$U$11:$AH$26,2)</f>
        <v>André fogão</v>
      </c>
      <c r="F12" s="21">
        <f t="shared" ref="F12:F26" si="1">VLOOKUP(AI12,$U$11:$AH$26,3)</f>
        <v>15</v>
      </c>
      <c r="G12" s="21">
        <f t="shared" ref="G12:G26" si="2">VLOOKUP(AI12,$U$11:$AH$26,4)</f>
        <v>30</v>
      </c>
      <c r="H12" s="22">
        <f t="shared" ref="H12:H26" si="3">VLOOKUP(AI12,$U$11:$AH$26,5)</f>
        <v>8</v>
      </c>
      <c r="I12" s="22">
        <f t="shared" ref="I12:I26" si="4">VLOOKUP(AI12,$U$11:$AH$26,6)</f>
        <v>3</v>
      </c>
      <c r="J12" s="22">
        <f t="shared" ref="J12:J26" si="5">VLOOKUP(AI12,$U$11:$AH$26,7)</f>
        <v>0</v>
      </c>
      <c r="K12" s="22">
        <f t="shared" ref="K12:K26" si="6">VLOOKUP(AI12,$U$11:$AH$26,8)</f>
        <v>4</v>
      </c>
      <c r="L12" s="22">
        <f t="shared" ref="L12:L26" si="7">VLOOKUP(AI12,$U$11:$AH$26,9)</f>
        <v>739</v>
      </c>
      <c r="M12" s="22">
        <f t="shared" ref="M12:M26" si="8">VLOOKUP(AI12,$U$11:$AH$26,10)</f>
        <v>589</v>
      </c>
      <c r="N12" s="21">
        <f t="shared" ref="N12:N26" si="9">VLOOKUP(AI12,$U$11:$AH$26,11)</f>
        <v>150</v>
      </c>
      <c r="O12" s="26">
        <f t="shared" ref="O12:O26" si="10">VLOOKUP(AI12,$U$11:$AH$26,12)</f>
        <v>0.66666666666666663</v>
      </c>
      <c r="R12" s="1" t="s">
        <v>58</v>
      </c>
      <c r="S12" s="2"/>
      <c r="T12" s="10"/>
      <c r="U12" s="4">
        <v>2</v>
      </c>
      <c r="V12" s="50" t="s">
        <v>77</v>
      </c>
      <c r="W12" s="50">
        <f>COUNT(F36,F48,H58,H67,F84,H98,F105,H115,F127,H142,F153,H169,H178,H190,F201)</f>
        <v>15</v>
      </c>
      <c r="X12" s="50">
        <f>SUM(C36,C48,Q58,Q67,C84,Q98,C105,Q115,C127,Q142,C153,Q169,Q178,Q190,C201)</f>
        <v>17</v>
      </c>
      <c r="Y12" s="50">
        <f t="shared" ref="Y12:Y26" si="11">SUM(COUNTIFS($C$31:$C$206,3,$D$31:$D$206,V12),COUNTIFS($I$31:$I$206,V12,$Q$31:$Q$206,3))</f>
        <v>5</v>
      </c>
      <c r="Z12" s="50">
        <f t="shared" ref="Z12:Z26" si="12">SUM(COUNTIFS($C$31:$C$206,2,$D$31:$D$206,V12),COUNTIFS($I$31:$I$206,V12,$Q$31:$Q$206,2))</f>
        <v>1</v>
      </c>
      <c r="AA12" s="50">
        <f t="shared" ref="AA12:AA26" si="13">SUM(COUNTIFS($C$31:$C$206,1,$D$31:$D$206,V12),COUNTIFS($I$31:$I$206,V12,$Q$31:$Q$206,1))</f>
        <v>0</v>
      </c>
      <c r="AB12" s="50">
        <f t="shared" ref="AB12:AB26" si="14">SUM(COUNTIFS($C$31:$C$206,0,$D$31:$D$206,V12),COUNTIFS($I$31:$I$206,V12,$Q$31:$Q$206,0))</f>
        <v>9</v>
      </c>
      <c r="AC12" s="51">
        <f>SUM(F36,F48,H58,H67,F84,H98,F105,H115,F127,H142,F153,H169,H178,H190,F201)</f>
        <v>707</v>
      </c>
      <c r="AD12" s="51">
        <f>SUM(H36,H48,F58,F67,H84,F98,H105,F115,H127,F142,H153,F169,F178,F190,H201)</f>
        <v>676</v>
      </c>
      <c r="AE12" s="51">
        <f t="shared" ref="AE12:AE26" si="15">AC12-AD12</f>
        <v>31</v>
      </c>
      <c r="AF12" s="51">
        <f t="shared" ref="AF12:AF26" si="16">IF(OR($F$31="",$H$31=""),0,(X12/(W12*3)))</f>
        <v>0.37777777777777777</v>
      </c>
      <c r="AG12" s="50">
        <f t="shared" ref="AG12:AG26" si="17">(X12*10^10)+((AC12+5000)*10^6)+(AE12*100)+U12</f>
        <v>175707003102</v>
      </c>
      <c r="AH12" s="50">
        <f t="shared" ref="AH12:AH26" si="18">LARGE($AG$11:$AG$26,U12)</f>
        <v>305739015009</v>
      </c>
      <c r="AI12" s="50">
        <f t="shared" ref="AI12:AI26" si="19">MATCH(AH12,$AG$11:$AG$26,0)</f>
        <v>9</v>
      </c>
      <c r="AJ12" s="2"/>
      <c r="AK12" s="55"/>
      <c r="AL12" s="10"/>
    </row>
    <row r="13" spans="2:38" x14ac:dyDescent="0.25">
      <c r="D13" s="5" t="s">
        <v>15</v>
      </c>
      <c r="E13" s="21" t="str">
        <f t="shared" si="0"/>
        <v>Stars United C.F</v>
      </c>
      <c r="F13" s="21">
        <f t="shared" si="1"/>
        <v>15</v>
      </c>
      <c r="G13" s="21">
        <f t="shared" si="2"/>
        <v>29</v>
      </c>
      <c r="H13" s="22">
        <f t="shared" si="3"/>
        <v>7</v>
      </c>
      <c r="I13" s="22">
        <f t="shared" si="4"/>
        <v>4</v>
      </c>
      <c r="J13" s="22">
        <f t="shared" si="5"/>
        <v>0</v>
      </c>
      <c r="K13" s="22">
        <f t="shared" si="6"/>
        <v>4</v>
      </c>
      <c r="L13" s="22">
        <f t="shared" si="7"/>
        <v>760</v>
      </c>
      <c r="M13" s="22">
        <f t="shared" si="8"/>
        <v>593</v>
      </c>
      <c r="N13" s="21">
        <f t="shared" si="9"/>
        <v>167</v>
      </c>
      <c r="O13" s="26">
        <f t="shared" si="10"/>
        <v>0.64444444444444449</v>
      </c>
      <c r="R13" s="1" t="s">
        <v>59</v>
      </c>
      <c r="S13" s="2"/>
      <c r="T13" s="10"/>
      <c r="U13" s="4">
        <v>3</v>
      </c>
      <c r="V13" s="50" t="s">
        <v>76</v>
      </c>
      <c r="W13" s="50">
        <f>COUNT(H36,F43,H61,F71,H80,F96,H107,F121,H130,F143,H155,F170,H175,H192,F202)</f>
        <v>15</v>
      </c>
      <c r="X13" s="50">
        <f>SUM(Q36,C43,Q61,C71,Q80,C96,Q107,C121,Q130,C143,Q155,C170,Q175,Q192,C202)</f>
        <v>12</v>
      </c>
      <c r="Y13" s="50">
        <f t="shared" si="11"/>
        <v>3</v>
      </c>
      <c r="Z13" s="50">
        <f t="shared" si="12"/>
        <v>1</v>
      </c>
      <c r="AA13" s="50">
        <f t="shared" si="13"/>
        <v>1</v>
      </c>
      <c r="AB13" s="50">
        <f t="shared" si="14"/>
        <v>10</v>
      </c>
      <c r="AC13" s="51">
        <f>SUM(H36,F43,H61,F71,H80,F96,H107,F121,H130,F143,H155,F170,H175,H192,F202)</f>
        <v>597</v>
      </c>
      <c r="AD13" s="51">
        <f>SUM(H202,F192,F175,H170,F155,H143,F130,H121,F107,H96,F80,H71,F61,H43,F36)</f>
        <v>736</v>
      </c>
      <c r="AE13" s="51">
        <f t="shared" si="15"/>
        <v>-139</v>
      </c>
      <c r="AF13" s="51">
        <f t="shared" si="16"/>
        <v>0.26666666666666666</v>
      </c>
      <c r="AG13" s="50">
        <f t="shared" si="17"/>
        <v>125596986103</v>
      </c>
      <c r="AH13" s="50">
        <f t="shared" si="18"/>
        <v>295760016711</v>
      </c>
      <c r="AI13" s="50">
        <f t="shared" si="19"/>
        <v>11</v>
      </c>
      <c r="AJ13" s="2"/>
      <c r="AK13" s="55"/>
      <c r="AL13" s="10"/>
    </row>
    <row r="14" spans="2:38" x14ac:dyDescent="0.25">
      <c r="D14" s="40" t="s">
        <v>16</v>
      </c>
      <c r="E14" s="41" t="str">
        <f t="shared" si="0"/>
        <v>Family Paz F.C.</v>
      </c>
      <c r="F14" s="41">
        <f t="shared" si="1"/>
        <v>15</v>
      </c>
      <c r="G14" s="41">
        <f t="shared" si="2"/>
        <v>29</v>
      </c>
      <c r="H14" s="42">
        <f t="shared" si="3"/>
        <v>9</v>
      </c>
      <c r="I14" s="42">
        <f t="shared" si="4"/>
        <v>1</v>
      </c>
      <c r="J14" s="42">
        <f t="shared" si="5"/>
        <v>0</v>
      </c>
      <c r="K14" s="42">
        <f t="shared" si="6"/>
        <v>5</v>
      </c>
      <c r="L14" s="42">
        <f t="shared" si="7"/>
        <v>733</v>
      </c>
      <c r="M14" s="42">
        <f t="shared" si="8"/>
        <v>660</v>
      </c>
      <c r="N14" s="41">
        <f t="shared" si="9"/>
        <v>73</v>
      </c>
      <c r="O14" s="43">
        <f t="shared" si="10"/>
        <v>0.64444444444444449</v>
      </c>
      <c r="R14" s="1" t="s">
        <v>60</v>
      </c>
      <c r="S14" s="2"/>
      <c r="T14" s="10"/>
      <c r="U14" s="4">
        <v>4</v>
      </c>
      <c r="V14" s="50" t="s">
        <v>75</v>
      </c>
      <c r="W14" s="50">
        <f>COUNT(F35,H49,F62,H69,F81,H97,H105,F119,F130,H144,F158,F164,H181,F189,H204)</f>
        <v>15</v>
      </c>
      <c r="X14" s="50">
        <f>SUM(C35,Q49,C62,Q69,C81,Q97,Q105,C119,C130,Q144,C158,C164,C189,Q204)</f>
        <v>17</v>
      </c>
      <c r="Y14" s="50">
        <f t="shared" si="11"/>
        <v>5</v>
      </c>
      <c r="Z14" s="50">
        <f t="shared" si="12"/>
        <v>1</v>
      </c>
      <c r="AA14" s="50">
        <f t="shared" si="13"/>
        <v>0</v>
      </c>
      <c r="AB14" s="50">
        <f t="shared" si="14"/>
        <v>9</v>
      </c>
      <c r="AC14" s="51">
        <f>SUM(F35,H49,F62,H69,F81,H97,H105,F119,F130,H144,F158,F164,H181,F189,H204)</f>
        <v>728</v>
      </c>
      <c r="AD14" s="51">
        <f>SUM(H35,F49,H62,F69,H81,F97,F105,H119,H130,F144,H158,H164,F181,H189,F204)</f>
        <v>728</v>
      </c>
      <c r="AE14" s="51">
        <f t="shared" si="15"/>
        <v>0</v>
      </c>
      <c r="AF14" s="51">
        <f t="shared" si="16"/>
        <v>0.37777777777777777</v>
      </c>
      <c r="AG14" s="50">
        <f t="shared" si="17"/>
        <v>175728000004</v>
      </c>
      <c r="AH14" s="50">
        <f t="shared" si="18"/>
        <v>295733007314</v>
      </c>
      <c r="AI14" s="50">
        <f t="shared" si="19"/>
        <v>14</v>
      </c>
      <c r="AJ14" s="2"/>
      <c r="AK14" s="55"/>
      <c r="AL14" s="10"/>
    </row>
    <row r="15" spans="2:38" x14ac:dyDescent="0.25">
      <c r="D15" s="6" t="s">
        <v>17</v>
      </c>
      <c r="E15" s="19" t="str">
        <f t="shared" si="0"/>
        <v>É o ki tu merece</v>
      </c>
      <c r="F15" s="19">
        <f t="shared" si="1"/>
        <v>15</v>
      </c>
      <c r="G15" s="19">
        <f t="shared" si="2"/>
        <v>25</v>
      </c>
      <c r="H15" s="20">
        <f t="shared" si="3"/>
        <v>6</v>
      </c>
      <c r="I15" s="20">
        <f t="shared" si="4"/>
        <v>3</v>
      </c>
      <c r="J15" s="20">
        <f t="shared" si="5"/>
        <v>1</v>
      </c>
      <c r="K15" s="20">
        <f t="shared" si="6"/>
        <v>5</v>
      </c>
      <c r="L15" s="20">
        <f t="shared" si="7"/>
        <v>711</v>
      </c>
      <c r="M15" s="20">
        <f t="shared" si="8"/>
        <v>695</v>
      </c>
      <c r="N15" s="19">
        <f t="shared" si="9"/>
        <v>16</v>
      </c>
      <c r="O15" s="27">
        <f t="shared" si="10"/>
        <v>0.55555555555555558</v>
      </c>
      <c r="R15" s="1" t="s">
        <v>61</v>
      </c>
      <c r="S15" s="2"/>
      <c r="T15" s="10"/>
      <c r="U15" s="4">
        <v>5</v>
      </c>
      <c r="V15" s="50" t="s">
        <v>74</v>
      </c>
      <c r="W15" s="50">
        <f>COUNT(F34,F49,H57,F67,H86,H96,H104,F122,F132,H141,F152,H167,H182,F187,H203)</f>
        <v>15</v>
      </c>
      <c r="X15" s="50">
        <f>SUM(C34,C49,Q57,C67,Q86,Q96,Q104,C122,C132,Q141,C152,Q167,Q182,C187,Q203)</f>
        <v>16</v>
      </c>
      <c r="Y15" s="50">
        <f t="shared" si="11"/>
        <v>4</v>
      </c>
      <c r="Z15" s="50">
        <f t="shared" si="12"/>
        <v>2</v>
      </c>
      <c r="AA15" s="50">
        <f t="shared" si="13"/>
        <v>0</v>
      </c>
      <c r="AB15" s="50">
        <f t="shared" si="14"/>
        <v>9</v>
      </c>
      <c r="AC15" s="51">
        <f>SUM(F34,F49,H57,F67,H86,H96,H104,F122,F132,H141,F152,H167,H182,F187,H203)</f>
        <v>542</v>
      </c>
      <c r="AD15" s="51">
        <f>SUM(F203,F182,F167,H152,F141,H132,H122,F104,F96,F86,H67,F57,H49,H34)</f>
        <v>655</v>
      </c>
      <c r="AE15" s="51">
        <f t="shared" si="15"/>
        <v>-113</v>
      </c>
      <c r="AF15" s="51">
        <f t="shared" si="16"/>
        <v>0.35555555555555557</v>
      </c>
      <c r="AG15" s="50">
        <f t="shared" si="17"/>
        <v>165541988705</v>
      </c>
      <c r="AH15" s="50">
        <f t="shared" si="18"/>
        <v>255711001615</v>
      </c>
      <c r="AI15" s="50">
        <f t="shared" si="19"/>
        <v>15</v>
      </c>
      <c r="AJ15" s="2"/>
      <c r="AK15" s="55"/>
      <c r="AL15" s="10"/>
    </row>
    <row r="16" spans="2:38" x14ac:dyDescent="0.25">
      <c r="D16" s="6" t="s">
        <v>19</v>
      </c>
      <c r="E16" s="19" t="str">
        <f t="shared" si="0"/>
        <v>Chevrand showe.c</v>
      </c>
      <c r="F16" s="19">
        <f t="shared" si="1"/>
        <v>15</v>
      </c>
      <c r="G16" s="19">
        <f t="shared" si="2"/>
        <v>23</v>
      </c>
      <c r="H16" s="20">
        <f t="shared" si="3"/>
        <v>6</v>
      </c>
      <c r="I16" s="20">
        <f t="shared" si="4"/>
        <v>2</v>
      </c>
      <c r="J16" s="20">
        <f t="shared" si="5"/>
        <v>1</v>
      </c>
      <c r="K16" s="20">
        <f t="shared" si="6"/>
        <v>6</v>
      </c>
      <c r="L16" s="20">
        <f t="shared" si="7"/>
        <v>713</v>
      </c>
      <c r="M16" s="20">
        <f t="shared" si="8"/>
        <v>612</v>
      </c>
      <c r="N16" s="19">
        <f t="shared" si="9"/>
        <v>101</v>
      </c>
      <c r="O16" s="27">
        <f t="shared" si="10"/>
        <v>0.51111111111111107</v>
      </c>
      <c r="R16" s="1" t="s">
        <v>18</v>
      </c>
      <c r="S16" s="2"/>
      <c r="T16" s="10"/>
      <c r="U16" s="4">
        <v>6</v>
      </c>
      <c r="V16" s="50" t="s">
        <v>80</v>
      </c>
      <c r="W16" s="50">
        <f>COUNT(F204,H188,F182,H163,F156,H145,H127,F117,H106,F91,F80,H70,F59,H45,F33)</f>
        <v>15</v>
      </c>
      <c r="X16" s="50">
        <f>SUM(C33,Q45,C59,Q70,C80,C91,Q106,C117,Q127,Q145,C156,Q163,C182,Q188,C204)</f>
        <v>16</v>
      </c>
      <c r="Y16" s="50">
        <f t="shared" si="11"/>
        <v>4</v>
      </c>
      <c r="Z16" s="50">
        <f t="shared" si="12"/>
        <v>2</v>
      </c>
      <c r="AA16" s="50">
        <f t="shared" si="13"/>
        <v>0</v>
      </c>
      <c r="AB16" s="50">
        <f t="shared" si="14"/>
        <v>9</v>
      </c>
      <c r="AC16" s="51">
        <f>SUM(F204,H188,F182,H163,F156,H145,H127,F117,H106,F91,F80,H70,F59,H45,F33)</f>
        <v>687</v>
      </c>
      <c r="AD16" s="51">
        <f>SUM(H33,F45,H59,F70,H80,H91,F106,H117,F127,F145,H156,F163,H182,F188,H204)</f>
        <v>710</v>
      </c>
      <c r="AE16" s="51">
        <f t="shared" si="15"/>
        <v>-23</v>
      </c>
      <c r="AF16" s="51">
        <f t="shared" si="16"/>
        <v>0.35555555555555557</v>
      </c>
      <c r="AG16" s="50">
        <f t="shared" si="17"/>
        <v>165686997706</v>
      </c>
      <c r="AH16" s="50">
        <f t="shared" si="18"/>
        <v>235713010101</v>
      </c>
      <c r="AI16" s="50">
        <f t="shared" si="19"/>
        <v>1</v>
      </c>
      <c r="AJ16" s="2"/>
      <c r="AK16" s="55"/>
      <c r="AL16" s="10"/>
    </row>
    <row r="17" spans="3:38" x14ac:dyDescent="0.25">
      <c r="D17" s="6" t="s">
        <v>20</v>
      </c>
      <c r="E17" s="19" t="str">
        <f t="shared" si="0"/>
        <v>Panza FC</v>
      </c>
      <c r="F17" s="19">
        <f t="shared" si="1"/>
        <v>15</v>
      </c>
      <c r="G17" s="19">
        <f t="shared" si="2"/>
        <v>22</v>
      </c>
      <c r="H17" s="20">
        <f t="shared" si="3"/>
        <v>6</v>
      </c>
      <c r="I17" s="20">
        <f t="shared" si="4"/>
        <v>2</v>
      </c>
      <c r="J17" s="20">
        <f t="shared" si="5"/>
        <v>0</v>
      </c>
      <c r="K17" s="20">
        <f t="shared" si="6"/>
        <v>7</v>
      </c>
      <c r="L17" s="20">
        <f t="shared" si="7"/>
        <v>745</v>
      </c>
      <c r="M17" s="20">
        <f t="shared" si="8"/>
        <v>624</v>
      </c>
      <c r="N17" s="19">
        <f t="shared" si="9"/>
        <v>121</v>
      </c>
      <c r="O17" s="27">
        <f t="shared" si="10"/>
        <v>0.48888888888888887</v>
      </c>
      <c r="R17" s="1" t="s">
        <v>62</v>
      </c>
      <c r="S17" s="2"/>
      <c r="T17" s="10"/>
      <c r="U17" s="4">
        <v>7</v>
      </c>
      <c r="V17" s="50" t="s">
        <v>73</v>
      </c>
      <c r="W17" s="50">
        <f>COUNT(H31,H44,H56,F74,F82,H91,F104,H119,F134,H146,F155,H165,H176,F190,F206)</f>
        <v>15</v>
      </c>
      <c r="X17" s="50">
        <f>SUM(Q31,Q44,Q56,C74,C82,Q91,C104,Q119,C134,Q146,C155,Q165,Q176,C190,C206)</f>
        <v>21</v>
      </c>
      <c r="Y17" s="50">
        <f t="shared" si="11"/>
        <v>5</v>
      </c>
      <c r="Z17" s="50">
        <f t="shared" si="12"/>
        <v>3</v>
      </c>
      <c r="AA17" s="50">
        <f t="shared" si="13"/>
        <v>0</v>
      </c>
      <c r="AB17" s="50">
        <f t="shared" si="14"/>
        <v>7</v>
      </c>
      <c r="AC17" s="51">
        <f>SUM(H31,H44,H56,F74,F82,H91,F104,H119,F134,H146,F155,H165,H176,F190,F206)</f>
        <v>646</v>
      </c>
      <c r="AD17" s="51">
        <f>SUM(H206,H190,F176,F165,H155,F146,H134,F119,H104,F91,H82,H74,F56,F44,F31)</f>
        <v>568</v>
      </c>
      <c r="AE17" s="51">
        <f t="shared" si="15"/>
        <v>78</v>
      </c>
      <c r="AF17" s="51">
        <f t="shared" si="16"/>
        <v>0.46666666666666667</v>
      </c>
      <c r="AG17" s="50">
        <f t="shared" si="17"/>
        <v>215646007807</v>
      </c>
      <c r="AH17" s="50">
        <f t="shared" si="18"/>
        <v>225745012112</v>
      </c>
      <c r="AI17" s="50">
        <f t="shared" si="19"/>
        <v>12</v>
      </c>
      <c r="AJ17" s="2"/>
      <c r="AK17" s="55"/>
      <c r="AL17" s="10"/>
    </row>
    <row r="18" spans="3:38" ht="15.75" thickBot="1" x14ac:dyDescent="0.3">
      <c r="D18" s="36" t="s">
        <v>22</v>
      </c>
      <c r="E18" s="19" t="str">
        <f>VLOOKUP(AI18,$U$11:$AH$26,2)</f>
        <v>Xavecos UFC</v>
      </c>
      <c r="F18" s="37">
        <f t="shared" si="1"/>
        <v>15</v>
      </c>
      <c r="G18" s="37">
        <f t="shared" si="2"/>
        <v>21</v>
      </c>
      <c r="H18" s="44">
        <f t="shared" si="3"/>
        <v>5</v>
      </c>
      <c r="I18" s="38">
        <f t="shared" si="4"/>
        <v>3</v>
      </c>
      <c r="J18" s="38">
        <f t="shared" si="5"/>
        <v>0</v>
      </c>
      <c r="K18" s="38">
        <f t="shared" si="6"/>
        <v>7</v>
      </c>
      <c r="L18" s="38">
        <f t="shared" si="7"/>
        <v>646</v>
      </c>
      <c r="M18" s="38">
        <f t="shared" si="8"/>
        <v>568</v>
      </c>
      <c r="N18" s="37">
        <f t="shared" si="9"/>
        <v>78</v>
      </c>
      <c r="O18" s="39">
        <f t="shared" si="10"/>
        <v>0.46666666666666667</v>
      </c>
      <c r="R18" s="10"/>
      <c r="S18" s="2"/>
      <c r="T18" s="10"/>
      <c r="U18" s="4">
        <v>8</v>
      </c>
      <c r="V18" s="50" t="s">
        <v>72</v>
      </c>
      <c r="W18" s="50">
        <f>COUNT(F203,H194,F175,F168,H158,F142,F131,H117,F108,H93,H83,F72,F56,H46,H32)</f>
        <v>15</v>
      </c>
      <c r="X18" s="50">
        <f>SUM(Q32,Q46,C56,C72,Q83,Q93,C108,Q117,C131,C142,Q158,C168,C175,Q194,C203)</f>
        <v>20</v>
      </c>
      <c r="Y18" s="50">
        <f t="shared" si="11"/>
        <v>4</v>
      </c>
      <c r="Z18" s="50">
        <f t="shared" si="12"/>
        <v>4</v>
      </c>
      <c r="AA18" s="50">
        <f t="shared" si="13"/>
        <v>0</v>
      </c>
      <c r="AB18" s="50">
        <f t="shared" si="14"/>
        <v>7</v>
      </c>
      <c r="AC18" s="51">
        <f>SUM(F203,H194,F175,F168,H158,F142,F131,H117,F108,H93,H83,F72,F56,H46,H32)</f>
        <v>657</v>
      </c>
      <c r="AD18" s="51">
        <f>SUM(F32,F46,H56,H72,F83,F93,H108,F117,H131,H142,F158,H168,H175,F194,H203)</f>
        <v>661</v>
      </c>
      <c r="AE18" s="51">
        <f t="shared" si="15"/>
        <v>-4</v>
      </c>
      <c r="AF18" s="51">
        <f t="shared" si="16"/>
        <v>0.44444444444444442</v>
      </c>
      <c r="AG18" s="50">
        <f t="shared" si="17"/>
        <v>205656999608</v>
      </c>
      <c r="AH18" s="50">
        <f t="shared" si="18"/>
        <v>215646007807</v>
      </c>
      <c r="AI18" s="50">
        <f>MATCH(AH18,$AG$11:$AG$26,0)</f>
        <v>7</v>
      </c>
      <c r="AJ18" s="2"/>
      <c r="AK18" s="55"/>
      <c r="AL18" s="10"/>
    </row>
    <row r="19" spans="3:38" ht="15.75" thickBot="1" x14ac:dyDescent="0.3">
      <c r="D19" s="36" t="s">
        <v>24</v>
      </c>
      <c r="E19" s="37" t="str">
        <f>VLOOKUP(AI19,$U$11:$AH$26,2)</f>
        <v>Nicka SC</v>
      </c>
      <c r="F19" s="37">
        <f t="shared" si="1"/>
        <v>15</v>
      </c>
      <c r="G19" s="37">
        <f t="shared" si="2"/>
        <v>20</v>
      </c>
      <c r="H19" s="38">
        <f t="shared" si="3"/>
        <v>4</v>
      </c>
      <c r="I19" s="38">
        <f t="shared" si="4"/>
        <v>4</v>
      </c>
      <c r="J19" s="38">
        <f t="shared" si="5"/>
        <v>0</v>
      </c>
      <c r="K19" s="38">
        <f t="shared" si="6"/>
        <v>7</v>
      </c>
      <c r="L19" s="38">
        <f t="shared" si="7"/>
        <v>657</v>
      </c>
      <c r="M19" s="38">
        <f t="shared" si="8"/>
        <v>661</v>
      </c>
      <c r="N19" s="37">
        <f t="shared" si="9"/>
        <v>-4</v>
      </c>
      <c r="O19" s="39">
        <f t="shared" si="10"/>
        <v>0.44444444444444442</v>
      </c>
      <c r="R19" s="45"/>
      <c r="S19" s="1" t="s">
        <v>67</v>
      </c>
      <c r="T19" s="10"/>
      <c r="U19" s="4">
        <v>9</v>
      </c>
      <c r="V19" s="50" t="s">
        <v>71</v>
      </c>
      <c r="W19" s="50">
        <f>COUNT(H38,F44,H59,F68,H79,F98,H110,F118,H129,F141,F151,H164,F180,F194,H202)</f>
        <v>15</v>
      </c>
      <c r="X19" s="50">
        <f>SUM(Q38,C44,Q59,C68,Q79,C98,Q110,C118,Q129,C141,C151,Q164,C180,C194,Q202)</f>
        <v>30</v>
      </c>
      <c r="Y19" s="50">
        <f t="shared" si="11"/>
        <v>8</v>
      </c>
      <c r="Z19" s="50">
        <f t="shared" si="12"/>
        <v>3</v>
      </c>
      <c r="AA19" s="50">
        <f t="shared" si="13"/>
        <v>0</v>
      </c>
      <c r="AB19" s="50">
        <f t="shared" si="14"/>
        <v>4</v>
      </c>
      <c r="AC19" s="51">
        <f>SUM(H38,F44,H59,F68,H79,F98,H110,F118,H129,F141,F151,H164,F180,F194,H202)</f>
        <v>739</v>
      </c>
      <c r="AD19" s="51">
        <f>SUM(F202,H194,H180,F164,H151,H141,F129,H118,F110,H98,F79,H68,F59,H44,F38)</f>
        <v>589</v>
      </c>
      <c r="AE19" s="51">
        <f t="shared" si="15"/>
        <v>150</v>
      </c>
      <c r="AF19" s="51">
        <f t="shared" si="16"/>
        <v>0.66666666666666663</v>
      </c>
      <c r="AG19" s="50">
        <f t="shared" si="17"/>
        <v>305739015009</v>
      </c>
      <c r="AH19" s="50">
        <f t="shared" si="18"/>
        <v>205656999608</v>
      </c>
      <c r="AI19" s="50">
        <f>MATCH(AH19,$AG$11:$AG$26,0)</f>
        <v>8</v>
      </c>
      <c r="AJ19" s="2"/>
      <c r="AK19" s="55"/>
      <c r="AL19" s="10"/>
    </row>
    <row r="20" spans="3:38" ht="15.75" thickBot="1" x14ac:dyDescent="0.3">
      <c r="D20" s="36" t="s">
        <v>26</v>
      </c>
      <c r="E20" s="37" t="str">
        <f t="shared" si="0"/>
        <v>FC Casablanca</v>
      </c>
      <c r="F20" s="37">
        <f t="shared" si="1"/>
        <v>15</v>
      </c>
      <c r="G20" s="37">
        <f t="shared" si="2"/>
        <v>17</v>
      </c>
      <c r="H20" s="38">
        <f t="shared" si="3"/>
        <v>5</v>
      </c>
      <c r="I20" s="38">
        <f t="shared" si="4"/>
        <v>1</v>
      </c>
      <c r="J20" s="38">
        <f t="shared" si="5"/>
        <v>0</v>
      </c>
      <c r="K20" s="38">
        <f t="shared" si="6"/>
        <v>9</v>
      </c>
      <c r="L20" s="38">
        <f t="shared" si="7"/>
        <v>728</v>
      </c>
      <c r="M20" s="38">
        <f t="shared" si="8"/>
        <v>728</v>
      </c>
      <c r="N20" s="37">
        <f t="shared" si="9"/>
        <v>0</v>
      </c>
      <c r="O20" s="39">
        <f t="shared" si="10"/>
        <v>0.37777777777777777</v>
      </c>
      <c r="R20" s="31"/>
      <c r="S20" s="1" t="s">
        <v>21</v>
      </c>
      <c r="T20" s="10"/>
      <c r="U20" s="4">
        <v>10</v>
      </c>
      <c r="V20" s="50" t="s">
        <v>70</v>
      </c>
      <c r="W20" s="50">
        <f>COUNT(F200,H191,F181,F163,H157,F146,H128,F116,H103,F92,H84,H72,F57,H43,F38)</f>
        <v>15</v>
      </c>
      <c r="X20" s="50">
        <f>SUM(C38,Q43,C57,Q72,Q84,C92,Q103,C116,Q128,C146,Q157,C163,C181,Q191,C200)</f>
        <v>33</v>
      </c>
      <c r="Y20" s="50">
        <f t="shared" si="11"/>
        <v>8</v>
      </c>
      <c r="Z20" s="50">
        <f t="shared" si="12"/>
        <v>4</v>
      </c>
      <c r="AA20" s="50">
        <f t="shared" si="13"/>
        <v>1</v>
      </c>
      <c r="AB20" s="50">
        <f t="shared" si="14"/>
        <v>2</v>
      </c>
      <c r="AC20" s="51">
        <f>SUM(F200,H191,F181,F163,H157,F146,H128,F116,H103,F92,H84,H72,F57,H43,F38)</f>
        <v>801</v>
      </c>
      <c r="AD20" s="51">
        <f>SUM(H38,F43,H57,F72,F84,H92,F103,H116,F128,H146,F157,H163,H181,F191,H200)</f>
        <v>618</v>
      </c>
      <c r="AE20" s="51">
        <f t="shared" si="15"/>
        <v>183</v>
      </c>
      <c r="AF20" s="51">
        <f t="shared" si="16"/>
        <v>0.73333333333333328</v>
      </c>
      <c r="AG20" s="50">
        <f t="shared" si="17"/>
        <v>335801018310</v>
      </c>
      <c r="AH20" s="50">
        <f t="shared" si="18"/>
        <v>175728000004</v>
      </c>
      <c r="AI20" s="50">
        <f t="shared" si="19"/>
        <v>4</v>
      </c>
      <c r="AJ20" s="2"/>
      <c r="AK20" s="55"/>
      <c r="AL20" s="10"/>
    </row>
    <row r="21" spans="3:38" ht="15.75" thickBot="1" x14ac:dyDescent="0.3">
      <c r="D21" s="7" t="s">
        <v>27</v>
      </c>
      <c r="E21" s="17" t="str">
        <f t="shared" si="0"/>
        <v>DREAM TEAM10</v>
      </c>
      <c r="F21" s="17">
        <f t="shared" si="1"/>
        <v>15</v>
      </c>
      <c r="G21" s="17">
        <f t="shared" si="2"/>
        <v>17</v>
      </c>
      <c r="H21" s="18">
        <f t="shared" si="3"/>
        <v>5</v>
      </c>
      <c r="I21" s="18">
        <f t="shared" si="4"/>
        <v>1</v>
      </c>
      <c r="J21" s="18">
        <f t="shared" si="5"/>
        <v>0</v>
      </c>
      <c r="K21" s="18">
        <f t="shared" si="6"/>
        <v>9</v>
      </c>
      <c r="L21" s="18">
        <f t="shared" si="7"/>
        <v>707</v>
      </c>
      <c r="M21" s="18">
        <f t="shared" si="8"/>
        <v>676</v>
      </c>
      <c r="N21" s="17">
        <f t="shared" si="9"/>
        <v>31</v>
      </c>
      <c r="O21" s="28">
        <f t="shared" si="10"/>
        <v>0.37777777777777777</v>
      </c>
      <c r="R21" s="32"/>
      <c r="S21" s="1" t="s">
        <v>84</v>
      </c>
      <c r="T21" s="10"/>
      <c r="U21" s="4">
        <v>11</v>
      </c>
      <c r="V21" s="50" t="s">
        <v>69</v>
      </c>
      <c r="W21" s="50">
        <f>COUNT(F32,F50,H62,H68,F85,H94,F107,H116,H134,F145,H153,F167,F179,H193,H199)</f>
        <v>15</v>
      </c>
      <c r="X21" s="50">
        <f>SUM(C32,C50,Q62,Q68,C85,Q94,C107,Q116,Q134,C145,Q153,C167,C179,Q193,Q199)</f>
        <v>29</v>
      </c>
      <c r="Y21" s="50">
        <f t="shared" si="11"/>
        <v>7</v>
      </c>
      <c r="Z21" s="50">
        <f t="shared" si="12"/>
        <v>4</v>
      </c>
      <c r="AA21" s="50">
        <f t="shared" si="13"/>
        <v>0</v>
      </c>
      <c r="AB21" s="50">
        <f t="shared" si="14"/>
        <v>4</v>
      </c>
      <c r="AC21" s="51">
        <f>SUM(F32,F50,H62,H68,F85,H94,F107,H116,H134,F145,H153,F167,F179,H193,H199)</f>
        <v>760</v>
      </c>
      <c r="AD21" s="51">
        <f>SUM(F199,F193,H179,H167,F153,H145,F134,F116,H107,F94,H85,F68,F62,H50,H32)</f>
        <v>593</v>
      </c>
      <c r="AE21" s="51">
        <f t="shared" si="15"/>
        <v>167</v>
      </c>
      <c r="AF21" s="51">
        <f t="shared" si="16"/>
        <v>0.64444444444444449</v>
      </c>
      <c r="AG21" s="50">
        <f t="shared" si="17"/>
        <v>295760016711</v>
      </c>
      <c r="AH21" s="50">
        <f t="shared" si="18"/>
        <v>175707003102</v>
      </c>
      <c r="AI21" s="50">
        <f t="shared" si="19"/>
        <v>2</v>
      </c>
      <c r="AJ21" s="2"/>
      <c r="AK21" s="55"/>
      <c r="AL21" s="10"/>
    </row>
    <row r="22" spans="3:38" ht="15.75" thickBot="1" x14ac:dyDescent="0.3">
      <c r="D22" s="7" t="s">
        <v>28</v>
      </c>
      <c r="E22" s="17" t="str">
        <f t="shared" si="0"/>
        <v>Victorius</v>
      </c>
      <c r="F22" s="17">
        <f t="shared" si="1"/>
        <v>15</v>
      </c>
      <c r="G22" s="17">
        <f t="shared" si="2"/>
        <v>16</v>
      </c>
      <c r="H22" s="18">
        <f t="shared" si="3"/>
        <v>4</v>
      </c>
      <c r="I22" s="18">
        <f t="shared" si="4"/>
        <v>2</v>
      </c>
      <c r="J22" s="18">
        <f t="shared" si="5"/>
        <v>0</v>
      </c>
      <c r="K22" s="18">
        <f t="shared" si="6"/>
        <v>9</v>
      </c>
      <c r="L22" s="18">
        <f t="shared" si="7"/>
        <v>687</v>
      </c>
      <c r="M22" s="18">
        <f t="shared" si="8"/>
        <v>710</v>
      </c>
      <c r="N22" s="17">
        <f t="shared" si="9"/>
        <v>-23</v>
      </c>
      <c r="O22" s="28">
        <f t="shared" si="10"/>
        <v>0.35555555555555557</v>
      </c>
      <c r="R22" s="33"/>
      <c r="S22" s="1" t="s">
        <v>23</v>
      </c>
      <c r="T22" s="10"/>
      <c r="U22" s="4">
        <v>12</v>
      </c>
      <c r="V22" s="50" t="s">
        <v>68</v>
      </c>
      <c r="W22" s="50">
        <f>COUNT(F205,F191,H180,F166,H154,F144,H133,H122,F106,F93,H85,H71,F60,H48,F31)</f>
        <v>15</v>
      </c>
      <c r="X22" s="50">
        <f>SUM(C31,Q48,C60,Q71,Q85,C93,C106,Q122,Q133,C144,Q154,C166,Q180,C191,C205)</f>
        <v>22</v>
      </c>
      <c r="Y22" s="50">
        <f t="shared" si="11"/>
        <v>6</v>
      </c>
      <c r="Z22" s="50">
        <f t="shared" si="12"/>
        <v>2</v>
      </c>
      <c r="AA22" s="50">
        <f t="shared" si="13"/>
        <v>0</v>
      </c>
      <c r="AB22" s="50">
        <f t="shared" si="14"/>
        <v>7</v>
      </c>
      <c r="AC22" s="51">
        <f>SUM(F205,F191,H180,F166,H154,F144,H133,H122,F106,F93,H85,H71,F60,H48,F31)</f>
        <v>745</v>
      </c>
      <c r="AD22" s="51">
        <f>SUM(H31,F48,H60,F71,F85,H93,H106,F122,F133,H144,F154,H166,F180,H191,H205)</f>
        <v>624</v>
      </c>
      <c r="AE22" s="51">
        <f t="shared" si="15"/>
        <v>121</v>
      </c>
      <c r="AF22" s="51">
        <f t="shared" si="16"/>
        <v>0.48888888888888887</v>
      </c>
      <c r="AG22" s="50">
        <f t="shared" si="17"/>
        <v>225745012112</v>
      </c>
      <c r="AH22" s="50">
        <f t="shared" si="18"/>
        <v>165686997706</v>
      </c>
      <c r="AI22" s="50">
        <f t="shared" si="19"/>
        <v>6</v>
      </c>
      <c r="AJ22" s="2"/>
      <c r="AK22" s="55"/>
      <c r="AL22" s="10"/>
    </row>
    <row r="23" spans="3:38" ht="15.75" thickBot="1" x14ac:dyDescent="0.3">
      <c r="D23" s="8" t="s">
        <v>29</v>
      </c>
      <c r="E23" s="13" t="str">
        <f t="shared" si="0"/>
        <v>Mathpalestra</v>
      </c>
      <c r="F23" s="13">
        <f t="shared" si="1"/>
        <v>15</v>
      </c>
      <c r="G23" s="13">
        <f t="shared" si="2"/>
        <v>16</v>
      </c>
      <c r="H23" s="14">
        <f t="shared" si="3"/>
        <v>4</v>
      </c>
      <c r="I23" s="14">
        <f t="shared" si="4"/>
        <v>2</v>
      </c>
      <c r="J23" s="14">
        <f t="shared" si="5"/>
        <v>0</v>
      </c>
      <c r="K23" s="14">
        <f t="shared" si="6"/>
        <v>9</v>
      </c>
      <c r="L23" s="14">
        <f t="shared" si="7"/>
        <v>542</v>
      </c>
      <c r="M23" s="14">
        <f t="shared" si="8"/>
        <v>655</v>
      </c>
      <c r="N23" s="13">
        <f t="shared" si="9"/>
        <v>-113</v>
      </c>
      <c r="O23" s="29">
        <f t="shared" si="10"/>
        <v>0.35555555555555557</v>
      </c>
      <c r="R23" s="35"/>
      <c r="S23" s="1" t="s">
        <v>25</v>
      </c>
      <c r="T23" s="10"/>
      <c r="U23" s="4">
        <v>13</v>
      </c>
      <c r="V23" s="50" t="s">
        <v>82</v>
      </c>
      <c r="W23" s="50">
        <f>COUNT(H35,H47,F61,F70,H82,F95,F103,H120,H131,F139,H151,H166,F178,H187,F199)</f>
        <v>15</v>
      </c>
      <c r="X23" s="50">
        <f>SUM(Q35,Q47,C61,C70,Q82,C95,C103,Q120,Q131,C139,Q151,Q166,C178,Q187,C199)</f>
        <v>4</v>
      </c>
      <c r="Y23" s="50">
        <f t="shared" si="11"/>
        <v>0</v>
      </c>
      <c r="Z23" s="50">
        <f t="shared" si="12"/>
        <v>2</v>
      </c>
      <c r="AA23" s="50">
        <f t="shared" si="13"/>
        <v>0</v>
      </c>
      <c r="AB23" s="50">
        <f t="shared" si="14"/>
        <v>13</v>
      </c>
      <c r="AC23" s="51">
        <f>SUM(H35,H47,F61,F70,H82,F95,F103,H120,H131,F139,H151,H166,F178,H187,F199)</f>
        <v>329</v>
      </c>
      <c r="AD23" s="51">
        <f>SUM(H199,F187,H178,F166,F151,H139,F131,F120,H103,H95,F82,H70,H61,F47,F35)</f>
        <v>748</v>
      </c>
      <c r="AE23" s="51">
        <f t="shared" si="15"/>
        <v>-419</v>
      </c>
      <c r="AF23" s="51">
        <f t="shared" si="16"/>
        <v>8.8888888888888892E-2</v>
      </c>
      <c r="AG23" s="50">
        <f t="shared" si="17"/>
        <v>45328958113</v>
      </c>
      <c r="AH23" s="50">
        <f t="shared" si="18"/>
        <v>165541988705</v>
      </c>
      <c r="AI23" s="50">
        <f t="shared" si="19"/>
        <v>5</v>
      </c>
      <c r="AJ23" s="2"/>
      <c r="AK23" s="55"/>
      <c r="AL23" s="10"/>
    </row>
    <row r="24" spans="3:38" ht="15.75" thickBot="1" x14ac:dyDescent="0.3">
      <c r="D24" s="8" t="s">
        <v>30</v>
      </c>
      <c r="E24" s="13" t="str">
        <f t="shared" si="0"/>
        <v>Juguli fc</v>
      </c>
      <c r="F24" s="13">
        <f t="shared" si="1"/>
        <v>15</v>
      </c>
      <c r="G24" s="13">
        <f t="shared" si="2"/>
        <v>12</v>
      </c>
      <c r="H24" s="14">
        <f t="shared" si="3"/>
        <v>3</v>
      </c>
      <c r="I24" s="14">
        <f t="shared" si="4"/>
        <v>1</v>
      </c>
      <c r="J24" s="14">
        <f t="shared" si="5"/>
        <v>1</v>
      </c>
      <c r="K24" s="14">
        <f t="shared" si="6"/>
        <v>10</v>
      </c>
      <c r="L24" s="14">
        <f t="shared" si="7"/>
        <v>597</v>
      </c>
      <c r="M24" s="14">
        <f t="shared" si="8"/>
        <v>736</v>
      </c>
      <c r="N24" s="13">
        <f t="shared" si="9"/>
        <v>-139</v>
      </c>
      <c r="O24" s="29">
        <f t="shared" si="10"/>
        <v>0.26666666666666666</v>
      </c>
      <c r="R24" s="34"/>
      <c r="S24" s="1" t="s">
        <v>83</v>
      </c>
      <c r="T24" s="10"/>
      <c r="U24" s="4">
        <v>14</v>
      </c>
      <c r="V24" s="50" t="s">
        <v>66</v>
      </c>
      <c r="W24" s="50">
        <f>COUNT(H205,F193,F176,H168,H152,F140,F128,H121,H109,F97,F79,H73,F58,F47,H33)</f>
        <v>15</v>
      </c>
      <c r="X24" s="50">
        <f>SUM(Q33,C47,C58,Q73,C79,C97,Q109,Q121,C128,C140,Q152,Q168,C176,C193,Q205)</f>
        <v>29</v>
      </c>
      <c r="Y24" s="50">
        <f t="shared" si="11"/>
        <v>9</v>
      </c>
      <c r="Z24" s="50">
        <f t="shared" si="12"/>
        <v>1</v>
      </c>
      <c r="AA24" s="50">
        <f t="shared" si="13"/>
        <v>0</v>
      </c>
      <c r="AB24" s="50">
        <f t="shared" si="14"/>
        <v>5</v>
      </c>
      <c r="AC24" s="51">
        <f>SUM(H205,F193,F176,H168,H152,F140,F128,H121,H109,F97,F79,H73,F58,F47,H33)</f>
        <v>733</v>
      </c>
      <c r="AD24" s="51">
        <f>SUM(F33,H47,H58,F73,H79,H97,F109,F121,H128,H140,F152,F168,H176,H193,F205)</f>
        <v>660</v>
      </c>
      <c r="AE24" s="51">
        <f t="shared" si="15"/>
        <v>73</v>
      </c>
      <c r="AF24" s="51">
        <f t="shared" si="16"/>
        <v>0.64444444444444449</v>
      </c>
      <c r="AG24" s="50">
        <f t="shared" si="17"/>
        <v>295733007314</v>
      </c>
      <c r="AH24" s="50">
        <f t="shared" si="18"/>
        <v>125596986103</v>
      </c>
      <c r="AI24" s="50">
        <f t="shared" si="19"/>
        <v>3</v>
      </c>
      <c r="AJ24" s="2"/>
      <c r="AK24" s="55"/>
      <c r="AL24" s="10"/>
    </row>
    <row r="25" spans="3:38" x14ac:dyDescent="0.25">
      <c r="D25" s="8" t="s">
        <v>31</v>
      </c>
      <c r="E25" s="13" t="str">
        <f t="shared" si="0"/>
        <v>Vasco.Melbourne Fc</v>
      </c>
      <c r="F25" s="13">
        <f t="shared" si="1"/>
        <v>15</v>
      </c>
      <c r="G25" s="13">
        <f t="shared" si="2"/>
        <v>7</v>
      </c>
      <c r="H25" s="14">
        <f t="shared" si="3"/>
        <v>1</v>
      </c>
      <c r="I25" s="14">
        <f t="shared" si="4"/>
        <v>2</v>
      </c>
      <c r="J25" s="14">
        <f t="shared" si="5"/>
        <v>0</v>
      </c>
      <c r="K25" s="14">
        <f t="shared" si="6"/>
        <v>12</v>
      </c>
      <c r="L25" s="14">
        <f t="shared" si="7"/>
        <v>540</v>
      </c>
      <c r="M25" s="14">
        <f t="shared" si="8"/>
        <v>755</v>
      </c>
      <c r="N25" s="13">
        <f t="shared" si="9"/>
        <v>-215</v>
      </c>
      <c r="O25" s="29">
        <f t="shared" si="10"/>
        <v>0.15555555555555556</v>
      </c>
      <c r="S25" s="2"/>
      <c r="T25" s="10"/>
      <c r="U25" s="4">
        <v>15</v>
      </c>
      <c r="V25" s="50" t="s">
        <v>65</v>
      </c>
      <c r="W25" s="50">
        <f>COUNT(F37,H50,H60,F69,F86,H95,H108,F115,F129,H140,H156,F165,H177,F192,H200)</f>
        <v>15</v>
      </c>
      <c r="X25" s="50">
        <f>SUM(C37,Q50,Q60,C69,C86,Q95,Q108,C115,C129,Q140,Q156,C165,Q177,C192,Q200)</f>
        <v>25</v>
      </c>
      <c r="Y25" s="50">
        <f t="shared" si="11"/>
        <v>6</v>
      </c>
      <c r="Z25" s="50">
        <f t="shared" si="12"/>
        <v>3</v>
      </c>
      <c r="AA25" s="50">
        <f t="shared" si="13"/>
        <v>1</v>
      </c>
      <c r="AB25" s="50">
        <f t="shared" si="14"/>
        <v>5</v>
      </c>
      <c r="AC25" s="51">
        <f>SUM(F37,H50,H60,F69,F86,H95,H108,F115,F129,H140,H156,F165,H177,F192,H200)</f>
        <v>711</v>
      </c>
      <c r="AD25" s="51">
        <f>SUM(F200,H192,F177,H165,F156,F140,H129,H115,F108,F95,H86,H69,F60,F50,H37)</f>
        <v>695</v>
      </c>
      <c r="AE25" s="51">
        <f t="shared" si="15"/>
        <v>16</v>
      </c>
      <c r="AF25" s="51">
        <f t="shared" si="16"/>
        <v>0.55555555555555558</v>
      </c>
      <c r="AG25" s="50">
        <f t="shared" si="17"/>
        <v>255711001615</v>
      </c>
      <c r="AH25" s="50">
        <f t="shared" si="18"/>
        <v>75539978516</v>
      </c>
      <c r="AI25" s="50">
        <f t="shared" si="19"/>
        <v>16</v>
      </c>
      <c r="AJ25" s="2"/>
      <c r="AK25" s="55"/>
      <c r="AL25" s="10"/>
    </row>
    <row r="26" spans="3:38" ht="15.75" thickBot="1" x14ac:dyDescent="0.3">
      <c r="D26" s="9" t="s">
        <v>32</v>
      </c>
      <c r="E26" s="15" t="str">
        <f t="shared" si="0"/>
        <v>ticosto fc</v>
      </c>
      <c r="F26" s="15">
        <f t="shared" si="1"/>
        <v>15</v>
      </c>
      <c r="G26" s="15">
        <f t="shared" si="2"/>
        <v>4</v>
      </c>
      <c r="H26" s="16">
        <f t="shared" si="3"/>
        <v>0</v>
      </c>
      <c r="I26" s="16">
        <f t="shared" si="4"/>
        <v>2</v>
      </c>
      <c r="J26" s="16">
        <f t="shared" si="5"/>
        <v>0</v>
      </c>
      <c r="K26" s="16">
        <f t="shared" si="6"/>
        <v>13</v>
      </c>
      <c r="L26" s="16">
        <f t="shared" si="7"/>
        <v>329</v>
      </c>
      <c r="M26" s="16">
        <f t="shared" si="8"/>
        <v>748</v>
      </c>
      <c r="N26" s="15">
        <f t="shared" si="9"/>
        <v>-419</v>
      </c>
      <c r="O26" s="30">
        <f t="shared" si="10"/>
        <v>8.8888888888888892E-2</v>
      </c>
      <c r="S26" s="2"/>
      <c r="T26" s="10"/>
      <c r="U26" s="4">
        <v>16</v>
      </c>
      <c r="V26" s="50" t="s">
        <v>81</v>
      </c>
      <c r="W26" s="50">
        <f>COUNT(H206,F188,H179,F169,F154,H143,H132,F120,F110,H92,H81,F73,F55,F46,H37)</f>
        <v>15</v>
      </c>
      <c r="X26" s="50">
        <f>SUM(Q37,C46,C55,C73,Q81,Q92,C110,C120,Q132,Q143,C154,C169,Q179,C188,Q206)</f>
        <v>7</v>
      </c>
      <c r="Y26" s="50">
        <f t="shared" si="11"/>
        <v>1</v>
      </c>
      <c r="Z26" s="50">
        <f t="shared" si="12"/>
        <v>2</v>
      </c>
      <c r="AA26" s="50">
        <f t="shared" si="13"/>
        <v>0</v>
      </c>
      <c r="AB26" s="50">
        <f t="shared" si="14"/>
        <v>12</v>
      </c>
      <c r="AC26" s="51">
        <f>SUM(H206,F188,H179,F169,F154,H143,H132,F120,F110,H92,H81,F73,F55,F46,H37)</f>
        <v>540</v>
      </c>
      <c r="AD26" s="51">
        <f>SUM(F37,H46,H55,H73,F81,F92,H110,H120,F132,F143,H154,H169,F179,H188,F206)</f>
        <v>755</v>
      </c>
      <c r="AE26" s="51">
        <f t="shared" si="15"/>
        <v>-215</v>
      </c>
      <c r="AF26" s="51">
        <f t="shared" si="16"/>
        <v>0.15555555555555556</v>
      </c>
      <c r="AG26" s="50">
        <f t="shared" si="17"/>
        <v>75539978516</v>
      </c>
      <c r="AH26" s="50">
        <f t="shared" si="18"/>
        <v>45328958113</v>
      </c>
      <c r="AI26" s="50">
        <f t="shared" si="19"/>
        <v>13</v>
      </c>
      <c r="AJ26" s="2"/>
      <c r="AK26" s="55"/>
      <c r="AL26" s="10"/>
    </row>
    <row r="27" spans="3:38" ht="15.75" thickBot="1" x14ac:dyDescent="0.3">
      <c r="S27" s="2"/>
      <c r="T27" s="10"/>
      <c r="U27" s="4"/>
      <c r="V27" s="50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2"/>
      <c r="AK27" s="55"/>
      <c r="AL27" s="10"/>
    </row>
    <row r="28" spans="3:38" x14ac:dyDescent="0.25">
      <c r="D28" s="65" t="s">
        <v>33</v>
      </c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7"/>
      <c r="S28" s="2"/>
      <c r="T28" s="10"/>
      <c r="U28" s="4"/>
      <c r="V28" s="50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2"/>
      <c r="AK28" s="55"/>
      <c r="AL28" s="10"/>
    </row>
    <row r="29" spans="3:38" ht="15.75" thickBot="1" x14ac:dyDescent="0.3">
      <c r="D29" s="68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70"/>
      <c r="T29" s="10"/>
      <c r="U29" s="56"/>
      <c r="V29" s="50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5"/>
      <c r="AK29" s="55"/>
      <c r="AL29" s="10"/>
    </row>
    <row r="30" spans="3:38" x14ac:dyDescent="0.25"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T30" s="2"/>
      <c r="U30" s="56"/>
      <c r="V30" s="50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5"/>
      <c r="AK30" s="55"/>
      <c r="AL30" s="10"/>
    </row>
    <row r="31" spans="3:38" x14ac:dyDescent="0.25">
      <c r="C31" s="2">
        <f>IF(OR(F31="",H31=""),"",IF(F31=H31,1,IF(F31&lt;H31,0,IF(F31-H31&lt;10,2,IF(F31&gt;H31,3,SE)))))</f>
        <v>3</v>
      </c>
      <c r="D31" s="71" t="str">
        <f>V22</f>
        <v>Panza FC</v>
      </c>
      <c r="E31" s="72"/>
      <c r="F31" s="53">
        <v>31</v>
      </c>
      <c r="G31" s="12" t="s">
        <v>34</v>
      </c>
      <c r="H31" s="54">
        <v>0</v>
      </c>
      <c r="I31" s="71" t="str">
        <f>V17</f>
        <v>Xavecos UFC</v>
      </c>
      <c r="J31" s="73"/>
      <c r="K31" s="73"/>
      <c r="L31" s="73"/>
      <c r="M31" s="73"/>
      <c r="N31" s="73"/>
      <c r="O31" s="73"/>
      <c r="P31" s="72"/>
      <c r="Q31" s="2">
        <f>IF(OR(H31="",F31=""),"",IF(H31=F31,1,IF(H31&lt;F31,0,IF(H31-F31&lt;10,2,IF(H31&gt;F31,3,SE)))))</f>
        <v>0</v>
      </c>
      <c r="R31" s="2"/>
      <c r="T31" s="2"/>
      <c r="U31" s="56"/>
      <c r="V31" s="50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5"/>
      <c r="AK31" s="55"/>
    </row>
    <row r="32" spans="3:38" x14ac:dyDescent="0.25">
      <c r="C32" s="2">
        <f>IF(OR(F32="",H32=""),"",IF(F32=H32,1,IF(F32&lt;H32,0,IF(F32-H32&lt;10,2,IF(F32&gt;H32,3,SE)))))</f>
        <v>3</v>
      </c>
      <c r="D32" s="64" t="str">
        <f>V21</f>
        <v>Stars United C.F</v>
      </c>
      <c r="E32" s="64"/>
      <c r="F32" s="53">
        <v>48</v>
      </c>
      <c r="G32" s="12" t="s">
        <v>34</v>
      </c>
      <c r="H32" s="54">
        <v>30</v>
      </c>
      <c r="I32" s="64" t="str">
        <f>V18</f>
        <v>Nicka SC</v>
      </c>
      <c r="J32" s="64"/>
      <c r="K32" s="64"/>
      <c r="L32" s="64"/>
      <c r="M32" s="64"/>
      <c r="N32" s="64"/>
      <c r="O32" s="64"/>
      <c r="P32" s="64"/>
      <c r="Q32" s="2">
        <f>IF(OR(H32="",F32=""),"",IF(H32=F32,1,IF(H32&lt;F32,0,IF(H32-F32&lt;10,2,IF(H32&gt;F32,3,SE)))))</f>
        <v>0</v>
      </c>
      <c r="R32" s="2"/>
      <c r="T32" s="2"/>
      <c r="U32" s="56"/>
      <c r="V32" s="50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5"/>
      <c r="AK32" s="55"/>
    </row>
    <row r="33" spans="3:37" x14ac:dyDescent="0.25">
      <c r="C33" s="2">
        <f>IF(OR(F33="",H33=""),"",IF(F33=H33,1,IF(F33&lt;H33,0,IF(F33-H33&lt;10,2,IF(F33&gt;H33,3,SE)))))</f>
        <v>3</v>
      </c>
      <c r="D33" s="71" t="str">
        <f>V16</f>
        <v>Victorius</v>
      </c>
      <c r="E33" s="72"/>
      <c r="F33" s="53">
        <v>47</v>
      </c>
      <c r="G33" s="12" t="s">
        <v>34</v>
      </c>
      <c r="H33" s="54">
        <v>28</v>
      </c>
      <c r="I33" s="71" t="str">
        <f>V24</f>
        <v>Family Paz F.C.</v>
      </c>
      <c r="J33" s="73"/>
      <c r="K33" s="73"/>
      <c r="L33" s="73"/>
      <c r="M33" s="73"/>
      <c r="N33" s="73"/>
      <c r="O33" s="73"/>
      <c r="P33" s="72"/>
      <c r="Q33" s="2">
        <f>IF(OR(H33="",F33=""),"",IF(H33=F33,1,IF(H33&lt;F33,0,IF(H33-F33&lt;10,2,IF(H33&gt;F33,3,SE)))))</f>
        <v>0</v>
      </c>
      <c r="R33" s="2"/>
      <c r="U33" s="56"/>
      <c r="V33" s="50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5"/>
      <c r="AK33" s="55"/>
    </row>
    <row r="34" spans="3:37" x14ac:dyDescent="0.25">
      <c r="C34" s="2">
        <f>IF(OR(F34="",H34=""),"",IF(F34=H34,1,IF(F34&lt;H34,0,IF(F34-H34&lt;10,2,IF(F34&gt;H34,3,SE)))))</f>
        <v>0</v>
      </c>
      <c r="D34" s="64" t="str">
        <f>V15</f>
        <v>Mathpalestra</v>
      </c>
      <c r="E34" s="64"/>
      <c r="F34" s="54">
        <v>23</v>
      </c>
      <c r="G34" s="12" t="s">
        <v>34</v>
      </c>
      <c r="H34" s="53">
        <v>35</v>
      </c>
      <c r="I34" s="64" t="str">
        <f>V11</f>
        <v>Chevrand showe.c</v>
      </c>
      <c r="J34" s="64"/>
      <c r="K34" s="64"/>
      <c r="L34" s="64"/>
      <c r="M34" s="64"/>
      <c r="N34" s="64"/>
      <c r="O34" s="64"/>
      <c r="P34" s="64"/>
      <c r="Q34" s="2">
        <f>IF(OR(H34="",F34=""),"",IF(H34=F34,1,IF(H34&lt;F34,0,IF(H34-F34&lt;10,2,IF(H34&gt;F34,3,SE)))))</f>
        <v>3</v>
      </c>
      <c r="R34" s="2"/>
      <c r="U34" s="56"/>
      <c r="V34" s="50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5"/>
      <c r="AK34" s="55"/>
    </row>
    <row r="35" spans="3:37" x14ac:dyDescent="0.25">
      <c r="C35" s="2">
        <f>IF(OR(F35="",H35=""),"",IF(F35=H35,1,IF(F35&lt;H35,0,IF(F35-H35&lt;10,2,IF(F35&gt;H35,3,SE)))))</f>
        <v>3</v>
      </c>
      <c r="D35" s="64" t="str">
        <f>V14</f>
        <v>FC Casablanca</v>
      </c>
      <c r="E35" s="64"/>
      <c r="F35" s="53">
        <v>53</v>
      </c>
      <c r="G35" s="12" t="s">
        <v>34</v>
      </c>
      <c r="H35" s="54">
        <v>24</v>
      </c>
      <c r="I35" s="64" t="str">
        <f>V23</f>
        <v>ticosto fc</v>
      </c>
      <c r="J35" s="64"/>
      <c r="K35" s="64"/>
      <c r="L35" s="64"/>
      <c r="M35" s="64"/>
      <c r="N35" s="64"/>
      <c r="O35" s="64"/>
      <c r="P35" s="64"/>
      <c r="Q35" s="2">
        <f>IF(OR(H35="",F35=""),"",IF(H35=F35,1,IF(H35&lt;F35,0,IF(H35-F35&lt;10,2,IF(H35&gt;F35,3,SE)))))</f>
        <v>0</v>
      </c>
      <c r="R35" s="2"/>
      <c r="U35" s="56"/>
      <c r="V35" s="50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5"/>
      <c r="AK35" s="55"/>
    </row>
    <row r="36" spans="3:37" x14ac:dyDescent="0.25">
      <c r="C36" s="2">
        <f>IF(OR(F36="",H36=""),"",IF(F36=H36,1,IF(F36&lt;H36,0,IF(F36-H36&lt;10,2,IF(F36&gt;H36,3,SE)))))</f>
        <v>2</v>
      </c>
      <c r="D36" s="64" t="str">
        <f>V12</f>
        <v>DREAM TEAM10</v>
      </c>
      <c r="E36" s="64"/>
      <c r="F36" s="53">
        <v>54</v>
      </c>
      <c r="G36" s="12" t="s">
        <v>34</v>
      </c>
      <c r="H36" s="54">
        <v>48</v>
      </c>
      <c r="I36" s="64" t="str">
        <f>V13</f>
        <v>Juguli fc</v>
      </c>
      <c r="J36" s="64"/>
      <c r="K36" s="64"/>
      <c r="L36" s="64"/>
      <c r="M36" s="64"/>
      <c r="N36" s="64"/>
      <c r="O36" s="64"/>
      <c r="P36" s="64"/>
      <c r="Q36" s="2">
        <f>IF(OR(H36="",F36=""),"",IF(H36=F36,1,IF(H36&lt;F36,0,IF(H36-F36&lt;10,2,IF(H36&gt;F36,3,SE)))))</f>
        <v>0</v>
      </c>
      <c r="R36" s="2"/>
      <c r="U36" s="56"/>
      <c r="V36" s="50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5"/>
      <c r="AK36" s="55"/>
    </row>
    <row r="37" spans="3:37" x14ac:dyDescent="0.25">
      <c r="C37" s="2">
        <f>IF(OR(F37="",H37=""),"",IF(F37=H37,1,IF(F37&lt;H37,0,IF(F37-H37&lt;10,2,IF(F37&gt;H37,3,SE)))))</f>
        <v>3</v>
      </c>
      <c r="D37" s="64" t="str">
        <f>V25</f>
        <v>É o ki tu merece</v>
      </c>
      <c r="E37" s="64"/>
      <c r="F37" s="53">
        <v>45</v>
      </c>
      <c r="G37" s="12" t="s">
        <v>34</v>
      </c>
      <c r="H37" s="54">
        <v>35</v>
      </c>
      <c r="I37" s="64" t="str">
        <f>V26</f>
        <v>Vasco.Melbourne Fc</v>
      </c>
      <c r="J37" s="64"/>
      <c r="K37" s="64"/>
      <c r="L37" s="64"/>
      <c r="M37" s="64"/>
      <c r="N37" s="64"/>
      <c r="O37" s="64"/>
      <c r="P37" s="64"/>
      <c r="Q37" s="2">
        <f>IF(OR(H37="",F37=""),"",IF(H37=F37,1,IF(H37&lt;F37,0,IF(H37-F37&lt;10,2,IF(H37&gt;F37,3,SE)))))</f>
        <v>0</v>
      </c>
      <c r="R37" s="2"/>
      <c r="U37" s="56"/>
      <c r="V37" s="50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5"/>
      <c r="AK37" s="55"/>
    </row>
    <row r="38" spans="3:37" x14ac:dyDescent="0.25">
      <c r="C38" s="2">
        <f>IF(OR(F38="",H38=""),"",IF(F38=H38,1,IF(F38&lt;H38,0,IF(F38-H38&lt;10,2,IF(F38&gt;H38,3,SE)))))</f>
        <v>2</v>
      </c>
      <c r="D38" s="64" t="str">
        <f>V20</f>
        <v>Engenheirense</v>
      </c>
      <c r="E38" s="64"/>
      <c r="F38" s="53">
        <v>33</v>
      </c>
      <c r="G38" s="12" t="s">
        <v>34</v>
      </c>
      <c r="H38" s="54">
        <v>27</v>
      </c>
      <c r="I38" s="64" t="str">
        <f>V19</f>
        <v>André fogão</v>
      </c>
      <c r="J38" s="64"/>
      <c r="K38" s="64"/>
      <c r="L38" s="64"/>
      <c r="M38" s="64"/>
      <c r="N38" s="64"/>
      <c r="O38" s="64"/>
      <c r="P38" s="64"/>
      <c r="Q38" s="2">
        <f>IF(OR(H38="",F38=""),"",IF(H38=F38,1,IF(H38&lt;F38,0,IF(H38-F38&lt;10,2,IF(H38&gt;F38,3,SE)))))</f>
        <v>0</v>
      </c>
      <c r="R38" s="2"/>
      <c r="U38" s="56"/>
      <c r="V38" s="50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5"/>
      <c r="AK38" s="55"/>
    </row>
    <row r="39" spans="3:37" ht="15.75" thickBot="1" x14ac:dyDescent="0.3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R39" s="2"/>
      <c r="U39" s="56"/>
      <c r="V39" s="50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5"/>
      <c r="AK39" s="55"/>
    </row>
    <row r="40" spans="3:37" x14ac:dyDescent="0.25">
      <c r="C40" s="2" t="str">
        <f>IF(OR(F40="",H40=""),"",IF(F40=H40,1,IF(F40&lt;H40,0,IF(F40-H40&lt;10,2,IF(F40&gt;H40,3,SE)))))</f>
        <v/>
      </c>
      <c r="D40" s="65" t="s">
        <v>35</v>
      </c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7"/>
      <c r="Q40" s="2" t="str">
        <f>IF(OR(H40="",F40=""),"",IF(H40=F40,1,IF(H40&lt;F40,0,IF(H40-F40&lt;10,2,IF(H40&gt;F40,3,SE)))))</f>
        <v/>
      </c>
      <c r="R40" s="2"/>
      <c r="U40" s="56"/>
      <c r="V40" s="50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5"/>
      <c r="AK40" s="55"/>
    </row>
    <row r="41" spans="3:37" ht="15.75" thickBot="1" x14ac:dyDescent="0.3">
      <c r="C41" s="2" t="str">
        <f>IF(OR(F41="",H41=""),"",IF(F41=H41,1,IF(F41&lt;H41,0,IF(F41-H41&lt;10,2,IF(F41&gt;H41,3,SE)))))</f>
        <v/>
      </c>
      <c r="D41" s="68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70"/>
      <c r="Q41" s="2" t="str">
        <f>IF(OR(H41="",F41=""),"",IF(H41=F41,1,IF(H41&lt;F41,0,IF(H41-F41&lt;10,2,IF(H41&gt;F41,3,SE)))))</f>
        <v/>
      </c>
      <c r="R41" s="2"/>
      <c r="U41" s="4"/>
      <c r="V41" s="50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</row>
    <row r="42" spans="3:37" x14ac:dyDescent="0.25">
      <c r="C42" s="2" t="str">
        <f>IF(OR(F42="",H42=""),"",IF(F42=H42,1,IF(F42&lt;H42,0,IF(F42-H42&lt;10,2,IF(F42&gt;H42,3,SE)))))</f>
        <v/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2" t="str">
        <f>IF(OR(H42="",F42=""),"",IF(H42=F42,1,IF(H42&lt;F42,0,IF(H42-F42&lt;10,2,IF(H42&gt;F42,3,SE)))))</f>
        <v/>
      </c>
      <c r="R42" s="2"/>
      <c r="U42" s="4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</row>
    <row r="43" spans="3:37" x14ac:dyDescent="0.25">
      <c r="C43" s="2">
        <f>IF(OR(F43="",H43=""),"",IF(F43=H43,1,IF(F43&lt;H43,0,IF(F43-H43&lt;10,2,IF(F43&gt;H43,3,SE)))))</f>
        <v>1</v>
      </c>
      <c r="D43" s="71" t="str">
        <f>V13</f>
        <v>Juguli fc</v>
      </c>
      <c r="E43" s="72"/>
      <c r="F43" s="54">
        <v>38</v>
      </c>
      <c r="G43" s="12" t="s">
        <v>34</v>
      </c>
      <c r="H43" s="54">
        <v>38</v>
      </c>
      <c r="I43" s="71" t="str">
        <f>V20</f>
        <v>Engenheirense</v>
      </c>
      <c r="J43" s="73"/>
      <c r="K43" s="73"/>
      <c r="L43" s="73"/>
      <c r="M43" s="73"/>
      <c r="N43" s="73"/>
      <c r="O43" s="73"/>
      <c r="P43" s="72"/>
      <c r="Q43" s="2">
        <f>IF(OR(H43="",F43=""),"",IF(H43=F43,1,IF(H43&lt;F43,0,IF(H43-F43&lt;10,2,IF(H43&gt;F43,3,SE)))))</f>
        <v>1</v>
      </c>
      <c r="R43" s="2"/>
      <c r="U43" s="4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</row>
    <row r="44" spans="3:37" x14ac:dyDescent="0.25">
      <c r="C44" s="2">
        <f>IF(OR(F44="",H44=""),"",IF(F44=H44,1,IF(F44&lt;H44,0,IF(F44-H44&lt;10,2,IF(F44&gt;H44,3,SE)))))</f>
        <v>2</v>
      </c>
      <c r="D44" s="64" t="str">
        <f>V19</f>
        <v>André fogão</v>
      </c>
      <c r="E44" s="64"/>
      <c r="F44" s="53">
        <v>37</v>
      </c>
      <c r="G44" s="12" t="s">
        <v>34</v>
      </c>
      <c r="H44" s="54">
        <v>32</v>
      </c>
      <c r="I44" s="64" t="str">
        <f>V17</f>
        <v>Xavecos UFC</v>
      </c>
      <c r="J44" s="64"/>
      <c r="K44" s="64"/>
      <c r="L44" s="64"/>
      <c r="M44" s="64"/>
      <c r="N44" s="64"/>
      <c r="O44" s="64"/>
      <c r="P44" s="64"/>
      <c r="Q44" s="2">
        <f>IF(OR(H44="",F44=""),"",IF(H44=F44,1,IF(H44&lt;F44,0,IF(H44-F44&lt;10,2,IF(H44&gt;F44,3,SE)))))</f>
        <v>0</v>
      </c>
      <c r="R44" s="2"/>
      <c r="U44" s="4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</row>
    <row r="45" spans="3:37" x14ac:dyDescent="0.25">
      <c r="C45" s="2">
        <f>IF(OR(F45="",H45=""),"",IF(F45=H45,1,IF(F45&lt;H45,0,IF(F45-H45&lt;10,2,IF(F45&gt;H45,3,SE)))))</f>
        <v>2</v>
      </c>
      <c r="D45" s="71" t="str">
        <f>V11</f>
        <v>Chevrand showe.c</v>
      </c>
      <c r="E45" s="72"/>
      <c r="F45" s="53">
        <v>38</v>
      </c>
      <c r="G45" s="12" t="s">
        <v>34</v>
      </c>
      <c r="H45" s="54">
        <v>34</v>
      </c>
      <c r="I45" s="71" t="str">
        <f>V16</f>
        <v>Victorius</v>
      </c>
      <c r="J45" s="73"/>
      <c r="K45" s="73"/>
      <c r="L45" s="73"/>
      <c r="M45" s="73"/>
      <c r="N45" s="73"/>
      <c r="O45" s="73"/>
      <c r="P45" s="72"/>
      <c r="Q45" s="2">
        <f>IF(OR(H45="",F45=""),"",IF(H45=F45,1,IF(H45&lt;F45,0,IF(H45-F45&lt;10,2,IF(H45&gt;F45,3,SE)))))</f>
        <v>0</v>
      </c>
      <c r="R45" s="2"/>
      <c r="U45" s="4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</row>
    <row r="46" spans="3:37" x14ac:dyDescent="0.25">
      <c r="C46" s="2">
        <f>IF(OR(F46="",H46=""),"",IF(F46=H46,1,IF(F46&lt;H46,0,IF(F46-H46&lt;10,2,IF(F46&gt;H46,3,SE)))))</f>
        <v>3</v>
      </c>
      <c r="D46" s="64" t="str">
        <f>V26</f>
        <v>Vasco.Melbourne Fc</v>
      </c>
      <c r="E46" s="64"/>
      <c r="F46" s="53">
        <v>56</v>
      </c>
      <c r="G46" s="12" t="s">
        <v>34</v>
      </c>
      <c r="H46" s="54">
        <v>25</v>
      </c>
      <c r="I46" s="64" t="str">
        <f>V18</f>
        <v>Nicka SC</v>
      </c>
      <c r="J46" s="64"/>
      <c r="K46" s="64"/>
      <c r="L46" s="64"/>
      <c r="M46" s="64"/>
      <c r="N46" s="64"/>
      <c r="O46" s="64"/>
      <c r="P46" s="64"/>
      <c r="Q46" s="2">
        <f>IF(OR(H46="",F46=""),"",IF(H46=F46,1,IF(H46&lt;F46,0,IF(H46-F46&lt;10,2,IF(H46&gt;F46,3,SE)))))</f>
        <v>0</v>
      </c>
      <c r="R46" s="2"/>
      <c r="U46" s="4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</row>
    <row r="47" spans="3:37" x14ac:dyDescent="0.25">
      <c r="C47" s="2">
        <f>IF(OR(F47="",H47=""),"",IF(F47=H47,1,IF(F47&lt;H47,0,IF(F47-H47&lt;10,2,IF(F47&gt;H47,3,SE)))))</f>
        <v>3</v>
      </c>
      <c r="D47" s="64" t="str">
        <f>V24</f>
        <v>Family Paz F.C.</v>
      </c>
      <c r="E47" s="64"/>
      <c r="F47" s="53">
        <v>70</v>
      </c>
      <c r="G47" s="12" t="s">
        <v>34</v>
      </c>
      <c r="H47" s="54">
        <v>44</v>
      </c>
      <c r="I47" s="64" t="str">
        <f>V23</f>
        <v>ticosto fc</v>
      </c>
      <c r="J47" s="64"/>
      <c r="K47" s="64"/>
      <c r="L47" s="64"/>
      <c r="M47" s="64"/>
      <c r="N47" s="64"/>
      <c r="O47" s="64"/>
      <c r="P47" s="64"/>
      <c r="Q47" s="2">
        <f>IF(OR(H47="",F47=""),"",IF(H47=F47,1,IF(H47&lt;F47,0,IF(H47-F47&lt;10,2,IF(H47&gt;F47,3,SE)))))</f>
        <v>0</v>
      </c>
      <c r="R47" s="2"/>
      <c r="U47" s="4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</row>
    <row r="48" spans="3:37" x14ac:dyDescent="0.25">
      <c r="C48" s="2">
        <f>IF(OR(F48="",H48=""),"",IF(F48=H48,1,IF(F48&lt;H48,0,IF(F48-H48&lt;10,2,IF(F48&gt;H48,3,SE)))))</f>
        <v>0</v>
      </c>
      <c r="D48" s="64" t="str">
        <f>V12</f>
        <v>DREAM TEAM10</v>
      </c>
      <c r="E48" s="64"/>
      <c r="F48" s="54">
        <v>43</v>
      </c>
      <c r="G48" s="12" t="s">
        <v>34</v>
      </c>
      <c r="H48" s="53">
        <v>52</v>
      </c>
      <c r="I48" s="64" t="str">
        <f>V22</f>
        <v>Panza FC</v>
      </c>
      <c r="J48" s="64"/>
      <c r="K48" s="64"/>
      <c r="L48" s="64"/>
      <c r="M48" s="64"/>
      <c r="N48" s="64"/>
      <c r="O48" s="64"/>
      <c r="P48" s="64"/>
      <c r="Q48" s="2">
        <f>IF(OR(H48="",F48=""),"",IF(H48=F48,1,IF(H48&lt;F48,0,IF(H48-F48&lt;10,2,IF(H48&gt;F48,3,SE)))))</f>
        <v>2</v>
      </c>
      <c r="R48" s="2"/>
      <c r="U48" s="4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</row>
    <row r="49" spans="3:35" x14ac:dyDescent="0.25">
      <c r="C49" s="2">
        <f>IF(OR(F49="",H49=""),"",IF(F49=H49,1,IF(F49&lt;H49,0,IF(F49-H49&lt;10,2,IF(F49&gt;H49,3,SE)))))</f>
        <v>3</v>
      </c>
      <c r="D49" s="64" t="str">
        <f>V15</f>
        <v>Mathpalestra</v>
      </c>
      <c r="E49" s="64"/>
      <c r="F49" s="53">
        <v>52</v>
      </c>
      <c r="G49" s="12" t="s">
        <v>34</v>
      </c>
      <c r="H49" s="54">
        <v>31</v>
      </c>
      <c r="I49" s="64" t="str">
        <f>V14</f>
        <v>FC Casablanca</v>
      </c>
      <c r="J49" s="64"/>
      <c r="K49" s="64"/>
      <c r="L49" s="64"/>
      <c r="M49" s="64"/>
      <c r="N49" s="64"/>
      <c r="O49" s="64"/>
      <c r="P49" s="64"/>
      <c r="Q49" s="2">
        <f>IF(OR(H49="",F49=""),"",IF(H49=F49,1,IF(H49&lt;F49,0,IF(H49-F49&lt;10,2,IF(H49&gt;F49,3,SE)))))</f>
        <v>0</v>
      </c>
      <c r="R49" s="2"/>
      <c r="U49" s="4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</row>
    <row r="50" spans="3:35" x14ac:dyDescent="0.25">
      <c r="C50" s="2">
        <f>IF(OR(F50="",H50=""),"",IF(F50=H50,1,IF(F50&lt;H50,0,IF(F50-H50&lt;10,2,IF(F50&gt;H50,3,SE)))))</f>
        <v>2</v>
      </c>
      <c r="D50" s="64" t="str">
        <f>V21</f>
        <v>Stars United C.F</v>
      </c>
      <c r="E50" s="64"/>
      <c r="F50" s="53">
        <v>32</v>
      </c>
      <c r="G50" s="12" t="s">
        <v>34</v>
      </c>
      <c r="H50" s="54">
        <v>30</v>
      </c>
      <c r="I50" s="64" t="str">
        <f>V25</f>
        <v>É o ki tu merece</v>
      </c>
      <c r="J50" s="64"/>
      <c r="K50" s="64"/>
      <c r="L50" s="64"/>
      <c r="M50" s="64"/>
      <c r="N50" s="64"/>
      <c r="O50" s="64"/>
      <c r="P50" s="64"/>
      <c r="Q50" s="2">
        <f>IF(OR(H50="",F50=""),"",IF(H50=F50,1,IF(H50&lt;F50,0,IF(H50-F50&lt;10,2,IF(H50&gt;F50,3,SE)))))</f>
        <v>0</v>
      </c>
      <c r="R50" s="2"/>
      <c r="U50" s="4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</row>
    <row r="51" spans="3:35" ht="15.75" thickBot="1" x14ac:dyDescent="0.3">
      <c r="C51" s="2" t="str">
        <f>IF(OR(F51="",H51=""),"",IF(F51=H51,1,IF(F51&lt;H51,0,IF(F51-H51&lt;10,2,IF(F51&gt;H51,3,SE)))))</f>
        <v/>
      </c>
      <c r="Q51" s="2" t="str">
        <f>IF(OR(H51="",F51=""),"",IF(H51=F51,1,IF(H51&lt;F51,0,IF(H51-F51&lt;10,2,IF(H51&gt;F51,3,SE)))))</f>
        <v/>
      </c>
      <c r="U51" s="4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</row>
    <row r="52" spans="3:35" x14ac:dyDescent="0.25">
      <c r="C52" s="2" t="str">
        <f>IF(OR(F52="",H52=""),"",IF(F52=H52,1,IF(F52&lt;H52,0,IF(F52-H52&lt;10,2,IF(F52&gt;H52,3,SE)))))</f>
        <v/>
      </c>
      <c r="D52" s="65" t="s">
        <v>36</v>
      </c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7"/>
      <c r="Q52" s="2" t="str">
        <f>IF(OR(H52="",F52=""),"",IF(H52=F52,1,IF(H52&lt;F52,0,IF(H52-F52&lt;10,2,IF(H52&gt;F52,3,SE)))))</f>
        <v/>
      </c>
      <c r="U52" s="4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</row>
    <row r="53" spans="3:35" ht="15.75" thickBot="1" x14ac:dyDescent="0.3">
      <c r="C53" s="2" t="str">
        <f>IF(OR(F53="",H53=""),"",IF(F53=H53,1,IF(F53&lt;H53,0,IF(F53-H53&lt;10,2,IF(F53&gt;H53,3,SE)))))</f>
        <v/>
      </c>
      <c r="D53" s="68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70"/>
      <c r="Q53" s="2" t="str">
        <f>IF(OR(H53="",F53=""),"",IF(H53=F53,1,IF(H53&lt;F53,0,IF(H53-F53&lt;10,2,IF(H53&gt;F53,3,SE)))))</f>
        <v/>
      </c>
      <c r="U53" s="4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</row>
    <row r="54" spans="3:35" x14ac:dyDescent="0.25">
      <c r="C54" s="2" t="str">
        <f>IF(OR(F54="",H54=""),"",IF(F54=H54,1,IF(F54&lt;H54,0,IF(F54-H54&lt;10,2,IF(F54&gt;H54,3,SE)))))</f>
        <v/>
      </c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2" t="str">
        <f>IF(OR(H54="",F54=""),"",IF(H54=F54,1,IF(H54&lt;F54,0,IF(H54-F54&lt;10,2,IF(H54&gt;F54,3,SE)))))</f>
        <v/>
      </c>
      <c r="U54" s="4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</row>
    <row r="55" spans="3:35" x14ac:dyDescent="0.25">
      <c r="C55" s="2">
        <f>IF(OR(F55="",H55=""),"",IF(F55=H55,1,IF(F55&lt;H55,0,IF(F55-H55&lt;10,2,IF(F55&gt;H55,3,SE)))))</f>
        <v>2</v>
      </c>
      <c r="D55" s="71" t="str">
        <f>V26</f>
        <v>Vasco.Melbourne Fc</v>
      </c>
      <c r="E55" s="72"/>
      <c r="F55" s="53">
        <v>40</v>
      </c>
      <c r="G55" s="12" t="s">
        <v>34</v>
      </c>
      <c r="H55" s="54">
        <v>35</v>
      </c>
      <c r="I55" s="71" t="str">
        <f>V11</f>
        <v>Chevrand showe.c</v>
      </c>
      <c r="J55" s="73"/>
      <c r="K55" s="73"/>
      <c r="L55" s="73"/>
      <c r="M55" s="73"/>
      <c r="N55" s="73"/>
      <c r="O55" s="73"/>
      <c r="P55" s="72"/>
      <c r="Q55" s="2">
        <f>IF(OR(H55="",F55=""),"",IF(H55=F55,1,IF(H55&lt;F55,0,IF(H55-F55&lt;10,2,IF(H55&gt;F55,3,SE)))))</f>
        <v>0</v>
      </c>
      <c r="U55" s="4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</row>
    <row r="56" spans="3:35" x14ac:dyDescent="0.25">
      <c r="C56" s="2">
        <f>IF(OR(F56="",H56=""),"",IF(F56=H56,1,IF(F56&lt;H56,0,IF(F56-H56&lt;10,2,IF(F56&gt;H56,3,SE)))))</f>
        <v>3</v>
      </c>
      <c r="D56" s="64" t="str">
        <f>V18</f>
        <v>Nicka SC</v>
      </c>
      <c r="E56" s="64"/>
      <c r="F56" s="53">
        <v>25</v>
      </c>
      <c r="G56" s="12" t="s">
        <v>34</v>
      </c>
      <c r="H56" s="54">
        <v>11</v>
      </c>
      <c r="I56" s="64" t="str">
        <f>V17</f>
        <v>Xavecos UFC</v>
      </c>
      <c r="J56" s="64"/>
      <c r="K56" s="64"/>
      <c r="L56" s="64"/>
      <c r="M56" s="64"/>
      <c r="N56" s="64"/>
      <c r="O56" s="64"/>
      <c r="P56" s="64"/>
      <c r="Q56" s="2">
        <f>IF(OR(H56="",F56=""),"",IF(H56=F56,1,IF(H56&lt;F56,0,IF(H56-F56&lt;10,2,IF(H56&gt;F56,3,SE)))))</f>
        <v>0</v>
      </c>
      <c r="U56" s="4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</row>
    <row r="57" spans="3:35" x14ac:dyDescent="0.25">
      <c r="C57" s="2">
        <f>IF(OR(F57="",H57=""),"",IF(F57=H57,1,IF(F57&lt;H57,0,IF(F57-H57&lt;10,2,IF(F57&gt;H57,3,SE)))))</f>
        <v>3</v>
      </c>
      <c r="D57" s="71" t="str">
        <f>V20</f>
        <v>Engenheirense</v>
      </c>
      <c r="E57" s="72"/>
      <c r="F57" s="53">
        <v>66</v>
      </c>
      <c r="G57" s="12" t="s">
        <v>34</v>
      </c>
      <c r="H57" s="54">
        <v>-22</v>
      </c>
      <c r="I57" s="71" t="str">
        <f>V15</f>
        <v>Mathpalestra</v>
      </c>
      <c r="J57" s="73"/>
      <c r="K57" s="73"/>
      <c r="L57" s="73"/>
      <c r="M57" s="73"/>
      <c r="N57" s="73"/>
      <c r="O57" s="73"/>
      <c r="P57" s="72"/>
      <c r="Q57" s="2">
        <f>IF(OR(H57="",F57=""),"",IF(H57=F57,1,IF(H57&lt;F57,0,IF(H57-F57&lt;10,2,IF(H57&gt;F57,3,SE)))))</f>
        <v>0</v>
      </c>
      <c r="U57" s="4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</row>
    <row r="58" spans="3:35" x14ac:dyDescent="0.25">
      <c r="C58" s="2">
        <f>IF(OR(F58="",H58=""),"",IF(F58=H58,1,IF(F58&lt;H58,0,IF(F58-H58&lt;10,2,IF(F58&gt;H58,3,SE)))))</f>
        <v>3</v>
      </c>
      <c r="D58" s="64" t="str">
        <f>V24</f>
        <v>Family Paz F.C.</v>
      </c>
      <c r="E58" s="64"/>
      <c r="F58" s="53">
        <v>42</v>
      </c>
      <c r="G58" s="12" t="s">
        <v>34</v>
      </c>
      <c r="H58" s="54">
        <v>26</v>
      </c>
      <c r="I58" s="64" t="str">
        <f>V12</f>
        <v>DREAM TEAM10</v>
      </c>
      <c r="J58" s="64"/>
      <c r="K58" s="64"/>
      <c r="L58" s="64"/>
      <c r="M58" s="64"/>
      <c r="N58" s="64"/>
      <c r="O58" s="64"/>
      <c r="P58" s="64"/>
      <c r="Q58" s="2">
        <f>IF(OR(H58="",F58=""),"",IF(H58=F58,1,IF(H58&lt;F58,0,IF(H58-F58&lt;10,2,IF(H58&gt;F58,3,SE)))))</f>
        <v>0</v>
      </c>
      <c r="U58" s="4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</row>
    <row r="59" spans="3:35" x14ac:dyDescent="0.25">
      <c r="C59" s="2">
        <f>IF(OR(F59="",H59=""),"",IF(F59=H59,1,IF(F59&lt;H59,0,IF(F59-H59&lt;10,2,IF(F59&gt;H59,3,SE)))))</f>
        <v>0</v>
      </c>
      <c r="D59" s="64" t="str">
        <f>V16</f>
        <v>Victorius</v>
      </c>
      <c r="E59" s="64"/>
      <c r="F59" s="54">
        <v>32</v>
      </c>
      <c r="G59" s="12" t="s">
        <v>34</v>
      </c>
      <c r="H59" s="53">
        <v>37</v>
      </c>
      <c r="I59" s="64" t="str">
        <f>V19</f>
        <v>André fogão</v>
      </c>
      <c r="J59" s="64"/>
      <c r="K59" s="64"/>
      <c r="L59" s="64"/>
      <c r="M59" s="64"/>
      <c r="N59" s="64"/>
      <c r="O59" s="64"/>
      <c r="P59" s="64"/>
      <c r="Q59" s="2">
        <f>IF(OR(H59="",F59=""),"",IF(H59=F59,1,IF(H59&lt;F59,0,IF(H59-F59&lt;10,2,IF(H59&gt;F59,3,SE)))))</f>
        <v>2</v>
      </c>
      <c r="U59" s="4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</row>
    <row r="60" spans="3:35" x14ac:dyDescent="0.25">
      <c r="C60" s="2">
        <f>IF(OR(F60="",H60=""),"",IF(F60=H60,1,IF(F60&lt;H60,0,IF(F60-H60&lt;10,2,IF(F60&gt;H60,3,SE)))))</f>
        <v>0</v>
      </c>
      <c r="D60" s="64" t="str">
        <f>V22</f>
        <v>Panza FC</v>
      </c>
      <c r="E60" s="64"/>
      <c r="F60" s="54">
        <v>35</v>
      </c>
      <c r="G60" s="12" t="s">
        <v>34</v>
      </c>
      <c r="H60" s="53">
        <v>38</v>
      </c>
      <c r="I60" s="64" t="str">
        <f>V25</f>
        <v>É o ki tu merece</v>
      </c>
      <c r="J60" s="64"/>
      <c r="K60" s="64"/>
      <c r="L60" s="64"/>
      <c r="M60" s="64"/>
      <c r="N60" s="64"/>
      <c r="O60" s="64"/>
      <c r="P60" s="64"/>
      <c r="Q60" s="2">
        <f>IF(OR(H60="",F60=""),"",IF(H60=F60,1,IF(H60&lt;F60,0,IF(H60-F60&lt;10,2,IF(H60&gt;F60,3,SE)))))</f>
        <v>2</v>
      </c>
      <c r="U60" s="4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</row>
    <row r="61" spans="3:35" x14ac:dyDescent="0.25">
      <c r="C61" s="2">
        <f>IF(OR(F61="",H61=""),"",IF(F61=H61,1,IF(F61&lt;H61,0,IF(F61-H61&lt;10,2,IF(F61&gt;H61,3,SE)))))</f>
        <v>0</v>
      </c>
      <c r="D61" s="64" t="str">
        <f>V23</f>
        <v>ticosto fc</v>
      </c>
      <c r="E61" s="64"/>
      <c r="F61" s="54">
        <v>19</v>
      </c>
      <c r="G61" s="12" t="s">
        <v>34</v>
      </c>
      <c r="H61" s="53">
        <v>46</v>
      </c>
      <c r="I61" s="64" t="str">
        <f>V13</f>
        <v>Juguli fc</v>
      </c>
      <c r="J61" s="64"/>
      <c r="K61" s="64"/>
      <c r="L61" s="64"/>
      <c r="M61" s="64"/>
      <c r="N61" s="64"/>
      <c r="O61" s="64"/>
      <c r="P61" s="64"/>
      <c r="Q61" s="2">
        <f>IF(OR(H61="",F61=""),"",IF(H61=F61,1,IF(H61&lt;F61,0,IF(H61-F61&lt;10,2,IF(H61&gt;F61,3,SE)))))</f>
        <v>3</v>
      </c>
      <c r="U61" s="4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</row>
    <row r="62" spans="3:35" x14ac:dyDescent="0.25">
      <c r="C62" s="2">
        <f>IF(OR(F62="",H62=""),"",IF(F62=H62,1,IF(F62&lt;H62,0,IF(F62-H62&lt;10,2,IF(F62&gt;H62,3,SE)))))</f>
        <v>2</v>
      </c>
      <c r="D62" s="64" t="str">
        <f>V14</f>
        <v>FC Casablanca</v>
      </c>
      <c r="E62" s="64"/>
      <c r="F62" s="53">
        <v>40</v>
      </c>
      <c r="G62" s="12" t="s">
        <v>34</v>
      </c>
      <c r="H62" s="54">
        <v>32</v>
      </c>
      <c r="I62" s="64" t="str">
        <f>V21</f>
        <v>Stars United C.F</v>
      </c>
      <c r="J62" s="64"/>
      <c r="K62" s="64"/>
      <c r="L62" s="64"/>
      <c r="M62" s="64"/>
      <c r="N62" s="64"/>
      <c r="O62" s="64"/>
      <c r="P62" s="64"/>
      <c r="Q62" s="2">
        <f>IF(OR(H62="",F62=""),"",IF(H62=F62,1,IF(H62&lt;F62,0,IF(H62-F62&lt;10,2,IF(H62&gt;F62,3,SE)))))</f>
        <v>0</v>
      </c>
      <c r="U62" s="4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</row>
    <row r="63" spans="3:35" ht="15.75" thickBot="1" x14ac:dyDescent="0.3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4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</row>
    <row r="64" spans="3:35" x14ac:dyDescent="0.25">
      <c r="C64" s="2" t="str">
        <f>IF(OR(F64="",H64=""),"",IF(F64=H64,1,IF(F64&lt;H64,0,IF(F64-H64&lt;10,2,IF(F64&gt;H64,3,SE)))))</f>
        <v/>
      </c>
      <c r="D64" s="65" t="s">
        <v>37</v>
      </c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7"/>
      <c r="Q64" s="2" t="str">
        <f>IF(OR(H64="",F64=""),"",IF(H64=F64,1,IF(H64&lt;F64,0,IF(H64-F64&lt;10,2,IF(H64&gt;F64,3,SE)))))</f>
        <v/>
      </c>
      <c r="U64" s="4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</row>
    <row r="65" spans="3:35" ht="15.75" thickBot="1" x14ac:dyDescent="0.3">
      <c r="C65" s="2" t="str">
        <f>IF(OR(F65="",H65=""),"",IF(F65=H65,1,IF(F65&lt;H65,0,IF(F65-H65&lt;10,2,IF(F65&gt;H65,3,SE)))))</f>
        <v/>
      </c>
      <c r="D65" s="68"/>
      <c r="E65" s="69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70"/>
      <c r="Q65" s="2" t="str">
        <f>IF(OR(H65="",F65=""),"",IF(H65=F65,1,IF(H65&lt;F65,0,IF(H65-F65&lt;10,2,IF(H65&gt;F65,3,SE)))))</f>
        <v/>
      </c>
      <c r="U65" s="4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</row>
    <row r="66" spans="3:35" x14ac:dyDescent="0.25">
      <c r="C66" s="2" t="str">
        <f>IF(OR(F66="",H66=""),"",IF(F66=H66,1,IF(F66&lt;H66,0,IF(F66-H66&lt;10,2,IF(F66&gt;H66,3,SE)))))</f>
        <v/>
      </c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2" t="str">
        <f>IF(OR(H66="",F66=""),"",IF(H66=F66,1,IF(H66&lt;F66,0,IF(H66-F66&lt;10,2,IF(H66&gt;F66,3,SE)))))</f>
        <v/>
      </c>
      <c r="U66" s="4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</row>
    <row r="67" spans="3:35" x14ac:dyDescent="0.25">
      <c r="C67" s="2">
        <f>IF(OR(F67="",H67=""),"",IF(F67=H67,1,IF(F67&lt;H67,0,IF(F67-H67&lt;10,2,IF(F67&gt;H67,3,SE)))))</f>
        <v>0</v>
      </c>
      <c r="D67" s="71" t="str">
        <f>V15</f>
        <v>Mathpalestra</v>
      </c>
      <c r="E67" s="72"/>
      <c r="F67" s="54">
        <v>21</v>
      </c>
      <c r="G67" s="12" t="s">
        <v>34</v>
      </c>
      <c r="H67" s="53">
        <v>64</v>
      </c>
      <c r="I67" s="71" t="str">
        <f>V12</f>
        <v>DREAM TEAM10</v>
      </c>
      <c r="J67" s="73"/>
      <c r="K67" s="73"/>
      <c r="L67" s="73"/>
      <c r="M67" s="73"/>
      <c r="N67" s="73"/>
      <c r="O67" s="73"/>
      <c r="P67" s="72"/>
      <c r="Q67" s="2">
        <f>IF(OR(H67="",F67=""),"",IF(H67=F67,1,IF(H67&lt;F67,0,IF(H67-F67&lt;10,2,IF(H67&gt;F67,3,SE)))))</f>
        <v>3</v>
      </c>
      <c r="U67" s="4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</row>
    <row r="68" spans="3:35" x14ac:dyDescent="0.25">
      <c r="C68" s="2">
        <f>IF(OR(F68="",H68=""),"",IF(F68=H68,1,IF(F68&lt;H68,0,IF(F68-H68&lt;10,2,IF(F68&gt;H68,3,SE)))))</f>
        <v>3</v>
      </c>
      <c r="D68" s="64" t="str">
        <f>V19</f>
        <v>André fogão</v>
      </c>
      <c r="E68" s="64"/>
      <c r="F68" s="53">
        <v>50</v>
      </c>
      <c r="G68" s="12" t="s">
        <v>34</v>
      </c>
      <c r="H68" s="54">
        <v>39</v>
      </c>
      <c r="I68" s="64" t="str">
        <f>V21</f>
        <v>Stars United C.F</v>
      </c>
      <c r="J68" s="64"/>
      <c r="K68" s="64"/>
      <c r="L68" s="64"/>
      <c r="M68" s="64"/>
      <c r="N68" s="64"/>
      <c r="O68" s="64"/>
      <c r="P68" s="64"/>
      <c r="Q68" s="2">
        <f>IF(OR(H68="",F68=""),"",IF(H68=F68,1,IF(H68&lt;F68,0,IF(H68-F68&lt;10,2,IF(H68&gt;F68,3,SE)))))</f>
        <v>0</v>
      </c>
      <c r="U68" s="4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</row>
    <row r="69" spans="3:35" x14ac:dyDescent="0.25">
      <c r="C69" s="2">
        <f>IF(OR(F69="",H69=""),"",IF(F69=H69,1,IF(F69&lt;H69,0,IF(F69-H69&lt;10,2,IF(F69&gt;H69,3,SE)))))</f>
        <v>3</v>
      </c>
      <c r="D69" s="71" t="str">
        <f>V25</f>
        <v>É o ki tu merece</v>
      </c>
      <c r="E69" s="72"/>
      <c r="F69" s="53">
        <v>45</v>
      </c>
      <c r="G69" s="12" t="s">
        <v>34</v>
      </c>
      <c r="H69" s="54">
        <v>32</v>
      </c>
      <c r="I69" s="71" t="str">
        <f>V14</f>
        <v>FC Casablanca</v>
      </c>
      <c r="J69" s="73"/>
      <c r="K69" s="73"/>
      <c r="L69" s="73"/>
      <c r="M69" s="73"/>
      <c r="N69" s="73"/>
      <c r="O69" s="73"/>
      <c r="P69" s="72"/>
      <c r="Q69" s="2">
        <f>IF(OR(H69="",F69=""),"",IF(H69=F69,1,IF(H69&lt;F69,0,IF(H69-F69&lt;10,2,IF(H69&gt;F69,3,SE)))))</f>
        <v>0</v>
      </c>
      <c r="U69" s="4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</row>
    <row r="70" spans="3:35" x14ac:dyDescent="0.25">
      <c r="C70" s="2">
        <f>IF(OR(F70="",H70=""),"",IF(F70=H70,1,IF(F70&lt;H70,0,IF(F70-H70&lt;10,2,IF(F70&gt;H70,3,SE)))))</f>
        <v>0</v>
      </c>
      <c r="D70" s="64" t="str">
        <f>V23</f>
        <v>ticosto fc</v>
      </c>
      <c r="E70" s="64"/>
      <c r="F70" s="54">
        <v>18</v>
      </c>
      <c r="G70" s="12" t="s">
        <v>34</v>
      </c>
      <c r="H70" s="53">
        <v>27</v>
      </c>
      <c r="I70" s="64" t="str">
        <f>V16</f>
        <v>Victorius</v>
      </c>
      <c r="J70" s="64"/>
      <c r="K70" s="64"/>
      <c r="L70" s="64"/>
      <c r="M70" s="64"/>
      <c r="N70" s="64"/>
      <c r="O70" s="64"/>
      <c r="P70" s="64"/>
      <c r="Q70" s="2">
        <f>IF(OR(H70="",F70=""),"",IF(H70=F70,1,IF(H70&lt;F70,0,IF(H70-F70&lt;10,2,IF(H70&gt;F70,3,SE)))))</f>
        <v>2</v>
      </c>
      <c r="U70" s="4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</row>
    <row r="71" spans="3:35" x14ac:dyDescent="0.25">
      <c r="C71" s="2">
        <f>IF(OR(F71="",H71=""),"",IF(F71=H71,1,IF(F71&lt;H71,0,IF(F71-H71&lt;10,2,IF(F71&gt;H71,3,SE)))))</f>
        <v>0</v>
      </c>
      <c r="D71" s="64" t="str">
        <f>V13</f>
        <v>Juguli fc</v>
      </c>
      <c r="E71" s="64"/>
      <c r="F71" s="54">
        <v>33</v>
      </c>
      <c r="G71" s="12" t="s">
        <v>34</v>
      </c>
      <c r="H71" s="53">
        <v>58</v>
      </c>
      <c r="I71" s="64" t="str">
        <f>V22</f>
        <v>Panza FC</v>
      </c>
      <c r="J71" s="64"/>
      <c r="K71" s="64"/>
      <c r="L71" s="64"/>
      <c r="M71" s="64"/>
      <c r="N71" s="64"/>
      <c r="O71" s="64"/>
      <c r="P71" s="64"/>
      <c r="Q71" s="2">
        <f>IF(OR(H71="",F71=""),"",IF(H71=F71,1,IF(H71&lt;F71,0,IF(H71-F71&lt;10,2,IF(H71&gt;F71,3,SE)))))</f>
        <v>3</v>
      </c>
      <c r="U71" s="4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</row>
    <row r="72" spans="3:35" x14ac:dyDescent="0.25">
      <c r="C72" s="2">
        <f>IF(OR(F72="",H72=""),"",IF(F72=H72,1,IF(F72&lt;H72,0,IF(F72-H72&lt;10,2,IF(F72&gt;H72,3,SE)))))</f>
        <v>0</v>
      </c>
      <c r="D72" s="64" t="str">
        <f>V18</f>
        <v>Nicka SC</v>
      </c>
      <c r="E72" s="64"/>
      <c r="F72" s="54">
        <v>31</v>
      </c>
      <c r="G72" s="12" t="s">
        <v>34</v>
      </c>
      <c r="H72" s="53">
        <v>52</v>
      </c>
      <c r="I72" s="64" t="str">
        <f>V20</f>
        <v>Engenheirense</v>
      </c>
      <c r="J72" s="64"/>
      <c r="K72" s="64"/>
      <c r="L72" s="64"/>
      <c r="M72" s="64"/>
      <c r="N72" s="64"/>
      <c r="O72" s="64"/>
      <c r="P72" s="64"/>
      <c r="Q72" s="2">
        <f>IF(OR(H72="",F72=""),"",IF(H72=F72,1,IF(H72&lt;F72,0,IF(H72-F72&lt;10,2,IF(H72&gt;F72,3,SE)))))</f>
        <v>3</v>
      </c>
      <c r="U72" s="4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</row>
    <row r="73" spans="3:35" x14ac:dyDescent="0.25">
      <c r="C73" s="2">
        <f>IF(OR(F73="",H73=""),"",IF(F73=H73,1,IF(F73&lt;H73,0,IF(F73-H73&lt;10,2,IF(F73&gt;H73,3,SE)))))</f>
        <v>0</v>
      </c>
      <c r="D73" s="64" t="str">
        <f>V26</f>
        <v>Vasco.Melbourne Fc</v>
      </c>
      <c r="E73" s="64"/>
      <c r="F73" s="54">
        <v>15</v>
      </c>
      <c r="G73" s="12" t="s">
        <v>34</v>
      </c>
      <c r="H73" s="53">
        <v>37</v>
      </c>
      <c r="I73" s="64" t="str">
        <f>V24</f>
        <v>Family Paz F.C.</v>
      </c>
      <c r="J73" s="64"/>
      <c r="K73" s="64"/>
      <c r="L73" s="64"/>
      <c r="M73" s="64"/>
      <c r="N73" s="64"/>
      <c r="O73" s="64"/>
      <c r="P73" s="64"/>
      <c r="Q73" s="2">
        <f>IF(OR(H73="",F73=""),"",IF(H73=F73,1,IF(H73&lt;F73,0,IF(H73-F73&lt;10,2,IF(H73&gt;F73,3,SE)))))</f>
        <v>3</v>
      </c>
      <c r="U73" s="4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</row>
    <row r="74" spans="3:35" x14ac:dyDescent="0.25">
      <c r="C74" s="2">
        <f>IF(OR(F74="",H74=""),"",IF(F74=H74,1,IF(F74&lt;H74,0,IF(F74-H74&lt;10,2,IF(F74&gt;H74,3,SE)))))</f>
        <v>2</v>
      </c>
      <c r="D74" s="64" t="str">
        <f>V17</f>
        <v>Xavecos UFC</v>
      </c>
      <c r="E74" s="64"/>
      <c r="F74" s="53">
        <v>35</v>
      </c>
      <c r="G74" s="12" t="s">
        <v>34</v>
      </c>
      <c r="H74" s="54">
        <v>32</v>
      </c>
      <c r="I74" s="64" t="str">
        <f>V11</f>
        <v>Chevrand showe.c</v>
      </c>
      <c r="J74" s="64"/>
      <c r="K74" s="64"/>
      <c r="L74" s="64"/>
      <c r="M74" s="64"/>
      <c r="N74" s="64"/>
      <c r="O74" s="64"/>
      <c r="P74" s="64"/>
      <c r="Q74" s="2">
        <f>IF(OR(H74="",F74=""),"",IF(H74=F74,1,IF(H74&lt;F74,0,IF(H74-F74&lt;10,2,IF(H74&gt;F74,3,SE)))))</f>
        <v>0</v>
      </c>
      <c r="U74" s="4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</row>
    <row r="75" spans="3:35" ht="15.75" thickBot="1" x14ac:dyDescent="0.3">
      <c r="C75" s="2" t="str">
        <f>IF(OR(F75="",H75=""),"",IF(F75=H75,1,IF(F75&lt;H75,0,IF(F75-H75&lt;10,2,IF(F75&gt;H75,3,SE)))))</f>
        <v/>
      </c>
      <c r="Q75" s="2" t="str">
        <f>IF(OR(H75="",F75=""),"",IF(H75=F75,1,IF(H75&lt;F75,0,IF(H75-F75&lt;10,2,IF(H75&gt;F75,3,SE)))))</f>
        <v/>
      </c>
      <c r="U75" s="4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</row>
    <row r="76" spans="3:35" x14ac:dyDescent="0.25">
      <c r="C76" s="2" t="str">
        <f>IF(OR(F76="",H76=""),"",IF(F76=H76,1,IF(F76&lt;H76,0,IF(F76-H76&lt;10,2,IF(F76&gt;H76,3,SE)))))</f>
        <v/>
      </c>
      <c r="D76" s="65" t="s">
        <v>38</v>
      </c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7"/>
      <c r="Q76" s="2" t="str">
        <f>IF(OR(H76="",F76=""),"",IF(H76=F76,1,IF(H76&lt;F76,0,IF(H76-F76&lt;10,2,IF(H76&gt;F76,3,SE)))))</f>
        <v/>
      </c>
      <c r="U76" s="4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52"/>
      <c r="AH76" s="52"/>
      <c r="AI76" s="52"/>
    </row>
    <row r="77" spans="3:35" ht="15.75" thickBot="1" x14ac:dyDescent="0.3">
      <c r="C77" s="2" t="str">
        <f>IF(OR(F77="",H77=""),"",IF(F77=H77,1,IF(F77&lt;H77,0,IF(F77-H77&lt;10,2,IF(F77&gt;H77,3,SE)))))</f>
        <v/>
      </c>
      <c r="D77" s="68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70"/>
      <c r="Q77" s="2" t="str">
        <f>IF(OR(H77="",F77=""),"",IF(H77=F77,1,IF(H77&lt;F77,0,IF(H77-F77&lt;10,2,IF(H77&gt;F77,3,SE)))))</f>
        <v/>
      </c>
      <c r="U77" s="4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</row>
    <row r="78" spans="3:35" x14ac:dyDescent="0.25">
      <c r="C78" s="2" t="str">
        <f>IF(OR(F78="",H78=""),"",IF(F78=H78,1,IF(F78&lt;H78,0,IF(F78-H78&lt;10,2,IF(F78&gt;H78,3,SE)))))</f>
        <v/>
      </c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2" t="str">
        <f>IF(OR(H78="",F78=""),"",IF(H78=F78,1,IF(H78&lt;F78,0,IF(H78-F78&lt;10,2,IF(H78&gt;F78,3,SE)))))</f>
        <v/>
      </c>
      <c r="U78" s="4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</row>
    <row r="79" spans="3:35" x14ac:dyDescent="0.25">
      <c r="C79" s="2">
        <f>IF(OR(F79="",H79=""),"",IF(F79=H79,1,IF(F79&lt;H79,0,IF(F79-H79&lt;10,2,IF(F79&gt;H79,3,SE)))))</f>
        <v>3</v>
      </c>
      <c r="D79" s="71" t="str">
        <f>V24</f>
        <v>Family Paz F.C.</v>
      </c>
      <c r="E79" s="72"/>
      <c r="F79" s="53">
        <v>56</v>
      </c>
      <c r="G79" s="12" t="s">
        <v>34</v>
      </c>
      <c r="H79" s="54">
        <v>45</v>
      </c>
      <c r="I79" s="71" t="str">
        <f>V19</f>
        <v>André fogão</v>
      </c>
      <c r="J79" s="73"/>
      <c r="K79" s="73"/>
      <c r="L79" s="73"/>
      <c r="M79" s="73"/>
      <c r="N79" s="73"/>
      <c r="O79" s="73"/>
      <c r="P79" s="72"/>
      <c r="Q79" s="2">
        <f>IF(OR(H79="",F79=""),"",IF(H79=F79,1,IF(H79&lt;F79,0,IF(H79-F79&lt;10,2,IF(H79&gt;F79,3,SE)))))</f>
        <v>0</v>
      </c>
      <c r="U79" s="4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</row>
    <row r="80" spans="3:35" x14ac:dyDescent="0.25">
      <c r="C80" s="2">
        <f>IF(OR(F80="",H80=""),"",IF(F80=H80,1,IF(F80&lt;H80,0,IF(F80-H80&lt;10,2,IF(F80&gt;H80,3,SE)))))</f>
        <v>0</v>
      </c>
      <c r="D80" s="64" t="str">
        <f>V16</f>
        <v>Victorius</v>
      </c>
      <c r="E80" s="64"/>
      <c r="F80" s="54">
        <v>58</v>
      </c>
      <c r="G80" s="12" t="s">
        <v>34</v>
      </c>
      <c r="H80" s="53">
        <v>76</v>
      </c>
      <c r="I80" s="64" t="str">
        <f>V13</f>
        <v>Juguli fc</v>
      </c>
      <c r="J80" s="64"/>
      <c r="K80" s="64"/>
      <c r="L80" s="64"/>
      <c r="M80" s="64"/>
      <c r="N80" s="64"/>
      <c r="O80" s="64"/>
      <c r="P80" s="64"/>
      <c r="Q80" s="2">
        <f>IF(OR(H80="",F80=""),"",IF(H80=F80,1,IF(H80&lt;F80,0,IF(H80-F80&lt;10,2,IF(H80&gt;F80,3,SE)))))</f>
        <v>3</v>
      </c>
      <c r="U80" s="4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</row>
    <row r="81" spans="3:35" x14ac:dyDescent="0.25">
      <c r="C81" s="2">
        <f>IF(OR(F81="",H81=""),"",IF(F81=H81,1,IF(F81&lt;H81,0,IF(F81-H81&lt;10,2,IF(F81&gt;H81,3,SE)))))</f>
        <v>3</v>
      </c>
      <c r="D81" s="71" t="str">
        <f>V14</f>
        <v>FC Casablanca</v>
      </c>
      <c r="E81" s="72"/>
      <c r="F81" s="53">
        <v>57</v>
      </c>
      <c r="G81" s="12" t="s">
        <v>34</v>
      </c>
      <c r="H81" s="54">
        <v>38</v>
      </c>
      <c r="I81" s="71" t="str">
        <f>V26</f>
        <v>Vasco.Melbourne Fc</v>
      </c>
      <c r="J81" s="73"/>
      <c r="K81" s="73"/>
      <c r="L81" s="73"/>
      <c r="M81" s="73"/>
      <c r="N81" s="73"/>
      <c r="O81" s="73"/>
      <c r="P81" s="72"/>
      <c r="Q81" s="2">
        <f>IF(OR(H81="",F81=""),"",IF(H81=F81,1,IF(H81&lt;F81,0,IF(H81-F81&lt;10,2,IF(H81&gt;F81,3,SE)))))</f>
        <v>0</v>
      </c>
      <c r="U81" s="4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</row>
    <row r="82" spans="3:35" x14ac:dyDescent="0.25">
      <c r="C82" s="2">
        <f>IF(OR(F82="",H82=""),"",IF(F82=H82,1,IF(F82&lt;H82,0,IF(F82-H82&lt;10,2,IF(F82&gt;H82,3,SE)))))</f>
        <v>3</v>
      </c>
      <c r="D82" s="64" t="str">
        <f>V17</f>
        <v>Xavecos UFC</v>
      </c>
      <c r="E82" s="64"/>
      <c r="F82" s="53">
        <v>42</v>
      </c>
      <c r="G82" s="12" t="s">
        <v>34</v>
      </c>
      <c r="H82" s="54">
        <v>5</v>
      </c>
      <c r="I82" s="64" t="str">
        <f>V23</f>
        <v>ticosto fc</v>
      </c>
      <c r="J82" s="64"/>
      <c r="K82" s="64"/>
      <c r="L82" s="64"/>
      <c r="M82" s="64"/>
      <c r="N82" s="64"/>
      <c r="O82" s="64"/>
      <c r="P82" s="64"/>
      <c r="Q82" s="2">
        <f>IF(OR(H82="",F82=""),"",IF(H82=F82,1,IF(H82&lt;F82,0,IF(H82-F82&lt;10,2,IF(H82&gt;F82,3,SE)))))</f>
        <v>0</v>
      </c>
      <c r="U82" s="4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</row>
    <row r="83" spans="3:35" x14ac:dyDescent="0.25">
      <c r="C83" s="2">
        <f>IF(OR(F83="",H83=""),"",IF(F83=H83,1,IF(F83&lt;H83,0,IF(F83-H83&lt;10,2,IF(F83&gt;H83,3,SE)))))</f>
        <v>0</v>
      </c>
      <c r="D83" s="64" t="str">
        <f>V11</f>
        <v>Chevrand showe.c</v>
      </c>
      <c r="E83" s="64"/>
      <c r="F83" s="54">
        <v>56</v>
      </c>
      <c r="G83" s="12" t="s">
        <v>34</v>
      </c>
      <c r="H83" s="53">
        <v>58</v>
      </c>
      <c r="I83" s="64" t="str">
        <f>V18</f>
        <v>Nicka SC</v>
      </c>
      <c r="J83" s="64"/>
      <c r="K83" s="64"/>
      <c r="L83" s="64"/>
      <c r="M83" s="64"/>
      <c r="N83" s="64"/>
      <c r="O83" s="64"/>
      <c r="P83" s="64"/>
      <c r="Q83" s="2">
        <f>IF(OR(H83="",F83=""),"",IF(H83=F83,1,IF(H83&lt;F83,0,IF(H83-F83&lt;10,2,IF(H83&gt;F83,3,SE)))))</f>
        <v>2</v>
      </c>
      <c r="U83" s="4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52"/>
      <c r="AH83" s="52"/>
      <c r="AI83" s="52"/>
    </row>
    <row r="84" spans="3:35" x14ac:dyDescent="0.25">
      <c r="C84" s="2">
        <f>IF(OR(F84="",H84=""),"",IF(F84=H84,1,IF(F84&lt;H84,0,IF(F84-H84&lt;10,2,IF(F84&gt;H84,3,SE)))))</f>
        <v>0</v>
      </c>
      <c r="D84" s="64" t="str">
        <f>V12</f>
        <v>DREAM TEAM10</v>
      </c>
      <c r="E84" s="64"/>
      <c r="F84" s="54">
        <v>62</v>
      </c>
      <c r="G84" s="12" t="s">
        <v>34</v>
      </c>
      <c r="H84" s="53">
        <v>65</v>
      </c>
      <c r="I84" s="64" t="str">
        <f>V20</f>
        <v>Engenheirense</v>
      </c>
      <c r="J84" s="64"/>
      <c r="K84" s="64"/>
      <c r="L84" s="64"/>
      <c r="M84" s="64"/>
      <c r="N84" s="64"/>
      <c r="O84" s="64"/>
      <c r="P84" s="64"/>
      <c r="Q84" s="2">
        <f>IF(OR(H84="",F84=""),"",IF(H84=F84,1,IF(H84&lt;F84,0,IF(H84-F84&lt;10,2,IF(H84&gt;F84,3,SE)))))</f>
        <v>2</v>
      </c>
      <c r="U84" s="4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</row>
    <row r="85" spans="3:35" x14ac:dyDescent="0.25">
      <c r="C85" s="2">
        <f>IF(OR(F85="",H85=""),"",IF(F85=H85,1,IF(F85&lt;H85,0,IF(F85-H85&lt;10,2,IF(F85&gt;H85,3,SE)))))</f>
        <v>0</v>
      </c>
      <c r="D85" s="64" t="str">
        <f>V21</f>
        <v>Stars United C.F</v>
      </c>
      <c r="E85" s="64"/>
      <c r="F85" s="54">
        <v>50</v>
      </c>
      <c r="G85" s="12" t="s">
        <v>34</v>
      </c>
      <c r="H85" s="53">
        <v>68</v>
      </c>
      <c r="I85" s="64" t="str">
        <f>V22</f>
        <v>Panza FC</v>
      </c>
      <c r="J85" s="64"/>
      <c r="K85" s="64"/>
      <c r="L85" s="64"/>
      <c r="M85" s="64"/>
      <c r="N85" s="64"/>
      <c r="O85" s="64"/>
      <c r="P85" s="64"/>
      <c r="Q85" s="2">
        <f>IF(OR(H85="",F85=""),"",IF(H85=F85,1,IF(H85&lt;F85,0,IF(H85-F85&lt;10,2,IF(H85&gt;F85,3,SE)))))</f>
        <v>3</v>
      </c>
      <c r="U85" s="4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</row>
    <row r="86" spans="3:35" x14ac:dyDescent="0.25">
      <c r="C86" s="2">
        <f>IF(OR(F86="",H86=""),"",IF(F86=H86,1,IF(F86&lt;H86,0,IF(F86-H86&lt;10,2,IF(F86&gt;H86,3,SE)))))</f>
        <v>3</v>
      </c>
      <c r="D86" s="64" t="str">
        <f>V25</f>
        <v>É o ki tu merece</v>
      </c>
      <c r="E86" s="64"/>
      <c r="F86" s="53">
        <v>70</v>
      </c>
      <c r="G86" s="12" t="s">
        <v>34</v>
      </c>
      <c r="H86" s="54">
        <v>57</v>
      </c>
      <c r="I86" s="64" t="str">
        <f>V15</f>
        <v>Mathpalestra</v>
      </c>
      <c r="J86" s="64"/>
      <c r="K86" s="64"/>
      <c r="L86" s="64"/>
      <c r="M86" s="64"/>
      <c r="N86" s="64"/>
      <c r="O86" s="64"/>
      <c r="P86" s="64"/>
      <c r="Q86" s="2">
        <f>IF(OR(H86="",F86=""),"",IF(H86=F86,1,IF(H86&lt;F86,0,IF(H86-F86&lt;10,2,IF(H86&gt;F86,3,SE)))))</f>
        <v>0</v>
      </c>
      <c r="U86" s="4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</row>
    <row r="87" spans="3:35" ht="15.75" thickBot="1" x14ac:dyDescent="0.3">
      <c r="C87" s="2" t="str">
        <f>IF(OR(F87="",H87=""),"",IF(F87=H87,1,IF(F87&lt;H87,0,IF(F87-H87&lt;10,2,IF(F87&gt;H87,3,SE)))))</f>
        <v/>
      </c>
      <c r="Q87" s="2" t="str">
        <f>IF(OR(H87="",F87=""),"",IF(H87=F87,1,IF(H87&lt;F87,0,IF(H87-F87&lt;10,2,IF(H87&gt;F87,3,SE)))))</f>
        <v/>
      </c>
      <c r="U87" s="4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</row>
    <row r="88" spans="3:35" x14ac:dyDescent="0.25">
      <c r="C88" s="2" t="str">
        <f>IF(OR(F88="",H88=""),"",IF(F88=H88,1,IF(F88&lt;H88,0,IF(F88-H88&lt;10,2,IF(F88&gt;H88,3,SE)))))</f>
        <v/>
      </c>
      <c r="D88" s="65" t="s">
        <v>39</v>
      </c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7"/>
      <c r="Q88" s="2" t="str">
        <f>IF(OR(H88="",F88=""),"",IF(H88=F88,1,IF(H88&lt;F88,0,IF(H88-F88&lt;10,2,IF(H88&gt;F88,3,SE)))))</f>
        <v/>
      </c>
      <c r="U88" s="4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</row>
    <row r="89" spans="3:35" ht="15.75" thickBot="1" x14ac:dyDescent="0.3">
      <c r="C89" s="2" t="str">
        <f>IF(OR(F89="",H89=""),"",IF(F89=H89,1,IF(F89&lt;H89,0,IF(F89-H89&lt;10,2,IF(F89&gt;H89,3,SE)))))</f>
        <v/>
      </c>
      <c r="D89" s="68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70"/>
      <c r="Q89" s="2" t="str">
        <f>IF(OR(H89="",F89=""),"",IF(H89=F89,1,IF(H89&lt;F89,0,IF(H89-F89&lt;10,2,IF(H89&gt;F89,3,SE)))))</f>
        <v/>
      </c>
      <c r="U89" s="4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</row>
    <row r="90" spans="3:35" x14ac:dyDescent="0.25">
      <c r="C90" s="2" t="str">
        <f>IF(OR(F90="",H90=""),"",IF(F90=H90,1,IF(F90&lt;H90,0,IF(F90-H90&lt;10,2,IF(F90&gt;H90,3,SE)))))</f>
        <v/>
      </c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2" t="str">
        <f>IF(OR(H90="",F90=""),"",IF(H90=F90,1,IF(H90&lt;F90,0,IF(H90-F90&lt;10,2,IF(H90&gt;F90,3,SE)))))</f>
        <v/>
      </c>
      <c r="U90" s="4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G90" s="52"/>
      <c r="AH90" s="52"/>
      <c r="AI90" s="52"/>
    </row>
    <row r="91" spans="3:35" x14ac:dyDescent="0.25">
      <c r="C91" s="2">
        <f>IF(OR(F91="",H91=""),"",IF(F91=H91,1,IF(F91&lt;H91,0,IF(F91-H91&lt;10,2,IF(F91&gt;H91,3,SE)))))</f>
        <v>0</v>
      </c>
      <c r="D91" s="71" t="str">
        <f>V16</f>
        <v>Victorius</v>
      </c>
      <c r="E91" s="72"/>
      <c r="F91" s="54">
        <v>35</v>
      </c>
      <c r="G91" s="12" t="s">
        <v>34</v>
      </c>
      <c r="H91" s="53">
        <v>43</v>
      </c>
      <c r="I91" s="71" t="str">
        <f>V17</f>
        <v>Xavecos UFC</v>
      </c>
      <c r="J91" s="73"/>
      <c r="K91" s="73"/>
      <c r="L91" s="73"/>
      <c r="M91" s="73"/>
      <c r="N91" s="73"/>
      <c r="O91" s="73"/>
      <c r="P91" s="72"/>
      <c r="Q91" s="2">
        <f>IF(OR(H91="",F91=""),"",IF(H91=F91,1,IF(H91&lt;F91,0,IF(H91-F91&lt;10,2,IF(H91&gt;F91,3,SE)))))</f>
        <v>2</v>
      </c>
      <c r="U91" s="4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52"/>
      <c r="AH91" s="52"/>
      <c r="AI91" s="52"/>
    </row>
    <row r="92" spans="3:35" x14ac:dyDescent="0.25">
      <c r="C92" s="2">
        <f>IF(OR(F92="",H92=""),"",IF(F92=H92,1,IF(F92&lt;H92,0,IF(F92-H92&lt;10,2,IF(F92&gt;H92,3,SE)))))</f>
        <v>2</v>
      </c>
      <c r="D92" s="64" t="str">
        <f>V20</f>
        <v>Engenheirense</v>
      </c>
      <c r="E92" s="64"/>
      <c r="F92" s="53">
        <v>48</v>
      </c>
      <c r="G92" s="12" t="s">
        <v>34</v>
      </c>
      <c r="H92" s="54">
        <v>45</v>
      </c>
      <c r="I92" s="64" t="str">
        <f>V26</f>
        <v>Vasco.Melbourne Fc</v>
      </c>
      <c r="J92" s="64"/>
      <c r="K92" s="64"/>
      <c r="L92" s="64"/>
      <c r="M92" s="64"/>
      <c r="N92" s="64"/>
      <c r="O92" s="64"/>
      <c r="P92" s="64"/>
      <c r="Q92" s="2">
        <f>IF(OR(H92="",F92=""),"",IF(H92=F92,1,IF(H92&lt;F92,0,IF(H92-F92&lt;10,2,IF(H92&gt;F92,3,SE)))))</f>
        <v>0</v>
      </c>
      <c r="U92" s="4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2"/>
      <c r="AH92" s="52"/>
      <c r="AI92" s="52"/>
    </row>
    <row r="93" spans="3:35" x14ac:dyDescent="0.25">
      <c r="C93" s="2">
        <f>IF(OR(F93="",H93=""),"",IF(F93=H93,1,IF(F93&lt;H93,0,IF(F93-H93&lt;10,2,IF(F93&gt;H93,3,SE)))))</f>
        <v>0</v>
      </c>
      <c r="D93" s="71" t="str">
        <f>V22</f>
        <v>Panza FC</v>
      </c>
      <c r="E93" s="72"/>
      <c r="F93" s="54">
        <v>39</v>
      </c>
      <c r="G93" s="12" t="s">
        <v>34</v>
      </c>
      <c r="H93" s="53">
        <v>44</v>
      </c>
      <c r="I93" s="71" t="str">
        <f>V18</f>
        <v>Nicka SC</v>
      </c>
      <c r="J93" s="73"/>
      <c r="K93" s="73"/>
      <c r="L93" s="73"/>
      <c r="M93" s="73"/>
      <c r="N93" s="73"/>
      <c r="O93" s="73"/>
      <c r="P93" s="72"/>
      <c r="Q93" s="2">
        <f>IF(OR(H93="",F93=""),"",IF(H93=F93,1,IF(H93&lt;F93,0,IF(H93-F93&lt;10,2,IF(H93&gt;F93,3,SE)))))</f>
        <v>2</v>
      </c>
      <c r="U93" s="4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G93" s="52"/>
      <c r="AH93" s="52"/>
      <c r="AI93" s="52"/>
    </row>
    <row r="94" spans="3:35" x14ac:dyDescent="0.25">
      <c r="C94" s="2">
        <f>IF(OR(F94="",H94=""),"",IF(F94=H94,1,IF(F94&lt;H94,0,IF(F94-H94&lt;10,2,IF(F94&gt;H94,3,SE)))))</f>
        <v>0</v>
      </c>
      <c r="D94" s="64" t="str">
        <f>V11</f>
        <v>Chevrand showe.c</v>
      </c>
      <c r="E94" s="64"/>
      <c r="F94" s="54">
        <v>37</v>
      </c>
      <c r="G94" s="12" t="s">
        <v>34</v>
      </c>
      <c r="H94" s="53">
        <v>39</v>
      </c>
      <c r="I94" s="64" t="str">
        <f>V21</f>
        <v>Stars United C.F</v>
      </c>
      <c r="J94" s="64"/>
      <c r="K94" s="64"/>
      <c r="L94" s="64"/>
      <c r="M94" s="64"/>
      <c r="N94" s="64"/>
      <c r="O94" s="64"/>
      <c r="P94" s="64"/>
      <c r="Q94" s="2">
        <f>IF(OR(H94="",F94=""),"",IF(H94=F94,1,IF(H94&lt;F94,0,IF(H94-F94&lt;10,2,IF(H94&gt;F94,3,SE)))))</f>
        <v>2</v>
      </c>
      <c r="U94" s="4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G94" s="52"/>
      <c r="AH94" s="52"/>
      <c r="AI94" s="52"/>
    </row>
    <row r="95" spans="3:35" x14ac:dyDescent="0.25">
      <c r="C95" s="2">
        <f>IF(OR(F95="",H95=""),"",IF(F95=H95,1,IF(F95&lt;H95,0,IF(F95-H95&lt;10,2,IF(F95&gt;H95,3,SE)))))</f>
        <v>2</v>
      </c>
      <c r="D95" s="64" t="str">
        <f>V23</f>
        <v>ticosto fc</v>
      </c>
      <c r="E95" s="64"/>
      <c r="F95" s="53">
        <v>40</v>
      </c>
      <c r="G95" s="12" t="s">
        <v>34</v>
      </c>
      <c r="H95" s="54">
        <v>36</v>
      </c>
      <c r="I95" s="64" t="str">
        <f>V25</f>
        <v>É o ki tu merece</v>
      </c>
      <c r="J95" s="64"/>
      <c r="K95" s="64"/>
      <c r="L95" s="64"/>
      <c r="M95" s="64"/>
      <c r="N95" s="64"/>
      <c r="O95" s="64"/>
      <c r="P95" s="64"/>
      <c r="Q95" s="2">
        <f>IF(OR(H95="",F95=""),"",IF(H95=F95,1,IF(H95&lt;F95,0,IF(H95-F95&lt;10,2,IF(H95&gt;F95,3,SE)))))</f>
        <v>0</v>
      </c>
      <c r="U95" s="4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G95" s="52"/>
      <c r="AH95" s="52"/>
      <c r="AI95" s="52"/>
    </row>
    <row r="96" spans="3:35" x14ac:dyDescent="0.25">
      <c r="C96" s="2">
        <f>IF(OR(F96="",H96=""),"",IF(F96=H96,1,IF(F96&lt;H96,0,IF(F96-H96&lt;10,2,IF(F96&gt;H96,3,SE)))))</f>
        <v>0</v>
      </c>
      <c r="D96" s="64" t="str">
        <f>V13</f>
        <v>Juguli fc</v>
      </c>
      <c r="E96" s="64"/>
      <c r="F96" s="54">
        <v>29</v>
      </c>
      <c r="G96" s="12" t="s">
        <v>34</v>
      </c>
      <c r="H96" s="53">
        <v>47</v>
      </c>
      <c r="I96" s="64" t="str">
        <f>V15</f>
        <v>Mathpalestra</v>
      </c>
      <c r="J96" s="64"/>
      <c r="K96" s="64"/>
      <c r="L96" s="64"/>
      <c r="M96" s="64"/>
      <c r="N96" s="64"/>
      <c r="O96" s="64"/>
      <c r="P96" s="64"/>
      <c r="Q96" s="2">
        <f>IF(OR(H96="",F96=""),"",IF(H96=F96,1,IF(H96&lt;F96,0,IF(H96-F96&lt;10,2,IF(H96&gt;F96,3,SE)))))</f>
        <v>3</v>
      </c>
      <c r="U96" s="4"/>
      <c r="V96" s="52"/>
      <c r="W96" s="52"/>
      <c r="X96" s="52"/>
      <c r="Y96" s="52"/>
      <c r="Z96" s="52"/>
      <c r="AA96" s="52"/>
      <c r="AB96" s="52"/>
      <c r="AC96" s="52"/>
      <c r="AD96" s="52"/>
      <c r="AE96" s="52"/>
      <c r="AF96" s="52"/>
      <c r="AG96" s="52"/>
      <c r="AH96" s="52"/>
      <c r="AI96" s="52"/>
    </row>
    <row r="97" spans="3:35" x14ac:dyDescent="0.25">
      <c r="C97" s="2">
        <f>IF(OR(F97="",H97=""),"",IF(F97=H97,1,IF(F97&lt;H97,0,IF(F97-H97&lt;10,2,IF(F97&gt;H97,3,SE)))))</f>
        <v>3</v>
      </c>
      <c r="D97" s="64" t="str">
        <f>V24</f>
        <v>Family Paz F.C.</v>
      </c>
      <c r="E97" s="64"/>
      <c r="F97" s="53">
        <v>60</v>
      </c>
      <c r="G97" s="12" t="s">
        <v>34</v>
      </c>
      <c r="H97" s="54">
        <v>40</v>
      </c>
      <c r="I97" s="64" t="str">
        <f>V14</f>
        <v>FC Casablanca</v>
      </c>
      <c r="J97" s="64"/>
      <c r="K97" s="64"/>
      <c r="L97" s="64"/>
      <c r="M97" s="64"/>
      <c r="N97" s="64"/>
      <c r="O97" s="64"/>
      <c r="P97" s="64"/>
      <c r="Q97" s="2">
        <f>IF(OR(H97="",F97=""),"",IF(H97=F97,1,IF(H97&lt;F97,0,IF(H97-F97&lt;10,2,IF(H97&gt;F97,3,SE)))))</f>
        <v>0</v>
      </c>
      <c r="U97" s="4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52"/>
      <c r="AH97" s="52"/>
      <c r="AI97" s="52"/>
    </row>
    <row r="98" spans="3:35" x14ac:dyDescent="0.25">
      <c r="C98" s="2">
        <f>IF(OR(F98="",H98=""),"",IF(F98=H98,1,IF(F98&lt;H98,0,IF(F98-H98&lt;10,2,IF(F98&gt;H98,3,SE)))))</f>
        <v>3</v>
      </c>
      <c r="D98" s="64" t="str">
        <f>V19</f>
        <v>André fogão</v>
      </c>
      <c r="E98" s="64"/>
      <c r="F98" s="53">
        <v>45</v>
      </c>
      <c r="G98" s="12" t="s">
        <v>34</v>
      </c>
      <c r="H98" s="54">
        <v>14</v>
      </c>
      <c r="I98" s="64" t="str">
        <f>V12</f>
        <v>DREAM TEAM10</v>
      </c>
      <c r="J98" s="64"/>
      <c r="K98" s="64"/>
      <c r="L98" s="64"/>
      <c r="M98" s="64"/>
      <c r="N98" s="64"/>
      <c r="O98" s="64"/>
      <c r="P98" s="64"/>
      <c r="Q98" s="2">
        <f>IF(OR(H98="",F98=""),"",IF(H98=F98,1,IF(H98&lt;F98,0,IF(H98-F98&lt;10,2,IF(H98&gt;F98,3,SE)))))</f>
        <v>0</v>
      </c>
      <c r="U98" s="4"/>
      <c r="V98" s="52"/>
      <c r="W98" s="52"/>
      <c r="X98" s="52"/>
      <c r="Y98" s="52"/>
      <c r="Z98" s="52"/>
      <c r="AA98" s="52"/>
      <c r="AB98" s="52"/>
      <c r="AC98" s="52"/>
      <c r="AD98" s="52"/>
      <c r="AE98" s="52"/>
      <c r="AF98" s="52"/>
      <c r="AG98" s="52"/>
      <c r="AH98" s="52"/>
      <c r="AI98" s="52"/>
    </row>
    <row r="99" spans="3:35" ht="15.75" thickBot="1" x14ac:dyDescent="0.3">
      <c r="C99" s="2" t="str">
        <f>IF(OR(F99="",H99=""),"",IF(F99=H99,1,IF(F99&lt;H99,0,IF(F99-H99&lt;10,2,IF(F99&gt;H99,3,SE)))))</f>
        <v/>
      </c>
      <c r="Q99" s="2" t="str">
        <f>IF(OR(H99="",F99=""),"",IF(H99=F99,1,IF(H99&lt;F99,0,IF(H99-F99&lt;10,2,IF(H99&gt;F99,3,SE)))))</f>
        <v/>
      </c>
      <c r="U99" s="4"/>
      <c r="V99" s="52"/>
      <c r="W99" s="52"/>
      <c r="X99" s="52"/>
      <c r="Y99" s="52"/>
      <c r="Z99" s="52"/>
      <c r="AA99" s="52"/>
      <c r="AB99" s="52"/>
      <c r="AC99" s="52"/>
      <c r="AD99" s="52"/>
      <c r="AE99" s="52"/>
      <c r="AF99" s="52"/>
      <c r="AG99" s="52"/>
      <c r="AH99" s="52"/>
      <c r="AI99" s="52"/>
    </row>
    <row r="100" spans="3:35" x14ac:dyDescent="0.25">
      <c r="C100" s="2" t="str">
        <f>IF(OR(F100="",H100=""),"",IF(F100=H100,1,IF(F100&lt;H100,0,IF(F100-H100&lt;10,2,IF(F100&gt;H100,3,SE)))))</f>
        <v/>
      </c>
      <c r="D100" s="65" t="s">
        <v>40</v>
      </c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7"/>
      <c r="Q100" s="2" t="str">
        <f>IF(OR(H100="",F100=""),"",IF(H100=F100,1,IF(H100&lt;F100,0,IF(H100-F100&lt;10,2,IF(H100&gt;F100,3,SE)))))</f>
        <v/>
      </c>
      <c r="U100" s="4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2"/>
      <c r="AH100" s="52"/>
      <c r="AI100" s="52"/>
    </row>
    <row r="101" spans="3:35" ht="15.75" thickBot="1" x14ac:dyDescent="0.3">
      <c r="C101" s="2" t="str">
        <f>IF(OR(F101="",H101=""),"",IF(F101=H101,1,IF(F101&lt;H101,0,IF(F101-H101&lt;10,2,IF(F101&gt;H101,3,SE)))))</f>
        <v/>
      </c>
      <c r="D101" s="68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70"/>
      <c r="Q101" s="2" t="str">
        <f>IF(OR(H101="",F101=""),"",IF(H101=F101,1,IF(H101&lt;F101,0,IF(H101-F101&lt;10,2,IF(H101&gt;F101,3,SE)))))</f>
        <v/>
      </c>
      <c r="U101" s="4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G101" s="52"/>
      <c r="AH101" s="52"/>
      <c r="AI101" s="52"/>
    </row>
    <row r="102" spans="3:35" x14ac:dyDescent="0.25">
      <c r="C102" s="2" t="str">
        <f>IF(OR(F102="",H102=""),"",IF(F102=H102,1,IF(F102&lt;H102,0,IF(F102-H102&lt;10,2,IF(F102&gt;H102,3,SE)))))</f>
        <v/>
      </c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2" t="str">
        <f>IF(OR(H102="",F102=""),"",IF(H102=F102,1,IF(H102&lt;F102,0,IF(H102-F102&lt;10,2,IF(H102&gt;F102,3,SE)))))</f>
        <v/>
      </c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2"/>
    </row>
    <row r="103" spans="3:35" x14ac:dyDescent="0.25">
      <c r="C103" s="2">
        <f>IF(OR(F103="",H103=""),"",IF(F103=H103,1,IF(F103&lt;H103,0,IF(F103-H103&lt;10,2,IF(F103&gt;H103,3,SE)))))</f>
        <v>0</v>
      </c>
      <c r="D103" s="71" t="str">
        <f>V23</f>
        <v>ticosto fc</v>
      </c>
      <c r="E103" s="72"/>
      <c r="F103" s="54">
        <v>8</v>
      </c>
      <c r="G103" s="12" t="s">
        <v>34</v>
      </c>
      <c r="H103" s="53">
        <v>51</v>
      </c>
      <c r="I103" s="71" t="str">
        <f>V20</f>
        <v>Engenheirense</v>
      </c>
      <c r="J103" s="73"/>
      <c r="K103" s="73"/>
      <c r="L103" s="73"/>
      <c r="M103" s="73"/>
      <c r="N103" s="73"/>
      <c r="O103" s="73"/>
      <c r="P103" s="72"/>
      <c r="Q103" s="2">
        <f>IF(OR(H103="",F103=""),"",IF(H103=F103,1,IF(H103&lt;F103,0,IF(H103-F103&lt;10,2,IF(H103&gt;F103,3,SE)))))</f>
        <v>3</v>
      </c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2"/>
    </row>
    <row r="104" spans="3:35" x14ac:dyDescent="0.25">
      <c r="C104" s="2">
        <f>IF(OR(F104="",H104=""),"",IF(F104=H104,1,IF(F104&lt;H104,0,IF(F104-H104&lt;10,2,IF(F104&gt;H104,3,SE)))))</f>
        <v>3</v>
      </c>
      <c r="D104" s="64" t="str">
        <f>V17</f>
        <v>Xavecos UFC</v>
      </c>
      <c r="E104" s="64"/>
      <c r="F104" s="53">
        <v>39</v>
      </c>
      <c r="G104" s="12" t="s">
        <v>34</v>
      </c>
      <c r="H104" s="54">
        <v>23</v>
      </c>
      <c r="I104" s="64" t="str">
        <f>V15</f>
        <v>Mathpalestra</v>
      </c>
      <c r="J104" s="64"/>
      <c r="K104" s="64"/>
      <c r="L104" s="64"/>
      <c r="M104" s="64"/>
      <c r="N104" s="64"/>
      <c r="O104" s="64"/>
      <c r="P104" s="64"/>
      <c r="Q104" s="2">
        <f>IF(OR(H104="",F104=""),"",IF(H104=F104,1,IF(H104&lt;F104,0,IF(H104-F104&lt;10,2,IF(H104&gt;F104,3,SE)))))</f>
        <v>0</v>
      </c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2"/>
    </row>
    <row r="105" spans="3:35" x14ac:dyDescent="0.25">
      <c r="C105" s="2">
        <f>IF(OR(F105="",H105=""),"",IF(F105=H105,1,IF(F105&lt;H105,0,IF(F105-H105&lt;10,2,IF(F105&gt;H105,3,SE)))))</f>
        <v>3</v>
      </c>
      <c r="D105" s="71" t="str">
        <f>V12</f>
        <v>DREAM TEAM10</v>
      </c>
      <c r="E105" s="72"/>
      <c r="F105" s="53">
        <v>41</v>
      </c>
      <c r="G105" s="12" t="s">
        <v>34</v>
      </c>
      <c r="H105" s="54">
        <v>17</v>
      </c>
      <c r="I105" s="71" t="str">
        <f>V14</f>
        <v>FC Casablanca</v>
      </c>
      <c r="J105" s="73"/>
      <c r="K105" s="73"/>
      <c r="L105" s="73"/>
      <c r="M105" s="73"/>
      <c r="N105" s="73"/>
      <c r="O105" s="73"/>
      <c r="P105" s="72"/>
      <c r="Q105" s="2">
        <f>IF(OR(H105="",F105=""),"",IF(H105=F105,1,IF(H105&lt;F105,0,IF(H105-F105&lt;10,2,IF(H105&gt;F105,3,SE)))))</f>
        <v>0</v>
      </c>
      <c r="V105" s="52"/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2"/>
    </row>
    <row r="106" spans="3:35" x14ac:dyDescent="0.25">
      <c r="C106" s="2">
        <f>IF(OR(F106="",H106=""),"",IF(F106=H106,1,IF(F106&lt;H106,0,IF(F106-H106&lt;10,2,IF(F106&gt;H106,3,SE)))))</f>
        <v>2</v>
      </c>
      <c r="D106" s="64" t="str">
        <f>V22</f>
        <v>Panza FC</v>
      </c>
      <c r="E106" s="64"/>
      <c r="F106" s="53">
        <v>30</v>
      </c>
      <c r="G106" s="12" t="s">
        <v>34</v>
      </c>
      <c r="H106" s="54">
        <v>23</v>
      </c>
      <c r="I106" s="64" t="str">
        <f>V16</f>
        <v>Victorius</v>
      </c>
      <c r="J106" s="64"/>
      <c r="K106" s="64"/>
      <c r="L106" s="64"/>
      <c r="M106" s="64"/>
      <c r="N106" s="64"/>
      <c r="O106" s="64"/>
      <c r="P106" s="64"/>
      <c r="Q106" s="2">
        <f>IF(OR(H106="",F106=""),"",IF(H106=F106,1,IF(H106&lt;F106,0,IF(H106-F106&lt;10,2,IF(H106&gt;F106,3,SE)))))</f>
        <v>0</v>
      </c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2"/>
    </row>
    <row r="107" spans="3:35" x14ac:dyDescent="0.25">
      <c r="C107" s="2">
        <f>IF(OR(F107="",H107=""),"",IF(F107=H107,1,IF(F107&lt;H107,0,IF(F107-H107&lt;10,2,IF(F107&gt;H107,3,SE)))))</f>
        <v>3</v>
      </c>
      <c r="D107" s="64" t="str">
        <f>V21</f>
        <v>Stars United C.F</v>
      </c>
      <c r="E107" s="64"/>
      <c r="F107" s="53">
        <v>38</v>
      </c>
      <c r="G107" s="12" t="s">
        <v>34</v>
      </c>
      <c r="H107" s="54">
        <v>10</v>
      </c>
      <c r="I107" s="64" t="str">
        <f>V13</f>
        <v>Juguli fc</v>
      </c>
      <c r="J107" s="64"/>
      <c r="K107" s="64"/>
      <c r="L107" s="64"/>
      <c r="M107" s="64"/>
      <c r="N107" s="64"/>
      <c r="O107" s="64"/>
      <c r="P107" s="64"/>
      <c r="Q107" s="2">
        <f>IF(OR(H107="",F107=""),"",IF(H107=F107,1,IF(H107&lt;F107,0,IF(H107-F107&lt;10,2,IF(H107&gt;F107,3,SE)))))</f>
        <v>0</v>
      </c>
      <c r="V107" s="52"/>
      <c r="W107" s="52"/>
      <c r="X107" s="52"/>
      <c r="Y107" s="52"/>
      <c r="Z107" s="52"/>
      <c r="AA107" s="52"/>
      <c r="AB107" s="52"/>
      <c r="AC107" s="52"/>
      <c r="AD107" s="52"/>
      <c r="AE107" s="52"/>
      <c r="AF107" s="52"/>
      <c r="AG107" s="52"/>
      <c r="AH107" s="52"/>
      <c r="AI107" s="52"/>
    </row>
    <row r="108" spans="3:35" x14ac:dyDescent="0.25">
      <c r="C108" s="2">
        <f>IF(OR(F108="",H108=""),"",IF(F108=H108,1,IF(F108&lt;H108,0,IF(F108-H108&lt;10,2,IF(F108&gt;H108,3,SE)))))</f>
        <v>0</v>
      </c>
      <c r="D108" s="64" t="str">
        <f>V18</f>
        <v>Nicka SC</v>
      </c>
      <c r="E108" s="64"/>
      <c r="F108" s="54">
        <v>31</v>
      </c>
      <c r="G108" s="12" t="s">
        <v>34</v>
      </c>
      <c r="H108" s="53">
        <v>32</v>
      </c>
      <c r="I108" s="64" t="str">
        <f>V25</f>
        <v>É o ki tu merece</v>
      </c>
      <c r="J108" s="64"/>
      <c r="K108" s="64"/>
      <c r="L108" s="64"/>
      <c r="M108" s="64"/>
      <c r="N108" s="64"/>
      <c r="O108" s="64"/>
      <c r="P108" s="64"/>
      <c r="Q108" s="2">
        <f>IF(OR(H108="",F108=""),"",IF(H108=F108,1,IF(H108&lt;F108,0,IF(H108-F108&lt;10,2,IF(H108&gt;F108,3,SE)))))</f>
        <v>2</v>
      </c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2"/>
      <c r="AH108" s="52"/>
      <c r="AI108" s="52"/>
    </row>
    <row r="109" spans="3:35" x14ac:dyDescent="0.25">
      <c r="C109" s="2">
        <f>IF(OR(F109="",H109=""),"",IF(F109=H109,1,IF(F109&lt;H109,0,IF(F109-H109&lt;10,2,IF(F109&gt;H109,3,SE)))))</f>
        <v>2</v>
      </c>
      <c r="D109" s="64" t="str">
        <f>V11</f>
        <v>Chevrand showe.c</v>
      </c>
      <c r="E109" s="64"/>
      <c r="F109" s="53">
        <v>41</v>
      </c>
      <c r="G109" s="12" t="s">
        <v>34</v>
      </c>
      <c r="H109" s="54">
        <v>37</v>
      </c>
      <c r="I109" s="64" t="str">
        <f>V24</f>
        <v>Family Paz F.C.</v>
      </c>
      <c r="J109" s="64"/>
      <c r="K109" s="64"/>
      <c r="L109" s="64"/>
      <c r="M109" s="64"/>
      <c r="N109" s="64"/>
      <c r="O109" s="64"/>
      <c r="P109" s="64"/>
      <c r="Q109" s="2">
        <f>IF(OR(H109="",F109=""),"",IF(H109=F109,1,IF(H109&lt;F109,0,IF(H109-F109&lt;10,2,IF(H109&gt;F109,3,SE)))))</f>
        <v>0</v>
      </c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G109" s="52"/>
      <c r="AH109" s="52"/>
      <c r="AI109" s="52"/>
    </row>
    <row r="110" spans="3:35" x14ac:dyDescent="0.25">
      <c r="C110" s="2">
        <f>IF(OR(F110="",H110=""),"",IF(F110=H110,1,IF(F110&lt;H110,0,IF(F110-H110&lt;10,2,IF(F110&gt;H110,3,SE)))))</f>
        <v>0</v>
      </c>
      <c r="D110" s="64" t="str">
        <f>V26</f>
        <v>Vasco.Melbourne Fc</v>
      </c>
      <c r="E110" s="64"/>
      <c r="F110" s="54">
        <v>19</v>
      </c>
      <c r="G110" s="12" t="s">
        <v>34</v>
      </c>
      <c r="H110" s="53">
        <v>52</v>
      </c>
      <c r="I110" s="64" t="str">
        <f>V19</f>
        <v>André fogão</v>
      </c>
      <c r="J110" s="64"/>
      <c r="K110" s="64"/>
      <c r="L110" s="64"/>
      <c r="M110" s="64"/>
      <c r="N110" s="64"/>
      <c r="O110" s="64"/>
      <c r="P110" s="64"/>
      <c r="Q110" s="2">
        <f>IF(OR(H110="",F110=""),"",IF(H110=F110,1,IF(H110&lt;F110,0,IF(H110-F110&lt;10,2,IF(H110&gt;F110,3,SE)))))</f>
        <v>3</v>
      </c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</row>
    <row r="111" spans="3:35" ht="15.75" thickBot="1" x14ac:dyDescent="0.3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2"/>
      <c r="AH111" s="52"/>
      <c r="AI111" s="52"/>
    </row>
    <row r="112" spans="3:35" x14ac:dyDescent="0.25">
      <c r="C112" s="2" t="str">
        <f>IF(OR(F112="",H112=""),"",IF(F112=H112,1,IF(F112&lt;H112,0,IF(F112-H112&lt;10,2,IF(F112&gt;H112,3,SE)))))</f>
        <v/>
      </c>
      <c r="D112" s="65" t="s">
        <v>41</v>
      </c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7"/>
      <c r="Q112" s="2" t="str">
        <f>IF(OR(H112="",F112=""),"",IF(H112=F112,1,IF(H112&lt;F112,0,IF(H112-F112&lt;10,2,IF(H112&gt;F112,3,SE)))))</f>
        <v/>
      </c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G112" s="52"/>
      <c r="AH112" s="52"/>
      <c r="AI112" s="52"/>
    </row>
    <row r="113" spans="3:35" ht="15.75" thickBot="1" x14ac:dyDescent="0.3">
      <c r="C113" s="2" t="str">
        <f>IF(OR(F113="",H113=""),"",IF(F113=H113,1,IF(F113&lt;H113,0,IF(F113-H113&lt;10,2,IF(F113&gt;H113,3,SE)))))</f>
        <v/>
      </c>
      <c r="D113" s="68"/>
      <c r="E113" s="69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70"/>
      <c r="Q113" s="2" t="str">
        <f>IF(OR(H113="",F113=""),"",IF(H113=F113,1,IF(H113&lt;F113,0,IF(H113-F113&lt;10,2,IF(H113&gt;F113,3,SE)))))</f>
        <v/>
      </c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52"/>
      <c r="AG113" s="52"/>
      <c r="AH113" s="52"/>
      <c r="AI113" s="52"/>
    </row>
    <row r="114" spans="3:35" x14ac:dyDescent="0.25">
      <c r="C114" s="2" t="str">
        <f>IF(OR(F114="",H114=""),"",IF(F114=H114,1,IF(F114&lt;H114,0,IF(F114-H114&lt;10,2,IF(F114&gt;H114,3,SE)))))</f>
        <v/>
      </c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2" t="str">
        <f>IF(OR(H114="",F114=""),"",IF(H114=F114,1,IF(H114&lt;F114,0,IF(H114-F114&lt;10,2,IF(H114&gt;F114,3,SE)))))</f>
        <v/>
      </c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2"/>
      <c r="AH114" s="52"/>
      <c r="AI114" s="52"/>
    </row>
    <row r="115" spans="3:35" x14ac:dyDescent="0.25">
      <c r="C115" s="2">
        <f>IF(OR(F115="",H115=""),"",IF(F115=H115,1,IF(F115&lt;H115,0,IF(F115-H115&lt;10,2,IF(F115&gt;H115,3,SE)))))</f>
        <v>3</v>
      </c>
      <c r="D115" s="71" t="str">
        <f>V25</f>
        <v>É o ki tu merece</v>
      </c>
      <c r="E115" s="72"/>
      <c r="F115" s="53">
        <v>33</v>
      </c>
      <c r="G115" s="12" t="s">
        <v>34</v>
      </c>
      <c r="H115" s="54">
        <v>17</v>
      </c>
      <c r="I115" s="71" t="str">
        <f>V12</f>
        <v>DREAM TEAM10</v>
      </c>
      <c r="J115" s="73"/>
      <c r="K115" s="73"/>
      <c r="L115" s="73"/>
      <c r="M115" s="73"/>
      <c r="N115" s="73"/>
      <c r="O115" s="73"/>
      <c r="P115" s="72"/>
      <c r="Q115" s="2">
        <f>IF(OR(H115="",F115=""),"",IF(H115=F115,1,IF(H115&lt;F115,0,IF(H115-F115&lt;10,2,IF(H115&gt;F115,3,SE)))))</f>
        <v>0</v>
      </c>
      <c r="V115" s="52"/>
      <c r="W115" s="52"/>
      <c r="X115" s="52"/>
      <c r="Y115" s="52"/>
      <c r="Z115" s="52"/>
      <c r="AA115" s="52"/>
      <c r="AB115" s="52"/>
      <c r="AC115" s="52"/>
      <c r="AD115" s="52"/>
      <c r="AE115" s="52"/>
      <c r="AF115" s="52"/>
      <c r="AG115" s="52"/>
      <c r="AH115" s="52"/>
      <c r="AI115" s="52"/>
    </row>
    <row r="116" spans="3:35" x14ac:dyDescent="0.25">
      <c r="C116" s="2">
        <f>IF(OR(F116="",H116=""),"",IF(F116=H116,1,IF(F116&lt;H116,0,IF(F116-H116&lt;10,2,IF(F116&gt;H116,3,SE)))))</f>
        <v>0</v>
      </c>
      <c r="D116" s="64" t="str">
        <f>V20</f>
        <v>Engenheirense</v>
      </c>
      <c r="E116" s="64"/>
      <c r="F116" s="54">
        <v>5</v>
      </c>
      <c r="G116" s="12" t="s">
        <v>34</v>
      </c>
      <c r="H116" s="53">
        <v>37</v>
      </c>
      <c r="I116" s="64" t="str">
        <f>V21</f>
        <v>Stars United C.F</v>
      </c>
      <c r="J116" s="64"/>
      <c r="K116" s="64"/>
      <c r="L116" s="64"/>
      <c r="M116" s="64"/>
      <c r="N116" s="64"/>
      <c r="O116" s="64"/>
      <c r="P116" s="64"/>
      <c r="Q116" s="2">
        <f>IF(OR(H116="",F116=""),"",IF(H116=F116,1,IF(H116&lt;F116,0,IF(H116-F116&lt;10,2,IF(H116&gt;F116,3,SE)))))</f>
        <v>3</v>
      </c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</row>
    <row r="117" spans="3:35" x14ac:dyDescent="0.25">
      <c r="C117" s="2">
        <f>IF(OR(F117="",H117=""),"",IF(F117=H117,1,IF(F117&lt;H117,0,IF(F117-H117&lt;10,2,IF(F117&gt;H117,3,SE)))))</f>
        <v>0</v>
      </c>
      <c r="D117" s="71" t="str">
        <f>V16</f>
        <v>Victorius</v>
      </c>
      <c r="E117" s="72"/>
      <c r="F117" s="54">
        <v>18</v>
      </c>
      <c r="G117" s="12" t="s">
        <v>34</v>
      </c>
      <c r="H117" s="53">
        <v>33</v>
      </c>
      <c r="I117" s="71" t="str">
        <f>V18</f>
        <v>Nicka SC</v>
      </c>
      <c r="J117" s="73"/>
      <c r="K117" s="73"/>
      <c r="L117" s="73"/>
      <c r="M117" s="73"/>
      <c r="N117" s="73"/>
      <c r="O117" s="73"/>
      <c r="P117" s="72"/>
      <c r="Q117" s="2">
        <f>IF(OR(H117="",F117=""),"",IF(H117=F117,1,IF(H117&lt;F117,0,IF(H117-F117&lt;10,2,IF(H117&gt;F117,3,SE)))))</f>
        <v>3</v>
      </c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2"/>
      <c r="AH117" s="52"/>
      <c r="AI117" s="52"/>
    </row>
    <row r="118" spans="3:35" x14ac:dyDescent="0.25">
      <c r="C118" s="2">
        <f>IF(OR(F118="",H118=""),"",IF(F118=H118,1,IF(F118&lt;H118,0,IF(F118-H118&lt;10,2,IF(F118&gt;H118,3,SE)))))</f>
        <v>2</v>
      </c>
      <c r="D118" s="64" t="str">
        <f>V19</f>
        <v>André fogão</v>
      </c>
      <c r="E118" s="64"/>
      <c r="F118" s="53">
        <v>34</v>
      </c>
      <c r="G118" s="12" t="s">
        <v>34</v>
      </c>
      <c r="H118" s="54">
        <v>25</v>
      </c>
      <c r="I118" s="64" t="str">
        <f>V11</f>
        <v>Chevrand showe.c</v>
      </c>
      <c r="J118" s="64"/>
      <c r="K118" s="64"/>
      <c r="L118" s="64"/>
      <c r="M118" s="64"/>
      <c r="N118" s="64"/>
      <c r="O118" s="64"/>
      <c r="P118" s="64"/>
      <c r="Q118" s="2">
        <f>IF(OR(H118="",F118=""),"",IF(H118=F118,1,IF(H118&lt;F118,0,IF(H118-F118&lt;10,2,IF(H118&gt;F118,3,SE)))))</f>
        <v>0</v>
      </c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G118" s="52"/>
      <c r="AH118" s="52"/>
      <c r="AI118" s="52"/>
    </row>
    <row r="119" spans="3:35" x14ac:dyDescent="0.25">
      <c r="C119" s="2">
        <f>IF(OR(F119="",H119=""),"",IF(F119=H119,1,IF(F119&lt;H119,0,IF(F119-H119&lt;10,2,IF(F119&gt;H119,3,SE)))))</f>
        <v>3</v>
      </c>
      <c r="D119" s="64" t="str">
        <f>V14</f>
        <v>FC Casablanca</v>
      </c>
      <c r="E119" s="64"/>
      <c r="F119" s="53">
        <v>50</v>
      </c>
      <c r="G119" s="12" t="s">
        <v>34</v>
      </c>
      <c r="H119" s="54">
        <v>32</v>
      </c>
      <c r="I119" s="64" t="str">
        <f>V17</f>
        <v>Xavecos UFC</v>
      </c>
      <c r="J119" s="64"/>
      <c r="K119" s="64"/>
      <c r="L119" s="64"/>
      <c r="M119" s="64"/>
      <c r="N119" s="64"/>
      <c r="O119" s="64"/>
      <c r="P119" s="64"/>
      <c r="Q119" s="2">
        <f>IF(OR(H119="",F119=""),"",IF(H119=F119,1,IF(H119&lt;F119,0,IF(H119-F119&lt;10,2,IF(H119&gt;F119,3,SE)))))</f>
        <v>0</v>
      </c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G119" s="52"/>
      <c r="AH119" s="52"/>
      <c r="AI119" s="52"/>
    </row>
    <row r="120" spans="3:35" x14ac:dyDescent="0.25">
      <c r="C120" s="2">
        <f>IF(OR(F120="",H120=""),"",IF(F120=H120,1,IF(F120&lt;H120,0,IF(F120-H120&lt;10,2,IF(F120&gt;H120,3,SE)))))</f>
        <v>0</v>
      </c>
      <c r="D120" s="64" t="str">
        <f>V26</f>
        <v>Vasco.Melbourne Fc</v>
      </c>
      <c r="E120" s="64"/>
      <c r="F120" s="54">
        <v>27</v>
      </c>
      <c r="G120" s="12" t="s">
        <v>34</v>
      </c>
      <c r="H120" s="53">
        <v>36</v>
      </c>
      <c r="I120" s="64" t="str">
        <f>V23</f>
        <v>ticosto fc</v>
      </c>
      <c r="J120" s="64"/>
      <c r="K120" s="64"/>
      <c r="L120" s="64"/>
      <c r="M120" s="64"/>
      <c r="N120" s="64"/>
      <c r="O120" s="64"/>
      <c r="P120" s="64"/>
      <c r="Q120" s="2">
        <f>IF(OR(H120="",F120=""),"",IF(H120=F120,1,IF(H120&lt;F120,0,IF(H120-F120&lt;10,2,IF(H120&gt;F120,3,SE)))))</f>
        <v>2</v>
      </c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G120" s="52"/>
      <c r="AH120" s="52"/>
      <c r="AI120" s="52"/>
    </row>
    <row r="121" spans="3:35" x14ac:dyDescent="0.25">
      <c r="C121" s="2">
        <f>IF(OR(F121="",H121=""),"",IF(F121=H121,1,IF(F121&lt;H121,0,IF(F121-H121&lt;10,2,IF(F121&gt;H121,3,SE)))))</f>
        <v>0</v>
      </c>
      <c r="D121" s="64" t="str">
        <f>V13</f>
        <v>Juguli fc</v>
      </c>
      <c r="E121" s="64"/>
      <c r="F121" s="54">
        <v>0</v>
      </c>
      <c r="G121" s="12" t="s">
        <v>34</v>
      </c>
      <c r="H121" s="53">
        <v>26</v>
      </c>
      <c r="I121" s="64" t="str">
        <f>V24</f>
        <v>Family Paz F.C.</v>
      </c>
      <c r="J121" s="64"/>
      <c r="K121" s="64"/>
      <c r="L121" s="64"/>
      <c r="M121" s="64"/>
      <c r="N121" s="64"/>
      <c r="O121" s="64"/>
      <c r="P121" s="64"/>
      <c r="Q121" s="2">
        <f>IF(OR(H121="",F121=""),"",IF(H121=F121,1,IF(H121&lt;F121,0,IF(H121-F121&lt;10,2,IF(H121&gt;F121,3,SE)))))</f>
        <v>3</v>
      </c>
      <c r="V121" s="52"/>
      <c r="W121" s="52"/>
      <c r="X121" s="52"/>
      <c r="Y121" s="52"/>
      <c r="Z121" s="52"/>
      <c r="AA121" s="52"/>
      <c r="AB121" s="52"/>
      <c r="AC121" s="52"/>
      <c r="AD121" s="52"/>
      <c r="AE121" s="52"/>
      <c r="AF121" s="52"/>
      <c r="AG121" s="52"/>
      <c r="AH121" s="52"/>
      <c r="AI121" s="52"/>
    </row>
    <row r="122" spans="3:35" x14ac:dyDescent="0.25">
      <c r="C122" s="2">
        <f>IF(OR(F122="",H122=""),"",IF(F122=H122,1,IF(F122&lt;H122,0,IF(F122-H122&lt;10,2,IF(F122&gt;H122,3,SE)))))</f>
        <v>3</v>
      </c>
      <c r="D122" s="64" t="str">
        <f>V15</f>
        <v>Mathpalestra</v>
      </c>
      <c r="E122" s="64"/>
      <c r="F122" s="53">
        <v>24</v>
      </c>
      <c r="G122" s="12" t="s">
        <v>34</v>
      </c>
      <c r="H122" s="54">
        <v>8</v>
      </c>
      <c r="I122" s="64" t="str">
        <f>V22</f>
        <v>Panza FC</v>
      </c>
      <c r="J122" s="64"/>
      <c r="K122" s="64"/>
      <c r="L122" s="64"/>
      <c r="M122" s="64"/>
      <c r="N122" s="64"/>
      <c r="O122" s="64"/>
      <c r="P122" s="64"/>
      <c r="Q122" s="2">
        <f>IF(OR(H122="",F122=""),"",IF(H122=F122,1,IF(H122&lt;F122,0,IF(H122-F122&lt;10,2,IF(H122&gt;F122,3,SE)))))</f>
        <v>0</v>
      </c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</row>
    <row r="123" spans="3:35" ht="15.75" thickBot="1" x14ac:dyDescent="0.3">
      <c r="C123" s="2" t="str">
        <f>IF(OR(F123="",H123=""),"",IF(F123=H123,1,IF(F123&lt;H123,0,IF(F123-H123&lt;10,2,IF(F123&gt;H123,3,SE)))))</f>
        <v/>
      </c>
      <c r="Q123" s="2" t="str">
        <f>IF(OR(H123="",F123=""),"",IF(H123=F123,1,IF(H123&lt;F123,0,IF(H123-F123&lt;10,2,IF(H123&gt;F123,3,SE)))))</f>
        <v/>
      </c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</row>
    <row r="124" spans="3:35" x14ac:dyDescent="0.25">
      <c r="C124" s="2" t="str">
        <f>IF(OR(F124="",H124=""),"",IF(F124=H124,1,IF(F124&lt;H124,0,IF(F124-H124&lt;10,2,IF(F124&gt;H124,3,SE)))))</f>
        <v/>
      </c>
      <c r="D124" s="65" t="s">
        <v>42</v>
      </c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7"/>
      <c r="Q124" s="2" t="str">
        <f>IF(OR(H124="",F124=""),"",IF(H124=F124,1,IF(H124&lt;F124,0,IF(H124-F124&lt;10,2,IF(H124&gt;F124,3,SE)))))</f>
        <v/>
      </c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</row>
    <row r="125" spans="3:35" ht="15.75" thickBot="1" x14ac:dyDescent="0.3">
      <c r="C125" s="2" t="str">
        <f>IF(OR(F125="",H125=""),"",IF(F125=H125,1,IF(F125&lt;H125,0,IF(F125-H125&lt;10,2,IF(F125&gt;H125,3,SE)))))</f>
        <v/>
      </c>
      <c r="D125" s="68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70"/>
      <c r="Q125" s="2" t="str">
        <f>IF(OR(H125="",F125=""),"",IF(H125=F125,1,IF(H125&lt;F125,0,IF(H125-F125&lt;10,2,IF(H125&gt;F125,3,SE)))))</f>
        <v/>
      </c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2"/>
      <c r="AH125" s="52"/>
      <c r="AI125" s="52"/>
    </row>
    <row r="126" spans="3:35" x14ac:dyDescent="0.25">
      <c r="C126" s="2" t="str">
        <f>IF(OR(F126="",H126=""),"",IF(F126=H126,1,IF(F126&lt;H126,0,IF(F126-H126&lt;10,2,IF(F126&gt;H126,3,SE)))))</f>
        <v/>
      </c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2" t="str">
        <f>IF(OR(H126="",F126=""),"",IF(H126=F126,1,IF(H126&lt;F126,0,IF(H126-F126&lt;10,2,IF(H126&gt;F126,3,SE)))))</f>
        <v/>
      </c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G126" s="52"/>
      <c r="AH126" s="52"/>
      <c r="AI126" s="52"/>
    </row>
    <row r="127" spans="3:35" x14ac:dyDescent="0.25">
      <c r="C127" s="2">
        <f>IF(OR(F127="",H127=""),"",IF(F127=H127,1,IF(F127&lt;H127,0,IF(F127-H127&lt;10,2,IF(F127&gt;H127,3,SE)))))</f>
        <v>0</v>
      </c>
      <c r="D127" s="71" t="str">
        <f>V12</f>
        <v>DREAM TEAM10</v>
      </c>
      <c r="E127" s="72"/>
      <c r="F127" s="54">
        <v>46</v>
      </c>
      <c r="G127" s="12" t="s">
        <v>34</v>
      </c>
      <c r="H127" s="53">
        <v>57</v>
      </c>
      <c r="I127" s="71" t="str">
        <f>V16</f>
        <v>Victorius</v>
      </c>
      <c r="J127" s="73"/>
      <c r="K127" s="73"/>
      <c r="L127" s="73"/>
      <c r="M127" s="73"/>
      <c r="N127" s="73"/>
      <c r="O127" s="73"/>
      <c r="P127" s="72"/>
      <c r="Q127" s="2">
        <f>IF(OR(H127="",F127=""),"",IF(H127=F127,1,IF(H127&lt;F127,0,IF(H127-F127&lt;10,2,IF(H127&gt;F127,3,SE)))))</f>
        <v>3</v>
      </c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2"/>
      <c r="AH127" s="52"/>
      <c r="AI127" s="52"/>
    </row>
    <row r="128" spans="3:35" x14ac:dyDescent="0.25">
      <c r="C128" s="2">
        <f>IF(OR(F128="",H128=""),"",IF(F128=H128,1,IF(F128&lt;H128,0,IF(F128-H128&lt;10,2,IF(F128&gt;H128,3,SE)))))</f>
        <v>3</v>
      </c>
      <c r="D128" s="64" t="str">
        <f>V24</f>
        <v>Family Paz F.C.</v>
      </c>
      <c r="E128" s="64"/>
      <c r="F128" s="53">
        <v>60</v>
      </c>
      <c r="G128" s="12" t="s">
        <v>34</v>
      </c>
      <c r="H128" s="54">
        <v>48</v>
      </c>
      <c r="I128" s="64" t="str">
        <f>V20</f>
        <v>Engenheirense</v>
      </c>
      <c r="J128" s="64"/>
      <c r="K128" s="64"/>
      <c r="L128" s="64"/>
      <c r="M128" s="64"/>
      <c r="N128" s="64"/>
      <c r="O128" s="64"/>
      <c r="P128" s="64"/>
      <c r="Q128" s="2">
        <f>IF(OR(H128="",F128=""),"",IF(H128=F128,1,IF(H128&lt;F128,0,IF(H128-F128&lt;10,2,IF(H128&gt;F128,3,SE)))))</f>
        <v>0</v>
      </c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2"/>
      <c r="AH128" s="52"/>
      <c r="AI128" s="52"/>
    </row>
    <row r="129" spans="3:35" x14ac:dyDescent="0.25">
      <c r="C129" s="2">
        <f>IF(OR(F129="",H129=""),"",IF(F129=H129,1,IF(F129&lt;H129,0,IF(F129-H129&lt;10,2,IF(F129&gt;H129,3,SE)))))</f>
        <v>0</v>
      </c>
      <c r="D129" s="71" t="str">
        <f>V25</f>
        <v>É o ki tu merece</v>
      </c>
      <c r="E129" s="72"/>
      <c r="F129" s="54">
        <v>32</v>
      </c>
      <c r="G129" s="12" t="s">
        <v>34</v>
      </c>
      <c r="H129" s="53">
        <v>66</v>
      </c>
      <c r="I129" s="71" t="str">
        <f>V19</f>
        <v>André fogão</v>
      </c>
      <c r="J129" s="73"/>
      <c r="K129" s="73"/>
      <c r="L129" s="73"/>
      <c r="M129" s="73"/>
      <c r="N129" s="73"/>
      <c r="O129" s="73"/>
      <c r="P129" s="72"/>
      <c r="Q129" s="2">
        <f>IF(OR(H129="",F129=""),"",IF(H129=F129,1,IF(H129&lt;F129,0,IF(H129-F129&lt;10,2,IF(H129&gt;F129,3,SE)))))</f>
        <v>3</v>
      </c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2"/>
      <c r="AH129" s="52"/>
      <c r="AI129" s="52"/>
    </row>
    <row r="130" spans="3:35" x14ac:dyDescent="0.25">
      <c r="C130" s="2">
        <f>IF(OR(F130="",H130=""),"",IF(F130=H130,1,IF(F130&lt;H130,0,IF(F130-H130&lt;10,2,IF(F130&gt;H130,3,SE)))))</f>
        <v>0</v>
      </c>
      <c r="D130" s="64" t="str">
        <f>V14</f>
        <v>FC Casablanca</v>
      </c>
      <c r="E130" s="64"/>
      <c r="F130" s="54">
        <v>46</v>
      </c>
      <c r="G130" s="12" t="s">
        <v>34</v>
      </c>
      <c r="H130" s="53">
        <v>62</v>
      </c>
      <c r="I130" s="64" t="str">
        <f>V13</f>
        <v>Juguli fc</v>
      </c>
      <c r="J130" s="64"/>
      <c r="K130" s="64"/>
      <c r="L130" s="64"/>
      <c r="M130" s="64"/>
      <c r="N130" s="64"/>
      <c r="O130" s="64"/>
      <c r="P130" s="64"/>
      <c r="Q130" s="2">
        <f>IF(OR(H130="",F130=""),"",IF(H130=F130,1,IF(H130&lt;F130,0,IF(H130-F130&lt;10,2,IF(H130&gt;F130,3,SE)))))</f>
        <v>3</v>
      </c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G130" s="52"/>
      <c r="AH130" s="52"/>
      <c r="AI130" s="52"/>
    </row>
    <row r="131" spans="3:35" x14ac:dyDescent="0.25">
      <c r="C131" s="2">
        <f>IF(OR(F131="",H131=""),"",IF(F131=H131,1,IF(F131&lt;H131,0,IF(F131-H131&lt;10,2,IF(F131&gt;H131,3,SE)))))</f>
        <v>2</v>
      </c>
      <c r="D131" s="64" t="str">
        <f>V18</f>
        <v>Nicka SC</v>
      </c>
      <c r="E131" s="64"/>
      <c r="F131" s="53">
        <v>35</v>
      </c>
      <c r="G131" s="12" t="s">
        <v>34</v>
      </c>
      <c r="H131" s="54">
        <v>26</v>
      </c>
      <c r="I131" s="64" t="str">
        <f>V23</f>
        <v>ticosto fc</v>
      </c>
      <c r="J131" s="64"/>
      <c r="K131" s="64"/>
      <c r="L131" s="64"/>
      <c r="M131" s="64"/>
      <c r="N131" s="64"/>
      <c r="O131" s="64"/>
      <c r="P131" s="64"/>
      <c r="Q131" s="2">
        <f>IF(OR(H131="",F131=""),"",IF(H131=F131,1,IF(H131&lt;F131,0,IF(H131-F131&lt;10,2,IF(H131&gt;F131,3,SE)))))</f>
        <v>0</v>
      </c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52"/>
      <c r="AG131" s="52"/>
      <c r="AH131" s="52"/>
      <c r="AI131" s="52"/>
    </row>
    <row r="132" spans="3:35" x14ac:dyDescent="0.25">
      <c r="C132" s="2">
        <f>IF(OR(F132="",H132=""),"",IF(F132=H132,1,IF(F132&lt;H132,0,IF(F132-H132&lt;10,2,IF(F132&gt;H132,3,SE)))))</f>
        <v>2</v>
      </c>
      <c r="D132" s="64" t="str">
        <f>V15</f>
        <v>Mathpalestra</v>
      </c>
      <c r="E132" s="64"/>
      <c r="F132" s="53">
        <v>30</v>
      </c>
      <c r="G132" s="12" t="s">
        <v>34</v>
      </c>
      <c r="H132" s="54">
        <v>25</v>
      </c>
      <c r="I132" s="64" t="str">
        <f>V26</f>
        <v>Vasco.Melbourne Fc</v>
      </c>
      <c r="J132" s="64"/>
      <c r="K132" s="64"/>
      <c r="L132" s="64"/>
      <c r="M132" s="64"/>
      <c r="N132" s="64"/>
      <c r="O132" s="64"/>
      <c r="P132" s="64"/>
      <c r="Q132" s="2">
        <f>IF(OR(H132="",F132=""),"",IF(H132=F132,1,IF(H132&lt;F132,0,IF(H132-F132&lt;10,2,IF(H132&gt;F132,3,SE)))))</f>
        <v>0</v>
      </c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G132" s="52"/>
      <c r="AH132" s="52"/>
      <c r="AI132" s="52"/>
    </row>
    <row r="133" spans="3:35" x14ac:dyDescent="0.25">
      <c r="C133" s="2">
        <f>IF(OR(F133="",H133=""),"",IF(F133=H133,1,IF(F133&lt;H133,0,IF(F133-H133&lt;10,2,IF(F133&gt;H133,3,SE)))))</f>
        <v>3</v>
      </c>
      <c r="D133" s="64" t="str">
        <f>V11</f>
        <v>Chevrand showe.c</v>
      </c>
      <c r="E133" s="64"/>
      <c r="F133" s="53">
        <v>50</v>
      </c>
      <c r="G133" s="12" t="s">
        <v>34</v>
      </c>
      <c r="H133" s="54">
        <v>38</v>
      </c>
      <c r="I133" s="64" t="str">
        <f>V22</f>
        <v>Panza FC</v>
      </c>
      <c r="J133" s="64"/>
      <c r="K133" s="64"/>
      <c r="L133" s="64"/>
      <c r="M133" s="64"/>
      <c r="N133" s="64"/>
      <c r="O133" s="64"/>
      <c r="P133" s="64"/>
      <c r="Q133" s="2">
        <f>IF(OR(H133="",F133=""),"",IF(H133=F133,1,IF(H133&lt;F133,0,IF(H133-F133&lt;10,2,IF(H133&gt;F133,3,SE)))))</f>
        <v>0</v>
      </c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2"/>
      <c r="AI133" s="52"/>
    </row>
    <row r="134" spans="3:35" x14ac:dyDescent="0.25">
      <c r="C134" s="2">
        <f>IF(OR(F134="",H134=""),"",IF(F134=H134,1,IF(F134&lt;H134,0,IF(F134-H134&lt;10,2,IF(F134&gt;H134,3,SE)))))</f>
        <v>0</v>
      </c>
      <c r="D134" s="64" t="str">
        <f>V17</f>
        <v>Xavecos UFC</v>
      </c>
      <c r="E134" s="64"/>
      <c r="F134" s="54">
        <v>34</v>
      </c>
      <c r="G134" s="12" t="s">
        <v>34</v>
      </c>
      <c r="H134" s="53">
        <v>38</v>
      </c>
      <c r="I134" s="64" t="str">
        <f>V21</f>
        <v>Stars United C.F</v>
      </c>
      <c r="J134" s="64"/>
      <c r="K134" s="64"/>
      <c r="L134" s="64"/>
      <c r="M134" s="64"/>
      <c r="N134" s="64"/>
      <c r="O134" s="64"/>
      <c r="P134" s="64"/>
      <c r="Q134" s="2">
        <f>IF(OR(H134="",F134=""),"",IF(H134=F134,1,IF(H134&lt;F134,0,IF(H134-F134&lt;10,2,IF(H134&gt;F134,3,SE)))))</f>
        <v>2</v>
      </c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2"/>
      <c r="AI134" s="52"/>
    </row>
    <row r="135" spans="3:35" ht="15.75" thickBot="1" x14ac:dyDescent="0.3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V135" s="52"/>
      <c r="W135" s="52"/>
      <c r="X135" s="52"/>
      <c r="Y135" s="52"/>
      <c r="Z135" s="52"/>
      <c r="AA135" s="52"/>
      <c r="AB135" s="52"/>
      <c r="AC135" s="52"/>
      <c r="AD135" s="52"/>
      <c r="AE135" s="52"/>
      <c r="AF135" s="52"/>
      <c r="AG135" s="52"/>
      <c r="AH135" s="52"/>
      <c r="AI135" s="52"/>
    </row>
    <row r="136" spans="3:35" x14ac:dyDescent="0.25">
      <c r="C136" s="2" t="str">
        <f>IF(OR(F136="",H136=""),"",IF(F136=H136,1,IF(F136&lt;H136,0,IF(F136-H136&lt;10,2,IF(F136&gt;H136,3,SE)))))</f>
        <v/>
      </c>
      <c r="D136" s="65" t="s">
        <v>43</v>
      </c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7"/>
      <c r="Q136" s="2" t="str">
        <f>IF(OR(H136="",F136=""),"",IF(H136=F136,1,IF(H136&lt;F136,0,IF(H136-F136&lt;10,2,IF(H136&gt;F136,3,SE)))))</f>
        <v/>
      </c>
      <c r="V136" s="52"/>
      <c r="W136" s="52"/>
      <c r="X136" s="52"/>
      <c r="Y136" s="52"/>
      <c r="Z136" s="52"/>
      <c r="AA136" s="52"/>
      <c r="AB136" s="52"/>
      <c r="AC136" s="52"/>
      <c r="AD136" s="52"/>
      <c r="AE136" s="52"/>
      <c r="AF136" s="52"/>
      <c r="AG136" s="52"/>
      <c r="AH136" s="52"/>
      <c r="AI136" s="52"/>
    </row>
    <row r="137" spans="3:35" ht="15.75" thickBot="1" x14ac:dyDescent="0.3">
      <c r="C137" s="2" t="str">
        <f>IF(OR(F137="",H137=""),"",IF(F137=H137,1,IF(F137&lt;H137,0,IF(F137-H137&lt;10,2,IF(F137&gt;H137,3,SE)))))</f>
        <v/>
      </c>
      <c r="D137" s="68"/>
      <c r="E137" s="69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70"/>
      <c r="Q137" s="2" t="str">
        <f>IF(OR(H137="",F137=""),"",IF(H137=F137,1,IF(H137&lt;F137,0,IF(H137-F137&lt;10,2,IF(H137&gt;F137,3,SE)))))</f>
        <v/>
      </c>
      <c r="V137" s="52"/>
      <c r="W137" s="52"/>
      <c r="X137" s="52"/>
      <c r="Y137" s="52"/>
      <c r="Z137" s="52"/>
      <c r="AA137" s="52"/>
      <c r="AB137" s="52"/>
      <c r="AC137" s="52"/>
      <c r="AD137" s="52"/>
      <c r="AE137" s="52"/>
      <c r="AF137" s="52"/>
      <c r="AG137" s="52"/>
      <c r="AH137" s="52"/>
      <c r="AI137" s="52"/>
    </row>
    <row r="138" spans="3:35" x14ac:dyDescent="0.25">
      <c r="C138" s="2" t="str">
        <f>IF(OR(F138="",H138=""),"",IF(F138=H138,1,IF(F138&lt;H138,0,IF(F138-H138&lt;10,2,IF(F138&gt;H138,3,SE)))))</f>
        <v/>
      </c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2" t="str">
        <f>IF(OR(H138="",F138=""),"",IF(H138=F138,1,IF(H138&lt;F138,0,IF(H138-F138&lt;10,2,IF(H138&gt;F138,3,SE)))))</f>
        <v/>
      </c>
      <c r="V138" s="52"/>
      <c r="W138" s="52"/>
      <c r="X138" s="52"/>
      <c r="Y138" s="52"/>
      <c r="Z138" s="52"/>
      <c r="AA138" s="52"/>
      <c r="AB138" s="52"/>
      <c r="AC138" s="52"/>
      <c r="AD138" s="52"/>
      <c r="AE138" s="52"/>
      <c r="AF138" s="52"/>
      <c r="AG138" s="52"/>
      <c r="AH138" s="52"/>
      <c r="AI138" s="52"/>
    </row>
    <row r="139" spans="3:35" x14ac:dyDescent="0.25">
      <c r="C139" s="2">
        <f>IF(OR(F139="",H139=""),"",IF(F139=H139,1,IF(F139&lt;H139,0,IF(F139-H139&lt;10,2,IF(F139&gt;H139,3,SE)))))</f>
        <v>0</v>
      </c>
      <c r="D139" s="71" t="str">
        <f>V23</f>
        <v>ticosto fc</v>
      </c>
      <c r="E139" s="72"/>
      <c r="F139" s="54">
        <v>15</v>
      </c>
      <c r="G139" s="12" t="s">
        <v>34</v>
      </c>
      <c r="H139" s="53">
        <v>56</v>
      </c>
      <c r="I139" s="71" t="str">
        <f>V11</f>
        <v>Chevrand showe.c</v>
      </c>
      <c r="J139" s="73"/>
      <c r="K139" s="73"/>
      <c r="L139" s="73"/>
      <c r="M139" s="73"/>
      <c r="N139" s="73"/>
      <c r="O139" s="73"/>
      <c r="P139" s="72"/>
      <c r="Q139" s="2">
        <f>IF(OR(H139="",F139=""),"",IF(H139=F139,1,IF(H139&lt;F139,0,IF(H139-F139&lt;10,2,IF(H139&gt;F139,3,SE)))))</f>
        <v>3</v>
      </c>
      <c r="V139" s="52"/>
      <c r="W139" s="52"/>
      <c r="X139" s="52"/>
      <c r="Y139" s="52"/>
      <c r="Z139" s="52"/>
      <c r="AA139" s="52"/>
      <c r="AB139" s="52"/>
      <c r="AC139" s="52"/>
      <c r="AD139" s="52"/>
      <c r="AE139" s="52"/>
      <c r="AF139" s="52"/>
      <c r="AG139" s="52"/>
      <c r="AH139" s="52"/>
      <c r="AI139" s="52"/>
    </row>
    <row r="140" spans="3:35" x14ac:dyDescent="0.25">
      <c r="C140" s="2">
        <f>IF(OR(F140="",H140=""),"",IF(F140=H140,1,IF(F140&lt;H140,0,IF(F140-H140&lt;10,2,IF(F140&gt;H140,3,SE)))))</f>
        <v>3</v>
      </c>
      <c r="D140" s="64" t="str">
        <f>V24</f>
        <v>Family Paz F.C.</v>
      </c>
      <c r="E140" s="64"/>
      <c r="F140" s="53">
        <v>93</v>
      </c>
      <c r="G140" s="12" t="s">
        <v>34</v>
      </c>
      <c r="H140" s="54">
        <v>65</v>
      </c>
      <c r="I140" s="64" t="str">
        <f>V25</f>
        <v>É o ki tu merece</v>
      </c>
      <c r="J140" s="64"/>
      <c r="K140" s="64"/>
      <c r="L140" s="64"/>
      <c r="M140" s="64"/>
      <c r="N140" s="64"/>
      <c r="O140" s="64"/>
      <c r="P140" s="64"/>
      <c r="Q140" s="2">
        <f>IF(OR(H140="",F140=""),"",IF(H140=F140,1,IF(H140&lt;F140,0,IF(H140-F140&lt;10,2,IF(H140&gt;F140,3,SE)))))</f>
        <v>0</v>
      </c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52"/>
      <c r="AG140" s="52"/>
      <c r="AH140" s="52"/>
      <c r="AI140" s="52"/>
    </row>
    <row r="141" spans="3:35" x14ac:dyDescent="0.25">
      <c r="C141" s="2">
        <f>IF(OR(F141="",H141=""),"",IF(F141=H141,1,IF(F141&lt;H141,0,IF(F141-H141&lt;10,2,IF(F141&gt;H141,3,SE)))))</f>
        <v>3</v>
      </c>
      <c r="D141" s="71" t="str">
        <f>V19</f>
        <v>André fogão</v>
      </c>
      <c r="E141" s="72"/>
      <c r="F141" s="53">
        <v>61</v>
      </c>
      <c r="G141" s="12" t="s">
        <v>34</v>
      </c>
      <c r="H141" s="54">
        <v>49</v>
      </c>
      <c r="I141" s="71" t="str">
        <f>V15</f>
        <v>Mathpalestra</v>
      </c>
      <c r="J141" s="73"/>
      <c r="K141" s="73"/>
      <c r="L141" s="73"/>
      <c r="M141" s="73"/>
      <c r="N141" s="73"/>
      <c r="O141" s="73"/>
      <c r="P141" s="72"/>
      <c r="Q141" s="2">
        <f>IF(OR(H141="",F141=""),"",IF(H141=F141,1,IF(H141&lt;F141,0,IF(H141-F141&lt;10,2,IF(H141&gt;F141,3,SE)))))</f>
        <v>0</v>
      </c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G141" s="52"/>
      <c r="AH141" s="52"/>
      <c r="AI141" s="52"/>
    </row>
    <row r="142" spans="3:35" x14ac:dyDescent="0.25">
      <c r="C142" s="2">
        <f>IF(OR(F142="",H142=""),"",IF(F142=H142,1,IF(F142&lt;H142,0,IF(F142-H142&lt;10,2,IF(F142&gt;H142,3,SE)))))</f>
        <v>0</v>
      </c>
      <c r="D142" s="64" t="str">
        <f>V18</f>
        <v>Nicka SC</v>
      </c>
      <c r="E142" s="64"/>
      <c r="F142" s="54">
        <v>43</v>
      </c>
      <c r="G142" s="12" t="s">
        <v>34</v>
      </c>
      <c r="H142" s="53">
        <v>68</v>
      </c>
      <c r="I142" s="64" t="str">
        <f>V12</f>
        <v>DREAM TEAM10</v>
      </c>
      <c r="J142" s="64"/>
      <c r="K142" s="64"/>
      <c r="L142" s="64"/>
      <c r="M142" s="64"/>
      <c r="N142" s="64"/>
      <c r="O142" s="64"/>
      <c r="P142" s="64"/>
      <c r="Q142" s="2">
        <f>IF(OR(H142="",F142=""),"",IF(H142=F142,1,IF(H142&lt;F142,0,IF(H142-F142&lt;10,2,IF(H142&gt;F142,3,SE)))))</f>
        <v>3</v>
      </c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52"/>
      <c r="AG142" s="52"/>
      <c r="AH142" s="52"/>
      <c r="AI142" s="52"/>
    </row>
    <row r="143" spans="3:35" x14ac:dyDescent="0.25">
      <c r="C143" s="2">
        <f>IF(OR(F143="",H143=""),"",IF(F143=H143,1,IF(F143&lt;H143,0,IF(F143-H143&lt;10,2,IF(F143&gt;H143,3,SE)))))</f>
        <v>2</v>
      </c>
      <c r="D143" s="64" t="str">
        <f>V13</f>
        <v>Juguli fc</v>
      </c>
      <c r="E143" s="64"/>
      <c r="F143" s="53">
        <v>63</v>
      </c>
      <c r="G143" s="12" t="s">
        <v>34</v>
      </c>
      <c r="H143" s="54">
        <v>59</v>
      </c>
      <c r="I143" s="64" t="str">
        <f>V26</f>
        <v>Vasco.Melbourne Fc</v>
      </c>
      <c r="J143" s="64"/>
      <c r="K143" s="64"/>
      <c r="L143" s="64"/>
      <c r="M143" s="64"/>
      <c r="N143" s="64"/>
      <c r="O143" s="64"/>
      <c r="P143" s="64"/>
      <c r="Q143" s="2">
        <f>IF(OR(H143="",F143=""),"",IF(H143=F143,1,IF(H143&lt;F143,0,IF(H143-F143&lt;10,2,IF(H143&gt;F143,3,SE)))))</f>
        <v>0</v>
      </c>
      <c r="V143" s="52"/>
      <c r="W143" s="52"/>
      <c r="X143" s="52"/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</row>
    <row r="144" spans="3:35" x14ac:dyDescent="0.25">
      <c r="C144" s="2">
        <f>IF(OR(F144="",H144=""),"",IF(F144=H144,1,IF(F144&lt;H144,0,IF(F144-H144&lt;10,2,IF(F144&gt;H144,3,SE)))))</f>
        <v>3</v>
      </c>
      <c r="D144" s="64" t="str">
        <f>V22</f>
        <v>Panza FC</v>
      </c>
      <c r="E144" s="64"/>
      <c r="F144" s="53">
        <v>73</v>
      </c>
      <c r="G144" s="12" t="s">
        <v>34</v>
      </c>
      <c r="H144" s="54">
        <v>61</v>
      </c>
      <c r="I144" s="64" t="str">
        <f>V14</f>
        <v>FC Casablanca</v>
      </c>
      <c r="J144" s="64"/>
      <c r="K144" s="64"/>
      <c r="L144" s="64"/>
      <c r="M144" s="64"/>
      <c r="N144" s="64"/>
      <c r="O144" s="64"/>
      <c r="P144" s="64"/>
      <c r="Q144" s="2">
        <f>IF(OR(H144="",F144=""),"",IF(H144=F144,1,IF(H144&lt;F144,0,IF(H144-F144&lt;10,2,IF(H144&gt;F144,3,SE)))))</f>
        <v>0</v>
      </c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</row>
    <row r="145" spans="3:35" x14ac:dyDescent="0.25">
      <c r="C145" s="2">
        <f>IF(OR(F145="",H145=""),"",IF(F145=H145,1,IF(F145&lt;H145,0,IF(F145-H145&lt;10,2,IF(F145&gt;H145,3,SE)))))</f>
        <v>3</v>
      </c>
      <c r="D145" s="64" t="str">
        <f>V21</f>
        <v>Stars United C.F</v>
      </c>
      <c r="E145" s="64"/>
      <c r="F145" s="53">
        <v>80</v>
      </c>
      <c r="G145" s="12" t="s">
        <v>34</v>
      </c>
      <c r="H145" s="54">
        <v>58</v>
      </c>
      <c r="I145" s="64" t="str">
        <f>V16</f>
        <v>Victorius</v>
      </c>
      <c r="J145" s="64"/>
      <c r="K145" s="64"/>
      <c r="L145" s="64"/>
      <c r="M145" s="64"/>
      <c r="N145" s="64"/>
      <c r="O145" s="64"/>
      <c r="P145" s="64"/>
      <c r="Q145" s="2">
        <f>IF(OR(H145="",F145=""),"",IF(H145=F145,1,IF(H145&lt;F145,0,IF(H145-F145&lt;10,2,IF(H145&gt;F145,3,SE)))))</f>
        <v>0</v>
      </c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</row>
    <row r="146" spans="3:35" x14ac:dyDescent="0.25">
      <c r="C146" s="2">
        <f>IF(OR(F146="",H146=""),"",IF(F146=H146,1,IF(F146&lt;H146,0,IF(F146-H146&lt;10,2,IF(F146&gt;H146,3,SE)))))</f>
        <v>3</v>
      </c>
      <c r="D146" s="64" t="str">
        <f>V20</f>
        <v>Engenheirense</v>
      </c>
      <c r="E146" s="64"/>
      <c r="F146" s="53">
        <v>82</v>
      </c>
      <c r="G146" s="12" t="s">
        <v>34</v>
      </c>
      <c r="H146" s="57">
        <v>71</v>
      </c>
      <c r="I146" s="64" t="str">
        <f>V17</f>
        <v>Xavecos UFC</v>
      </c>
      <c r="J146" s="64"/>
      <c r="K146" s="64"/>
      <c r="L146" s="64"/>
      <c r="M146" s="64"/>
      <c r="N146" s="64"/>
      <c r="O146" s="64"/>
      <c r="P146" s="64"/>
      <c r="Q146" s="2">
        <f>IF(OR(H146="",F146=""),"",IF(H146=F146,1,IF(H146&lt;F146,0,IF(H146-F146&lt;10,2,IF(H146&gt;F146,3,SE)))))</f>
        <v>0</v>
      </c>
      <c r="V146" s="52"/>
      <c r="W146" s="52"/>
      <c r="X146" s="52"/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</row>
    <row r="147" spans="3:35" ht="15.75" thickBot="1" x14ac:dyDescent="0.3">
      <c r="C147" s="2" t="str">
        <f>IF(OR(F147="",H147=""),"",IF(F147=H147,1,IF(F147&lt;H147,0,IF(F147-H147&lt;10,2,IF(F147&gt;H147,3,SE)))))</f>
        <v/>
      </c>
      <c r="Q147" s="2" t="str">
        <f>IF(OR(H147="",F147=""),"",IF(H147=F147,1,IF(H147&lt;F147,0,IF(H147-F147&lt;10,2,IF(H147&gt;F147,3,SE)))))</f>
        <v/>
      </c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</row>
    <row r="148" spans="3:35" x14ac:dyDescent="0.25">
      <c r="C148" s="2" t="str">
        <f>IF(OR(F148="",H148=""),"",IF(F148=H148,1,IF(F148&lt;H148,0,IF(F148-H148&lt;10,2,IF(F148&gt;H148,3,SE)))))</f>
        <v/>
      </c>
      <c r="D148" s="65" t="s">
        <v>44</v>
      </c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7"/>
      <c r="Q148" s="2" t="str">
        <f>IF(OR(H148="",F148=""),"",IF(H148=F148,1,IF(H148&lt;F148,0,IF(H148-F148&lt;10,2,IF(H148&gt;F148,3,SE)))))</f>
        <v/>
      </c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</row>
    <row r="149" spans="3:35" ht="15.75" thickBot="1" x14ac:dyDescent="0.3">
      <c r="C149" s="2" t="str">
        <f>IF(OR(F149="",H149=""),"",IF(F149=H149,1,IF(F149&lt;H149,0,IF(F149-H149&lt;10,2,IF(F149&gt;H149,3,SE)))))</f>
        <v/>
      </c>
      <c r="D149" s="68"/>
      <c r="E149" s="69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70"/>
      <c r="Q149" s="2" t="str">
        <f>IF(OR(H149="",F149=""),"",IF(H149=F149,1,IF(H149&lt;F149,0,IF(H149-F149&lt;10,2,IF(H149&gt;F149,3,SE)))))</f>
        <v/>
      </c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</row>
    <row r="150" spans="3:35" x14ac:dyDescent="0.25">
      <c r="C150" s="2" t="str">
        <f>IF(OR(F150="",H150=""),"",IF(F150=H150,1,IF(F150&lt;H150,0,IF(F150-H150&lt;10,2,IF(F150&gt;H150,3,SE)))))</f>
        <v/>
      </c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2" t="str">
        <f>IF(OR(H150="",F150=""),"",IF(H150=F150,1,IF(H150&lt;F150,0,IF(H150-F150&lt;10,2,IF(H150&gt;F150,3,SE)))))</f>
        <v/>
      </c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</row>
    <row r="151" spans="3:35" x14ac:dyDescent="0.25">
      <c r="C151" s="2">
        <f>IF(OR(F151="",H151=""),"",IF(F151=H151,1,IF(F151&lt;H151,0,IF(F151-H151&lt;10,2,IF(F151&gt;H151,3,SE)))))</f>
        <v>3</v>
      </c>
      <c r="D151" s="71" t="str">
        <f>V19</f>
        <v>André fogão</v>
      </c>
      <c r="E151" s="72"/>
      <c r="F151" s="53">
        <v>38</v>
      </c>
      <c r="G151" s="12" t="s">
        <v>34</v>
      </c>
      <c r="H151" s="54">
        <v>3</v>
      </c>
      <c r="I151" s="71" t="str">
        <f>V23</f>
        <v>ticosto fc</v>
      </c>
      <c r="J151" s="73"/>
      <c r="K151" s="73"/>
      <c r="L151" s="73"/>
      <c r="M151" s="73"/>
      <c r="N151" s="73"/>
      <c r="O151" s="73"/>
      <c r="P151" s="72"/>
      <c r="Q151" s="2">
        <f>IF(OR(H151="",F151=""),"",IF(H151=F151,1,IF(H151&lt;F151,0,IF(H151-F151&lt;10,2,IF(H151&gt;F151,3,SE)))))</f>
        <v>0</v>
      </c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</row>
    <row r="152" spans="3:35" x14ac:dyDescent="0.25">
      <c r="C152" s="2">
        <f>IF(OR(F152="",H152=""),"",IF(F152=H152,1,IF(F152&lt;H152,0,IF(F152-H152&lt;10,2,IF(F152&gt;H152,3,SE)))))</f>
        <v>2</v>
      </c>
      <c r="D152" s="64" t="str">
        <f>V15</f>
        <v>Mathpalestra</v>
      </c>
      <c r="E152" s="64"/>
      <c r="F152" s="53">
        <v>26</v>
      </c>
      <c r="G152" s="12" t="s">
        <v>34</v>
      </c>
      <c r="H152" s="54">
        <v>19</v>
      </c>
      <c r="I152" s="64" t="str">
        <f>V24</f>
        <v>Family Paz F.C.</v>
      </c>
      <c r="J152" s="64"/>
      <c r="K152" s="64"/>
      <c r="L152" s="64"/>
      <c r="M152" s="64"/>
      <c r="N152" s="64"/>
      <c r="O152" s="64"/>
      <c r="P152" s="64"/>
      <c r="Q152" s="2">
        <f>IF(OR(H152="",F152=""),"",IF(H152=F152,1,IF(H152&lt;F152,0,IF(H152-F152&lt;10,2,IF(H152&gt;F152,3,SE)))))</f>
        <v>0</v>
      </c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G152" s="52"/>
      <c r="AH152" s="52"/>
      <c r="AI152" s="52"/>
    </row>
    <row r="153" spans="3:35" x14ac:dyDescent="0.25">
      <c r="C153" s="2">
        <f>IF(OR(F153="",H153=""),"",IF(F153=H153,1,IF(F153&lt;H153,0,IF(F153-H153&lt;10,2,IF(F153&gt;H153,3,SE)))))</f>
        <v>0</v>
      </c>
      <c r="D153" s="71" t="str">
        <f>V12</f>
        <v>DREAM TEAM10</v>
      </c>
      <c r="E153" s="72"/>
      <c r="F153" s="54">
        <v>46</v>
      </c>
      <c r="G153" s="12" t="s">
        <v>34</v>
      </c>
      <c r="H153" s="53">
        <v>61</v>
      </c>
      <c r="I153" s="71" t="str">
        <f>V21</f>
        <v>Stars United C.F</v>
      </c>
      <c r="J153" s="73"/>
      <c r="K153" s="73"/>
      <c r="L153" s="73"/>
      <c r="M153" s="73"/>
      <c r="N153" s="73"/>
      <c r="O153" s="73"/>
      <c r="P153" s="72"/>
      <c r="Q153" s="2">
        <f>IF(OR(H153="",F153=""),"",IF(H153=F153,1,IF(H153&lt;F153,0,IF(H153-F153&lt;10,2,IF(H153&gt;F153,3,SE)))))</f>
        <v>3</v>
      </c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G153" s="52"/>
      <c r="AH153" s="52"/>
      <c r="AI153" s="52"/>
    </row>
    <row r="154" spans="3:35" x14ac:dyDescent="0.25">
      <c r="C154" s="2">
        <f>IF(OR(F154="",H154=""),"",IF(F154=H154,1,IF(F154&lt;H154,0,IF(F154-H154&lt;10,2,IF(F154&gt;H154,3,SE)))))</f>
        <v>2</v>
      </c>
      <c r="D154" s="64" t="str">
        <f>V26</f>
        <v>Vasco.Melbourne Fc</v>
      </c>
      <c r="E154" s="64"/>
      <c r="F154" s="53">
        <v>55</v>
      </c>
      <c r="G154" s="12" t="s">
        <v>34</v>
      </c>
      <c r="H154" s="54">
        <v>46</v>
      </c>
      <c r="I154" s="64" t="str">
        <f>V22</f>
        <v>Panza FC</v>
      </c>
      <c r="J154" s="64"/>
      <c r="K154" s="64"/>
      <c r="L154" s="64"/>
      <c r="M154" s="64"/>
      <c r="N154" s="64"/>
      <c r="O154" s="64"/>
      <c r="P154" s="64"/>
      <c r="Q154" s="2">
        <f>IF(OR(H154="",F154=""),"",IF(H154=F154,1,IF(H154&lt;F154,0,IF(H154-F154&lt;10,2,IF(H154&gt;F154,3,SE)))))</f>
        <v>0</v>
      </c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G154" s="52"/>
      <c r="AH154" s="52"/>
      <c r="AI154" s="52"/>
    </row>
    <row r="155" spans="3:35" x14ac:dyDescent="0.25">
      <c r="C155" s="2">
        <f>IF(OR(F155="",H155=""),"",IF(F155=H155,1,IF(F155&lt;H155,0,IF(F155-H155&lt;10,2,IF(F155&gt;H155,3,SE)))))</f>
        <v>2</v>
      </c>
      <c r="D155" s="64" t="str">
        <f>V17</f>
        <v>Xavecos UFC</v>
      </c>
      <c r="E155" s="64"/>
      <c r="F155" s="53">
        <v>56</v>
      </c>
      <c r="G155" s="12" t="s">
        <v>34</v>
      </c>
      <c r="H155" s="54">
        <v>52</v>
      </c>
      <c r="I155" s="64" t="str">
        <f>V13</f>
        <v>Juguli fc</v>
      </c>
      <c r="J155" s="64"/>
      <c r="K155" s="64"/>
      <c r="L155" s="64"/>
      <c r="M155" s="64"/>
      <c r="N155" s="64"/>
      <c r="O155" s="64"/>
      <c r="P155" s="64"/>
      <c r="Q155" s="2">
        <f>IF(OR(H155="",F155=""),"",IF(H155=F155,1,IF(H155&lt;F155,0,IF(H155-F155&lt;10,2,IF(H155&gt;F155,3,SE)))))</f>
        <v>0</v>
      </c>
      <c r="V155" s="52"/>
      <c r="W155" s="52"/>
      <c r="X155" s="52"/>
      <c r="Y155" s="52"/>
      <c r="Z155" s="52"/>
      <c r="AA155" s="52"/>
      <c r="AB155" s="52"/>
      <c r="AC155" s="52"/>
      <c r="AD155" s="52"/>
      <c r="AE155" s="52"/>
      <c r="AF155" s="52"/>
      <c r="AG155" s="52"/>
      <c r="AH155" s="52"/>
      <c r="AI155" s="52"/>
    </row>
    <row r="156" spans="3:35" x14ac:dyDescent="0.25">
      <c r="C156" s="2">
        <f>IF(OR(F156="",H156=""),"",IF(F156=H156,1,IF(F156&lt;H156,0,IF(F156-H156&lt;10,2,IF(F156&gt;H156,3,SE)))))</f>
        <v>0</v>
      </c>
      <c r="D156" s="64" t="str">
        <f>V16</f>
        <v>Victorius</v>
      </c>
      <c r="E156" s="64"/>
      <c r="F156" s="54">
        <v>43</v>
      </c>
      <c r="G156" s="12" t="s">
        <v>34</v>
      </c>
      <c r="H156" s="53">
        <v>64</v>
      </c>
      <c r="I156" s="64" t="str">
        <f>V25</f>
        <v>É o ki tu merece</v>
      </c>
      <c r="J156" s="64"/>
      <c r="K156" s="64"/>
      <c r="L156" s="64"/>
      <c r="M156" s="64"/>
      <c r="N156" s="64"/>
      <c r="O156" s="64"/>
      <c r="P156" s="64"/>
      <c r="Q156" s="2">
        <f>IF(OR(H156="",F156=""),"",IF(H156=F156,1,IF(H156&lt;F156,0,IF(H156-F156&lt;10,2,IF(H156&gt;F156,3,SE)))))</f>
        <v>3</v>
      </c>
      <c r="V156" s="52"/>
      <c r="W156" s="52"/>
      <c r="X156" s="52"/>
      <c r="Y156" s="52"/>
      <c r="Z156" s="52"/>
      <c r="AA156" s="52"/>
      <c r="AB156" s="52"/>
      <c r="AC156" s="52"/>
      <c r="AD156" s="52"/>
      <c r="AE156" s="52"/>
      <c r="AF156" s="52"/>
      <c r="AG156" s="52"/>
      <c r="AH156" s="52"/>
      <c r="AI156" s="52"/>
    </row>
    <row r="157" spans="3:35" x14ac:dyDescent="0.25">
      <c r="C157" s="2">
        <f>IF(OR(F157="",H157=""),"",IF(F157=H157,1,IF(F157&lt;H157,0,IF(F157-H157&lt;10,2,IF(F157&gt;H157,3,SE)))))</f>
        <v>0</v>
      </c>
      <c r="D157" s="64" t="str">
        <f>V11</f>
        <v>Chevrand showe.c</v>
      </c>
      <c r="E157" s="64"/>
      <c r="F157" s="54">
        <v>57</v>
      </c>
      <c r="G157" s="12" t="s">
        <v>34</v>
      </c>
      <c r="H157" s="53">
        <v>72</v>
      </c>
      <c r="I157" s="64" t="str">
        <f>V20</f>
        <v>Engenheirense</v>
      </c>
      <c r="J157" s="64"/>
      <c r="K157" s="64"/>
      <c r="L157" s="64"/>
      <c r="M157" s="64"/>
      <c r="N157" s="64"/>
      <c r="O157" s="64"/>
      <c r="P157" s="64"/>
      <c r="Q157" s="2">
        <f>IF(OR(H157="",F157=""),"",IF(H157=F157,1,IF(H157&lt;F157,0,IF(H157-F157&lt;10,2,IF(H157&gt;F157,3,SE)))))</f>
        <v>3</v>
      </c>
      <c r="V157" s="52"/>
      <c r="W157" s="52"/>
      <c r="X157" s="52"/>
      <c r="Y157" s="52"/>
      <c r="Z157" s="52"/>
      <c r="AA157" s="52"/>
      <c r="AB157" s="52"/>
      <c r="AC157" s="52"/>
      <c r="AD157" s="52"/>
      <c r="AE157" s="52"/>
      <c r="AF157" s="52"/>
      <c r="AG157" s="52"/>
      <c r="AH157" s="52"/>
      <c r="AI157" s="52"/>
    </row>
    <row r="158" spans="3:35" x14ac:dyDescent="0.25">
      <c r="C158" s="2">
        <f>IF(OR(F158="",H158=""),"",IF(F158=H158,1,IF(F158&lt;H158,0,IF(F158-H158&lt;10,2,IF(F158&gt;H158,3,SE)))))</f>
        <v>3</v>
      </c>
      <c r="D158" s="64" t="str">
        <f>V14</f>
        <v>FC Casablanca</v>
      </c>
      <c r="E158" s="64"/>
      <c r="F158" s="53">
        <v>71</v>
      </c>
      <c r="G158" s="12" t="s">
        <v>34</v>
      </c>
      <c r="H158" s="54">
        <v>49</v>
      </c>
      <c r="I158" s="64" t="str">
        <f>V18</f>
        <v>Nicka SC</v>
      </c>
      <c r="J158" s="64"/>
      <c r="K158" s="64"/>
      <c r="L158" s="64"/>
      <c r="M158" s="64"/>
      <c r="N158" s="64"/>
      <c r="O158" s="64"/>
      <c r="P158" s="64"/>
      <c r="Q158" s="2">
        <f>IF(OR(H158="",F158=""),"",IF(H158=F158,1,IF(H158&lt;F158,0,IF(H158-F158&lt;10,2,IF(H158&gt;F158,3,SE)))))</f>
        <v>0</v>
      </c>
      <c r="V158" s="52"/>
      <c r="W158" s="52"/>
      <c r="X158" s="52"/>
      <c r="Y158" s="52"/>
      <c r="Z158" s="52"/>
      <c r="AA158" s="52"/>
      <c r="AB158" s="52"/>
      <c r="AC158" s="52"/>
      <c r="AD158" s="52"/>
      <c r="AE158" s="52"/>
      <c r="AF158" s="52"/>
      <c r="AG158" s="52"/>
      <c r="AH158" s="52"/>
      <c r="AI158" s="52"/>
    </row>
    <row r="159" spans="3:35" ht="15.75" thickBot="1" x14ac:dyDescent="0.3">
      <c r="C159" s="2" t="str">
        <f>IF(OR(F159="",H159=""),"",IF(F159=H159,1,IF(F159&lt;H159,0,IF(F159-H159&lt;10,2,IF(F159&gt;H159,3,SE)))))</f>
        <v/>
      </c>
      <c r="Q159" s="2" t="str">
        <f>IF(OR(H159="",F159=""),"",IF(H159=F159,1,IF(H159&lt;F159,0,IF(H159-F159&lt;10,2,IF(H159&gt;F159,3,SE)))))</f>
        <v/>
      </c>
      <c r="V159" s="52"/>
      <c r="W159" s="52"/>
      <c r="X159" s="52"/>
      <c r="Y159" s="52"/>
      <c r="Z159" s="52"/>
      <c r="AA159" s="52"/>
      <c r="AB159" s="52"/>
      <c r="AC159" s="52"/>
      <c r="AD159" s="52"/>
      <c r="AE159" s="52"/>
      <c r="AF159" s="52"/>
      <c r="AG159" s="52"/>
      <c r="AH159" s="52"/>
      <c r="AI159" s="52"/>
    </row>
    <row r="160" spans="3:35" x14ac:dyDescent="0.25">
      <c r="C160" s="2" t="str">
        <f>IF(OR(F160="",H160=""),"",IF(F160=H160,1,IF(F160&lt;H160,0,IF(F160-H160&lt;10,2,IF(F160&gt;H160,3,SE)))))</f>
        <v/>
      </c>
      <c r="D160" s="65" t="s">
        <v>45</v>
      </c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7"/>
      <c r="Q160" s="2" t="str">
        <f>IF(OR(H160="",F160=""),"",IF(H160=F160,1,IF(H160&lt;F160,0,IF(H160-F160&lt;10,2,IF(H160&gt;F160,3,SE)))))</f>
        <v/>
      </c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</row>
    <row r="161" spans="3:35" ht="15.75" thickBot="1" x14ac:dyDescent="0.3">
      <c r="C161" s="2" t="str">
        <f>IF(OR(F161="",H161=""),"",IF(F161=H161,1,IF(F161&lt;H161,0,IF(F161-H161&lt;10,2,IF(F161&gt;H161,3,SE)))))</f>
        <v/>
      </c>
      <c r="D161" s="68"/>
      <c r="E161" s="69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70"/>
      <c r="Q161" s="2" t="str">
        <f>IF(OR(H161="",F161=""),"",IF(H161=F161,1,IF(H161&lt;F161,0,IF(H161-F161&lt;10,2,IF(H161&gt;F161,3,SE)))))</f>
        <v/>
      </c>
      <c r="V161" s="52"/>
      <c r="W161" s="52"/>
      <c r="X161" s="52"/>
      <c r="Y161" s="52"/>
      <c r="Z161" s="52"/>
      <c r="AA161" s="52"/>
      <c r="AB161" s="52"/>
      <c r="AC161" s="52"/>
      <c r="AD161" s="52"/>
      <c r="AE161" s="52"/>
      <c r="AF161" s="52"/>
      <c r="AG161" s="52"/>
      <c r="AH161" s="52"/>
      <c r="AI161" s="52"/>
    </row>
    <row r="162" spans="3:35" x14ac:dyDescent="0.25">
      <c r="C162" s="2" t="str">
        <f>IF(OR(F162="",H162=""),"",IF(F162=H162,1,IF(F162&lt;H162,0,IF(F162-H162&lt;10,2,IF(F162&gt;H162,3,SE)))))</f>
        <v/>
      </c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2" t="str">
        <f>IF(OR(H162="",F162=""),"",IF(H162=F162,1,IF(H162&lt;F162,0,IF(H162-F162&lt;10,2,IF(H162&gt;F162,3,SE)))))</f>
        <v/>
      </c>
      <c r="V162" s="52"/>
      <c r="W162" s="52"/>
      <c r="X162" s="52"/>
      <c r="Y162" s="52"/>
      <c r="Z162" s="52"/>
      <c r="AA162" s="52"/>
      <c r="AB162" s="52"/>
      <c r="AC162" s="52"/>
      <c r="AD162" s="52"/>
      <c r="AE162" s="52"/>
      <c r="AF162" s="52"/>
      <c r="AG162" s="52"/>
      <c r="AH162" s="52"/>
      <c r="AI162" s="52"/>
    </row>
    <row r="163" spans="3:35" x14ac:dyDescent="0.25">
      <c r="C163" s="2">
        <f>IF(OR(F163="",H163=""),"",IF(F163=H163,1,IF(F163&lt;H163,0,IF(F163-H163&lt;10,2,IF(F163&gt;H163,3,SE)))))</f>
        <v>3</v>
      </c>
      <c r="D163" s="71" t="str">
        <f>V20</f>
        <v>Engenheirense</v>
      </c>
      <c r="E163" s="72"/>
      <c r="F163" s="53">
        <v>64</v>
      </c>
      <c r="G163" s="12" t="s">
        <v>34</v>
      </c>
      <c r="H163" s="54">
        <v>54</v>
      </c>
      <c r="I163" s="71" t="str">
        <f>V16</f>
        <v>Victorius</v>
      </c>
      <c r="J163" s="73"/>
      <c r="K163" s="73"/>
      <c r="L163" s="73"/>
      <c r="M163" s="73"/>
      <c r="N163" s="73"/>
      <c r="O163" s="73"/>
      <c r="P163" s="72"/>
      <c r="Q163" s="2">
        <f>IF(OR(H163="",F163=""),"",IF(H163=F163,1,IF(H163&lt;F163,0,IF(H163-F163&lt;10,2,IF(H163&gt;F163,3,SE)))))</f>
        <v>0</v>
      </c>
      <c r="V163" s="52"/>
      <c r="W163" s="52"/>
      <c r="X163" s="52"/>
      <c r="Y163" s="52"/>
      <c r="Z163" s="52"/>
      <c r="AA163" s="52"/>
      <c r="AB163" s="52"/>
      <c r="AC163" s="52"/>
      <c r="AD163" s="52"/>
      <c r="AE163" s="52"/>
      <c r="AF163" s="52"/>
      <c r="AG163" s="52"/>
      <c r="AH163" s="52"/>
      <c r="AI163" s="52"/>
    </row>
    <row r="164" spans="3:35" x14ac:dyDescent="0.25">
      <c r="C164" s="2">
        <f>IF(OR(F164="",H164=""),"",IF(F164=H164,1,IF(F164&lt;H164,0,IF(F164-H164&lt;10,2,IF(F164&gt;H164,3,SE)))))</f>
        <v>3</v>
      </c>
      <c r="D164" s="64" t="str">
        <f>V14</f>
        <v>FC Casablanca</v>
      </c>
      <c r="E164" s="64"/>
      <c r="F164" s="53">
        <v>85</v>
      </c>
      <c r="G164" s="12" t="s">
        <v>34</v>
      </c>
      <c r="H164" s="54">
        <v>60</v>
      </c>
      <c r="I164" s="64" t="str">
        <f>V19</f>
        <v>André fogão</v>
      </c>
      <c r="J164" s="64"/>
      <c r="K164" s="64"/>
      <c r="L164" s="64"/>
      <c r="M164" s="64"/>
      <c r="N164" s="64"/>
      <c r="O164" s="64"/>
      <c r="P164" s="64"/>
      <c r="Q164" s="2">
        <f>IF(OR(H164="",F164=""),"",IF(H164=F164,1,IF(H164&lt;F164,0,IF(H164-F164&lt;10,2,IF(H164&gt;F164,3,SE)))))</f>
        <v>0</v>
      </c>
      <c r="V164" s="52"/>
      <c r="W164" s="52"/>
      <c r="X164" s="52"/>
      <c r="Y164" s="52"/>
      <c r="Z164" s="52"/>
      <c r="AA164" s="52"/>
      <c r="AB164" s="52"/>
      <c r="AC164" s="52"/>
      <c r="AD164" s="52"/>
      <c r="AE164" s="52"/>
      <c r="AF164" s="52"/>
      <c r="AG164" s="52"/>
      <c r="AH164" s="52"/>
      <c r="AI164" s="52"/>
    </row>
    <row r="165" spans="3:35" x14ac:dyDescent="0.25">
      <c r="C165" s="2">
        <f>IF(OR(F165="",H165=""),"",IF(F165=H165,1,IF(F165&lt;H165,0,IF(F165-H165&lt;10,2,IF(F165&gt;H165,3,SE)))))</f>
        <v>3</v>
      </c>
      <c r="D165" s="71" t="str">
        <f>V25</f>
        <v>É o ki tu merece</v>
      </c>
      <c r="E165" s="72"/>
      <c r="F165" s="53">
        <v>68</v>
      </c>
      <c r="G165" s="12" t="s">
        <v>34</v>
      </c>
      <c r="H165" s="54">
        <v>53</v>
      </c>
      <c r="I165" s="71" t="str">
        <f>V17</f>
        <v>Xavecos UFC</v>
      </c>
      <c r="J165" s="73"/>
      <c r="K165" s="73"/>
      <c r="L165" s="73"/>
      <c r="M165" s="73"/>
      <c r="N165" s="73"/>
      <c r="O165" s="73"/>
      <c r="P165" s="72"/>
      <c r="Q165" s="2">
        <f>IF(OR(H165="",F165=""),"",IF(H165=F165,1,IF(H165&lt;F165,0,IF(H165-F165&lt;10,2,IF(H165&gt;F165,3,SE)))))</f>
        <v>0</v>
      </c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</row>
    <row r="166" spans="3:35" x14ac:dyDescent="0.25">
      <c r="C166" s="2">
        <f>IF(OR(F166="",H166=""),"",IF(F166=H166,1,IF(F166&lt;H166,0,IF(F166-H166&lt;10,2,IF(F166&gt;H166,3,SE)))))</f>
        <v>3</v>
      </c>
      <c r="D166" s="64" t="str">
        <f>V22</f>
        <v>Panza FC</v>
      </c>
      <c r="E166" s="64"/>
      <c r="F166" s="53">
        <v>70</v>
      </c>
      <c r="G166" s="12" t="s">
        <v>34</v>
      </c>
      <c r="H166" s="54">
        <v>14</v>
      </c>
      <c r="I166" s="64" t="str">
        <f>V23</f>
        <v>ticosto fc</v>
      </c>
      <c r="J166" s="64"/>
      <c r="K166" s="64"/>
      <c r="L166" s="64"/>
      <c r="M166" s="64"/>
      <c r="N166" s="64"/>
      <c r="O166" s="64"/>
      <c r="P166" s="64"/>
      <c r="Q166" s="2">
        <f>IF(OR(H166="",F166=""),"",IF(H166=F166,1,IF(H166&lt;F166,0,IF(H166-F166&lt;10,2,IF(H166&gt;F166,3,SE)))))</f>
        <v>0</v>
      </c>
      <c r="V166" s="52"/>
      <c r="W166" s="52"/>
      <c r="X166" s="52"/>
      <c r="Y166" s="52"/>
      <c r="Z166" s="52"/>
      <c r="AA166" s="52"/>
      <c r="AB166" s="52"/>
      <c r="AC166" s="52"/>
      <c r="AD166" s="52"/>
      <c r="AE166" s="52"/>
      <c r="AF166" s="52"/>
      <c r="AG166" s="52"/>
      <c r="AH166" s="52"/>
      <c r="AI166" s="52"/>
    </row>
    <row r="167" spans="3:35" x14ac:dyDescent="0.25">
      <c r="C167" s="2">
        <f>IF(OR(F167="",H167=""),"",IF(F167=H167,1,IF(F167&lt;H167,0,IF(F167-H167&lt;10,2,IF(F167&gt;H167,3,SE)))))</f>
        <v>2</v>
      </c>
      <c r="D167" s="64" t="str">
        <f>V21</f>
        <v>Stars United C.F</v>
      </c>
      <c r="E167" s="64"/>
      <c r="F167" s="53">
        <v>77</v>
      </c>
      <c r="G167" s="12" t="s">
        <v>34</v>
      </c>
      <c r="H167" s="54">
        <v>71</v>
      </c>
      <c r="I167" s="64" t="str">
        <f>V15</f>
        <v>Mathpalestra</v>
      </c>
      <c r="J167" s="64"/>
      <c r="K167" s="64"/>
      <c r="L167" s="64"/>
      <c r="M167" s="64"/>
      <c r="N167" s="64"/>
      <c r="O167" s="64"/>
      <c r="P167" s="64"/>
      <c r="Q167" s="2">
        <f>IF(OR(H167="",F167=""),"",IF(H167=F167,1,IF(H167&lt;F167,0,IF(H167-F167&lt;10,2,IF(H167&gt;F167,3,SE)))))</f>
        <v>0</v>
      </c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  <c r="AF167" s="52"/>
      <c r="AG167" s="52"/>
      <c r="AH167" s="52"/>
      <c r="AI167" s="52"/>
    </row>
    <row r="168" spans="3:35" x14ac:dyDescent="0.25">
      <c r="C168" s="2">
        <f>IF(OR(F168="",H168=""),"",IF(F168=H168,1,IF(F168&lt;H168,0,IF(F168-H168&lt;10,2,IF(F168&gt;H168,3,SE)))))</f>
        <v>0</v>
      </c>
      <c r="D168" s="64" t="str">
        <f>V18</f>
        <v>Nicka SC</v>
      </c>
      <c r="E168" s="64"/>
      <c r="F168" s="54">
        <v>56</v>
      </c>
      <c r="G168" s="12" t="s">
        <v>34</v>
      </c>
      <c r="H168" s="53">
        <v>67</v>
      </c>
      <c r="I168" s="64" t="str">
        <f>V24</f>
        <v>Family Paz F.C.</v>
      </c>
      <c r="J168" s="64"/>
      <c r="K168" s="64"/>
      <c r="L168" s="64"/>
      <c r="M168" s="64"/>
      <c r="N168" s="64"/>
      <c r="O168" s="64"/>
      <c r="P168" s="64"/>
      <c r="Q168" s="2">
        <f>IF(OR(H168="",F168=""),"",IF(H168=F168,1,IF(H168&lt;F168,0,IF(H168-F168&lt;10,2,IF(H168&gt;F168,3,SE)))))</f>
        <v>3</v>
      </c>
      <c r="V168" s="52"/>
      <c r="W168" s="52"/>
      <c r="X168" s="52"/>
      <c r="Y168" s="52"/>
      <c r="Z168" s="52"/>
      <c r="AA168" s="52"/>
      <c r="AB168" s="52"/>
      <c r="AC168" s="52"/>
      <c r="AD168" s="52"/>
      <c r="AE168" s="52"/>
      <c r="AF168" s="52"/>
      <c r="AG168" s="52"/>
      <c r="AH168" s="52"/>
      <c r="AI168" s="52"/>
    </row>
    <row r="169" spans="3:35" x14ac:dyDescent="0.25">
      <c r="C169" s="2">
        <f>IF(OR(F169="",H169=""),"",IF(F169=H169,1,IF(F169&lt;H169,0,IF(F169-H169&lt;10,2,IF(F169&gt;H169,3,SE)))))</f>
        <v>0</v>
      </c>
      <c r="D169" s="64" t="str">
        <f>V26</f>
        <v>Vasco.Melbourne Fc</v>
      </c>
      <c r="E169" s="64"/>
      <c r="F169" s="54">
        <v>30</v>
      </c>
      <c r="G169" s="12" t="s">
        <v>34</v>
      </c>
      <c r="H169" s="53">
        <v>84</v>
      </c>
      <c r="I169" s="64" t="str">
        <f>V12</f>
        <v>DREAM TEAM10</v>
      </c>
      <c r="J169" s="64"/>
      <c r="K169" s="64"/>
      <c r="L169" s="64"/>
      <c r="M169" s="64"/>
      <c r="N169" s="64"/>
      <c r="O169" s="64"/>
      <c r="P169" s="64"/>
      <c r="Q169" s="2">
        <f>IF(OR(H169="",F169=""),"",IF(H169=F169,1,IF(H169&lt;F169,0,IF(H169-F169&lt;10,2,IF(H169&gt;F169,3,SE)))))</f>
        <v>3</v>
      </c>
      <c r="V169" s="52"/>
      <c r="W169" s="52"/>
      <c r="X169" s="52"/>
      <c r="Y169" s="52"/>
      <c r="Z169" s="52"/>
      <c r="AA169" s="52"/>
      <c r="AB169" s="52"/>
      <c r="AC169" s="52"/>
      <c r="AD169" s="52"/>
      <c r="AE169" s="52"/>
      <c r="AF169" s="52"/>
      <c r="AG169" s="52"/>
      <c r="AH169" s="52"/>
      <c r="AI169" s="52"/>
    </row>
    <row r="170" spans="3:35" x14ac:dyDescent="0.25">
      <c r="C170" s="2">
        <f>IF(OR(F170="",H170=""),"",IF(F170=H170,1,IF(F170&lt;H170,0,IF(F170-H170&lt;10,2,IF(F170&gt;H170,3,SE)))))</f>
        <v>0</v>
      </c>
      <c r="D170" s="64" t="str">
        <f>V13</f>
        <v>Juguli fc</v>
      </c>
      <c r="E170" s="64"/>
      <c r="F170" s="54">
        <v>43</v>
      </c>
      <c r="G170" s="12" t="s">
        <v>34</v>
      </c>
      <c r="H170" s="53">
        <v>56</v>
      </c>
      <c r="I170" s="64" t="str">
        <f>V11</f>
        <v>Chevrand showe.c</v>
      </c>
      <c r="J170" s="64"/>
      <c r="K170" s="64"/>
      <c r="L170" s="64"/>
      <c r="M170" s="64"/>
      <c r="N170" s="64"/>
      <c r="O170" s="64"/>
      <c r="P170" s="64"/>
      <c r="Q170" s="2">
        <f>IF(OR(H170="",F170=""),"",IF(H170=F170,1,IF(H170&lt;F170,0,IF(H170-F170&lt;10,2,IF(H170&gt;F170,3,SE)))))</f>
        <v>3</v>
      </c>
      <c r="V170" s="52"/>
      <c r="W170" s="52"/>
      <c r="X170" s="52"/>
      <c r="Y170" s="52"/>
      <c r="Z170" s="52"/>
      <c r="AA170" s="52"/>
      <c r="AB170" s="52"/>
      <c r="AC170" s="52"/>
      <c r="AD170" s="52"/>
      <c r="AE170" s="52"/>
      <c r="AF170" s="52"/>
      <c r="AG170" s="52"/>
      <c r="AH170" s="52"/>
      <c r="AI170" s="52"/>
    </row>
    <row r="171" spans="3:35" ht="15.75" thickBot="1" x14ac:dyDescent="0.3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G171" s="52"/>
      <c r="AH171" s="52"/>
      <c r="AI171" s="52"/>
    </row>
    <row r="172" spans="3:35" x14ac:dyDescent="0.25">
      <c r="C172" s="2" t="str">
        <f>IF(OR(F172="",H172=""),"",IF(F172=H172,1,IF(F172&lt;H172,0,IF(F172-H172&lt;10,2,IF(F172&gt;H172,3,SE)))))</f>
        <v/>
      </c>
      <c r="D172" s="65" t="s">
        <v>46</v>
      </c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7"/>
      <c r="Q172" s="2" t="str">
        <f>IF(OR(H172="",F172=""),"",IF(H172=F172,1,IF(H172&lt;F172,0,IF(H172-F172&lt;10,2,IF(H172&gt;F172,3,SE)))))</f>
        <v/>
      </c>
      <c r="V172" s="52"/>
      <c r="W172" s="52"/>
      <c r="X172" s="52"/>
      <c r="Y172" s="52"/>
      <c r="Z172" s="52"/>
      <c r="AA172" s="52"/>
      <c r="AB172" s="52"/>
      <c r="AC172" s="52"/>
      <c r="AD172" s="52"/>
      <c r="AE172" s="52"/>
      <c r="AF172" s="52"/>
      <c r="AG172" s="52"/>
      <c r="AH172" s="52"/>
      <c r="AI172" s="52"/>
    </row>
    <row r="173" spans="3:35" ht="15.75" thickBot="1" x14ac:dyDescent="0.3">
      <c r="C173" s="2" t="str">
        <f>IF(OR(F173="",H173=""),"",IF(F173=H173,1,IF(F173&lt;H173,0,IF(F173-H173&lt;10,2,IF(F173&gt;H173,3,SE)))))</f>
        <v/>
      </c>
      <c r="D173" s="68"/>
      <c r="E173" s="69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70"/>
      <c r="Q173" s="2" t="str">
        <f>IF(OR(H173="",F173=""),"",IF(H173=F173,1,IF(H173&lt;F173,0,IF(H173-F173&lt;10,2,IF(H173&gt;F173,3,SE)))))</f>
        <v/>
      </c>
      <c r="V173" s="52"/>
      <c r="W173" s="52"/>
      <c r="X173" s="52"/>
      <c r="Y173" s="52"/>
      <c r="Z173" s="52"/>
      <c r="AA173" s="52"/>
      <c r="AB173" s="52"/>
      <c r="AC173" s="52"/>
      <c r="AD173" s="52"/>
      <c r="AE173" s="52"/>
      <c r="AF173" s="52"/>
      <c r="AG173" s="52"/>
      <c r="AH173" s="52"/>
      <c r="AI173" s="52"/>
    </row>
    <row r="174" spans="3:35" x14ac:dyDescent="0.25">
      <c r="C174" s="2" t="str">
        <f>IF(OR(F174="",H174=""),"",IF(F174=H174,1,IF(F174&lt;H174,0,IF(F174-H174&lt;10,2,IF(F174&gt;H174,3,SE)))))</f>
        <v/>
      </c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2" t="str">
        <f>IF(OR(H174="",F174=""),"",IF(H174=F174,1,IF(H174&lt;F174,0,IF(H174-F174&lt;10,2,IF(H174&gt;F174,3,SE)))))</f>
        <v/>
      </c>
      <c r="V174" s="52"/>
      <c r="W174" s="52"/>
      <c r="X174" s="52"/>
      <c r="Y174" s="52"/>
      <c r="Z174" s="52"/>
      <c r="AA174" s="52"/>
      <c r="AB174" s="52"/>
      <c r="AC174" s="52"/>
      <c r="AD174" s="52"/>
      <c r="AE174" s="52"/>
      <c r="AF174" s="52"/>
      <c r="AG174" s="52"/>
      <c r="AH174" s="52"/>
      <c r="AI174" s="52"/>
    </row>
    <row r="175" spans="3:35" x14ac:dyDescent="0.25">
      <c r="C175" s="2">
        <f>IF(OR(F175="",H175=""),"",IF(F175=H175,1,IF(F175&lt;H175,0,IF(F175-H175&lt;10,2,IF(F175&gt;H175,3,SE)))))</f>
        <v>3</v>
      </c>
      <c r="D175" s="71" t="str">
        <f>V18</f>
        <v>Nicka SC</v>
      </c>
      <c r="E175" s="72"/>
      <c r="F175" s="53">
        <v>74</v>
      </c>
      <c r="G175" s="12" t="s">
        <v>34</v>
      </c>
      <c r="H175" s="54">
        <v>19</v>
      </c>
      <c r="I175" s="71" t="str">
        <f>V13</f>
        <v>Juguli fc</v>
      </c>
      <c r="J175" s="73"/>
      <c r="K175" s="73"/>
      <c r="L175" s="73"/>
      <c r="M175" s="73"/>
      <c r="N175" s="73"/>
      <c r="O175" s="73"/>
      <c r="P175" s="72"/>
      <c r="Q175" s="2">
        <f>IF(OR(H175="",F175=""),"",IF(H175=F175,1,IF(H175&lt;F175,0,IF(H175-F175&lt;10,2,IF(H175&gt;F175,3,SE)))))</f>
        <v>0</v>
      </c>
      <c r="V175" s="52"/>
      <c r="W175" s="52"/>
      <c r="X175" s="52"/>
      <c r="Y175" s="52"/>
      <c r="Z175" s="52"/>
      <c r="AA175" s="52"/>
      <c r="AB175" s="52"/>
      <c r="AC175" s="52"/>
      <c r="AD175" s="52"/>
      <c r="AE175" s="52"/>
      <c r="AF175" s="52"/>
      <c r="AG175" s="52"/>
      <c r="AH175" s="52"/>
      <c r="AI175" s="52"/>
    </row>
    <row r="176" spans="3:35" x14ac:dyDescent="0.25">
      <c r="C176" s="2">
        <f>IF(OR(F176="",H176=""),"",IF(F176=H176,1,IF(F176&lt;H176,0,IF(F176-H176&lt;10,2,IF(F176&gt;H176,3,SE)))))</f>
        <v>0</v>
      </c>
      <c r="D176" s="64" t="str">
        <f>V24</f>
        <v>Family Paz F.C.</v>
      </c>
      <c r="E176" s="64"/>
      <c r="F176" s="54">
        <v>34</v>
      </c>
      <c r="G176" s="12" t="s">
        <v>34</v>
      </c>
      <c r="H176" s="53">
        <v>72</v>
      </c>
      <c r="I176" s="64" t="str">
        <f>V17</f>
        <v>Xavecos UFC</v>
      </c>
      <c r="J176" s="64"/>
      <c r="K176" s="64"/>
      <c r="L176" s="64"/>
      <c r="M176" s="64"/>
      <c r="N176" s="64"/>
      <c r="O176" s="64"/>
      <c r="P176" s="64"/>
      <c r="Q176" s="2">
        <f>IF(OR(H176="",F176=""),"",IF(H176=F176,1,IF(H176&lt;F176,0,IF(H176-F176&lt;10,2,IF(H176&gt;F176,3,SE)))))</f>
        <v>3</v>
      </c>
      <c r="V176" s="52"/>
      <c r="W176" s="52"/>
      <c r="X176" s="52"/>
      <c r="Y176" s="52"/>
      <c r="Z176" s="52"/>
      <c r="AA176" s="52"/>
      <c r="AB176" s="52"/>
      <c r="AC176" s="52"/>
      <c r="AD176" s="52"/>
      <c r="AE176" s="52"/>
      <c r="AF176" s="52"/>
      <c r="AG176" s="52"/>
      <c r="AH176" s="52"/>
      <c r="AI176" s="52"/>
    </row>
    <row r="177" spans="3:35" x14ac:dyDescent="0.25">
      <c r="C177" s="2">
        <f>IF(OR(F177="",H177=""),"",IF(F177=H177,1,IF(F177&lt;H177,0,IF(F177-H177&lt;10,2,IF(F177&gt;H177,3,SE)))))</f>
        <v>1</v>
      </c>
      <c r="D177" s="71" t="str">
        <f>V11</f>
        <v>Chevrand showe.c</v>
      </c>
      <c r="E177" s="72"/>
      <c r="F177" s="54">
        <v>68</v>
      </c>
      <c r="G177" s="12" t="s">
        <v>34</v>
      </c>
      <c r="H177" s="54">
        <v>68</v>
      </c>
      <c r="I177" s="71" t="str">
        <f>V25</f>
        <v>É o ki tu merece</v>
      </c>
      <c r="J177" s="73"/>
      <c r="K177" s="73"/>
      <c r="L177" s="73"/>
      <c r="M177" s="73"/>
      <c r="N177" s="73"/>
      <c r="O177" s="73"/>
      <c r="P177" s="72"/>
      <c r="Q177" s="2">
        <f>IF(OR(H177="",F177=""),"",IF(H177=F177,1,IF(H177&lt;F177,0,IF(H177-F177&lt;10,2,IF(H177&gt;F177,3,SE)))))</f>
        <v>1</v>
      </c>
      <c r="V177" s="52"/>
      <c r="W177" s="52"/>
      <c r="X177" s="52"/>
      <c r="Y177" s="52"/>
      <c r="Z177" s="52"/>
      <c r="AA177" s="52"/>
      <c r="AB177" s="52"/>
      <c r="AC177" s="52"/>
      <c r="AD177" s="52"/>
      <c r="AE177" s="52"/>
      <c r="AF177" s="52"/>
      <c r="AG177" s="52"/>
      <c r="AH177" s="52"/>
      <c r="AI177" s="52"/>
    </row>
    <row r="178" spans="3:35" x14ac:dyDescent="0.25">
      <c r="C178" s="2">
        <f>IF(OR(F178="",H178=""),"",IF(F178=H178,1,IF(F178&lt;H178,0,IF(F178-H178&lt;10,2,IF(F178&gt;H178,3,SE)))))</f>
        <v>0</v>
      </c>
      <c r="D178" s="64" t="str">
        <f>V23</f>
        <v>ticosto fc</v>
      </c>
      <c r="E178" s="64"/>
      <c r="F178" s="54">
        <v>24</v>
      </c>
      <c r="G178" s="12" t="s">
        <v>34</v>
      </c>
      <c r="H178" s="53">
        <v>55</v>
      </c>
      <c r="I178" s="64" t="str">
        <f>V12</f>
        <v>DREAM TEAM10</v>
      </c>
      <c r="J178" s="64"/>
      <c r="K178" s="64"/>
      <c r="L178" s="64"/>
      <c r="M178" s="64"/>
      <c r="N178" s="64"/>
      <c r="O178" s="64"/>
      <c r="P178" s="64"/>
      <c r="Q178" s="2">
        <f>IF(OR(H178="",F178=""),"",IF(H178=F178,1,IF(H178&lt;F178,0,IF(H178-F178&lt;10,2,IF(H178&gt;F178,3,SE)))))</f>
        <v>3</v>
      </c>
      <c r="V178" s="52"/>
      <c r="W178" s="52"/>
      <c r="X178" s="52"/>
      <c r="Y178" s="52"/>
      <c r="Z178" s="52"/>
      <c r="AA178" s="52"/>
      <c r="AB178" s="52"/>
      <c r="AC178" s="52"/>
      <c r="AD178" s="52"/>
      <c r="AE178" s="52"/>
      <c r="AF178" s="52"/>
      <c r="AG178" s="52"/>
      <c r="AH178" s="52"/>
      <c r="AI178" s="52"/>
    </row>
    <row r="179" spans="3:35" x14ac:dyDescent="0.25">
      <c r="C179" s="2">
        <f>IF(OR(F179="",H179=""),"",IF(F179=H179,1,IF(F179&lt;H179,0,IF(F179-H179&lt;10,2,IF(F179&gt;H179,3,SE)))))</f>
        <v>3</v>
      </c>
      <c r="D179" s="64" t="str">
        <f>V21</f>
        <v>Stars United C.F</v>
      </c>
      <c r="E179" s="64"/>
      <c r="F179" s="53">
        <v>51</v>
      </c>
      <c r="G179" s="12" t="s">
        <v>34</v>
      </c>
      <c r="H179" s="54">
        <v>25</v>
      </c>
      <c r="I179" s="64" t="str">
        <f>V26</f>
        <v>Vasco.Melbourne Fc</v>
      </c>
      <c r="J179" s="64"/>
      <c r="K179" s="64"/>
      <c r="L179" s="64"/>
      <c r="M179" s="64"/>
      <c r="N179" s="64"/>
      <c r="O179" s="64"/>
      <c r="P179" s="64"/>
      <c r="Q179" s="2">
        <f>IF(OR(H179="",F179=""),"",IF(H179=F179,1,IF(H179&lt;F179,0,IF(H179-F179&lt;10,2,IF(H179&gt;F179,3,SE)))))</f>
        <v>0</v>
      </c>
      <c r="V179" s="52"/>
      <c r="W179" s="52"/>
      <c r="X179" s="52"/>
      <c r="Y179" s="52"/>
      <c r="Z179" s="52"/>
      <c r="AA179" s="52"/>
      <c r="AB179" s="52"/>
      <c r="AC179" s="52"/>
      <c r="AD179" s="52"/>
      <c r="AE179" s="52"/>
      <c r="AF179" s="52"/>
      <c r="AG179" s="52"/>
      <c r="AH179" s="52"/>
      <c r="AI179" s="52"/>
    </row>
    <row r="180" spans="3:35" x14ac:dyDescent="0.25">
      <c r="C180" s="2">
        <f>IF(OR(F180="",H180=""),"",IF(F180=H180,1,IF(F180&lt;H180,0,IF(F180-H180&lt;10,2,IF(F180&gt;H180,3,SE)))))</f>
        <v>3</v>
      </c>
      <c r="D180" s="64" t="str">
        <f>V19</f>
        <v>André fogão</v>
      </c>
      <c r="E180" s="64"/>
      <c r="F180" s="53">
        <v>72</v>
      </c>
      <c r="G180" s="12" t="s">
        <v>34</v>
      </c>
      <c r="H180" s="54">
        <v>62</v>
      </c>
      <c r="I180" s="64" t="str">
        <f>V22</f>
        <v>Panza FC</v>
      </c>
      <c r="J180" s="64"/>
      <c r="K180" s="64"/>
      <c r="L180" s="64"/>
      <c r="M180" s="64"/>
      <c r="N180" s="64"/>
      <c r="O180" s="64"/>
      <c r="P180" s="64"/>
      <c r="Q180" s="2">
        <f>IF(OR(H180="",F180=""),"",IF(H180=F180,1,IF(H180&lt;F180,0,IF(H180-F180&lt;10,2,IF(H180&gt;F180,3,SE)))))</f>
        <v>0</v>
      </c>
      <c r="V180" s="52"/>
      <c r="W180" s="52"/>
      <c r="X180" s="52"/>
      <c r="Y180" s="52"/>
      <c r="Z180" s="52"/>
      <c r="AA180" s="52"/>
      <c r="AB180" s="52"/>
      <c r="AC180" s="52"/>
      <c r="AD180" s="52"/>
      <c r="AE180" s="52"/>
      <c r="AF180" s="52"/>
      <c r="AG180" s="52"/>
      <c r="AH180" s="52"/>
      <c r="AI180" s="52"/>
    </row>
    <row r="181" spans="3:35" x14ac:dyDescent="0.25">
      <c r="C181" s="2">
        <f>IF(OR(F181="",H181=""),"",IF(F181=H181,1,IF(F181&lt;H181,0,IF(F181-H181&lt;10,2,IF(F181&gt;H181,3,SE)))))</f>
        <v>2</v>
      </c>
      <c r="D181" s="64" t="str">
        <f>V20</f>
        <v>Engenheirense</v>
      </c>
      <c r="E181" s="64"/>
      <c r="F181" s="53">
        <v>57</v>
      </c>
      <c r="G181" s="12" t="s">
        <v>34</v>
      </c>
      <c r="H181" s="54">
        <v>55</v>
      </c>
      <c r="I181" s="64" t="str">
        <f>V14</f>
        <v>FC Casablanca</v>
      </c>
      <c r="J181" s="64"/>
      <c r="K181" s="64"/>
      <c r="L181" s="64"/>
      <c r="M181" s="64"/>
      <c r="N181" s="64"/>
      <c r="O181" s="64"/>
      <c r="P181" s="64"/>
      <c r="Q181" s="2">
        <f>IF(OR(H181="",F181=""),"",IF(H181=F181,1,IF(H181&lt;F181,0,IF(H181-F181&lt;10,2,IF(H181&gt;F181,3,SE)))))</f>
        <v>0</v>
      </c>
      <c r="V181" s="52"/>
      <c r="W181" s="52"/>
      <c r="X181" s="52"/>
      <c r="Y181" s="52"/>
      <c r="Z181" s="52"/>
      <c r="AA181" s="52"/>
      <c r="AB181" s="52"/>
      <c r="AC181" s="52"/>
      <c r="AD181" s="52"/>
      <c r="AE181" s="52"/>
      <c r="AF181" s="52"/>
      <c r="AG181" s="52"/>
      <c r="AH181" s="52"/>
      <c r="AI181" s="52"/>
    </row>
    <row r="182" spans="3:35" x14ac:dyDescent="0.25">
      <c r="C182" s="2">
        <f>IF(OR(F182="",H182=""),"",IF(F182=H182,1,IF(F182&lt;H182,0,IF(F182-H182&lt;10,2,IF(F182&gt;H182,3,SE)))))</f>
        <v>3</v>
      </c>
      <c r="D182" s="64" t="str">
        <f>V16</f>
        <v>Victorius</v>
      </c>
      <c r="E182" s="64"/>
      <c r="F182" s="53">
        <v>67</v>
      </c>
      <c r="G182" s="12" t="s">
        <v>34</v>
      </c>
      <c r="H182" s="54">
        <v>37</v>
      </c>
      <c r="I182" s="64" t="str">
        <f>V15</f>
        <v>Mathpalestra</v>
      </c>
      <c r="J182" s="64"/>
      <c r="K182" s="64"/>
      <c r="L182" s="64"/>
      <c r="M182" s="64"/>
      <c r="N182" s="64"/>
      <c r="O182" s="64"/>
      <c r="P182" s="64"/>
      <c r="Q182" s="2">
        <f>IF(OR(H182="",F182=""),"",IF(H182=F182,1,IF(H182&lt;F182,0,IF(H182-F182&lt;10,2,IF(H182&gt;F182,3,SE)))))</f>
        <v>0</v>
      </c>
      <c r="V182" s="52"/>
      <c r="W182" s="52"/>
      <c r="X182" s="52"/>
      <c r="Y182" s="52"/>
      <c r="Z182" s="52"/>
      <c r="AA182" s="52"/>
      <c r="AB182" s="52"/>
      <c r="AC182" s="52"/>
      <c r="AD182" s="52"/>
      <c r="AE182" s="52"/>
      <c r="AF182" s="52"/>
      <c r="AG182" s="52"/>
      <c r="AH182" s="52"/>
      <c r="AI182" s="52"/>
    </row>
    <row r="183" spans="3:35" ht="15.75" thickBot="1" x14ac:dyDescent="0.3">
      <c r="C183" s="2" t="str">
        <f>IF(OR(F183="",H183=""),"",IF(F183=H183,1,IF(F183&lt;H183,0,IF(F183-H183&lt;10,2,IF(F183&gt;H183,3,SE)))))</f>
        <v/>
      </c>
      <c r="Q183" s="2" t="str">
        <f>IF(OR(H183="",F183=""),"",IF(H183=F183,1,IF(H183&lt;F183,0,IF(H183-F183&lt;10,2,IF(H183&gt;F183,3,SE)))))</f>
        <v/>
      </c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2"/>
      <c r="AG183" s="52"/>
      <c r="AH183" s="52"/>
      <c r="AI183" s="52"/>
    </row>
    <row r="184" spans="3:35" x14ac:dyDescent="0.25">
      <c r="C184" s="2" t="str">
        <f>IF(OR(F184="",H184=""),"",IF(F184=H184,1,IF(F184&lt;H184,0,IF(F184-H184&lt;10,2,IF(F184&gt;H184,3,SE)))))</f>
        <v/>
      </c>
      <c r="D184" s="65" t="s">
        <v>47</v>
      </c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  <c r="P184" s="67"/>
      <c r="Q184" s="2" t="str">
        <f>IF(OR(H184="",F184=""),"",IF(H184=F184,1,IF(H184&lt;F184,0,IF(H184-F184&lt;10,2,IF(H184&gt;F184,3,SE)))))</f>
        <v/>
      </c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2"/>
      <c r="AG184" s="52"/>
      <c r="AH184" s="52"/>
      <c r="AI184" s="52"/>
    </row>
    <row r="185" spans="3:35" ht="15.75" thickBot="1" x14ac:dyDescent="0.3">
      <c r="C185" s="2" t="str">
        <f>IF(OR(F185="",H185=""),"",IF(F185=H185,1,IF(F185&lt;H185,0,IF(F185-H185&lt;10,2,IF(F185&gt;H185,3,SE)))))</f>
        <v/>
      </c>
      <c r="D185" s="68"/>
      <c r="E185" s="69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70"/>
      <c r="Q185" s="2" t="str">
        <f>IF(OR(H185="",F185=""),"",IF(H185=F185,1,IF(H185&lt;F185,0,IF(H185-F185&lt;10,2,IF(H185&gt;F185,3,SE)))))</f>
        <v/>
      </c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2"/>
      <c r="AG185" s="52"/>
      <c r="AH185" s="52"/>
      <c r="AI185" s="52"/>
    </row>
    <row r="186" spans="3:35" x14ac:dyDescent="0.25">
      <c r="C186" s="2" t="str">
        <f>IF(OR(F186="",H186=""),"",IF(F186=H186,1,IF(F186&lt;H186,0,IF(F186-H186&lt;10,2,IF(F186&gt;H186,3,SE)))))</f>
        <v/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2" t="str">
        <f>IF(OR(H186="",F186=""),"",IF(H186=F186,1,IF(H186&lt;F186,0,IF(H186-F186&lt;10,2,IF(H186&gt;F186,3,SE)))))</f>
        <v/>
      </c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2"/>
      <c r="AG186" s="52"/>
      <c r="AH186" s="52"/>
      <c r="AI186" s="52"/>
    </row>
    <row r="187" spans="3:35" x14ac:dyDescent="0.25">
      <c r="C187" s="2">
        <f>IF(OR(F187="",H187=""),"",IF(F187=H187,1,IF(F187&lt;H187,0,IF(F187-H187&lt;10,2,IF(F187&gt;H187,3,SE)))))</f>
        <v>3</v>
      </c>
      <c r="D187" s="71" t="str">
        <f>V15</f>
        <v>Mathpalestra</v>
      </c>
      <c r="E187" s="72"/>
      <c r="F187" s="53">
        <v>46</v>
      </c>
      <c r="G187" s="12" t="s">
        <v>34</v>
      </c>
      <c r="H187" s="54">
        <v>7</v>
      </c>
      <c r="I187" s="71" t="str">
        <f>V23</f>
        <v>ticosto fc</v>
      </c>
      <c r="J187" s="73"/>
      <c r="K187" s="73"/>
      <c r="L187" s="73"/>
      <c r="M187" s="73"/>
      <c r="N187" s="73"/>
      <c r="O187" s="73"/>
      <c r="P187" s="72"/>
      <c r="Q187" s="2">
        <f>IF(OR(H187="",F187=""),"",IF(H187=F187,1,IF(H187&lt;F187,0,IF(H187-F187&lt;10,2,IF(H187&gt;F187,3,SE)))))</f>
        <v>0</v>
      </c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2"/>
      <c r="AG187" s="52"/>
      <c r="AH187" s="52"/>
      <c r="AI187" s="52"/>
    </row>
    <row r="188" spans="3:35" x14ac:dyDescent="0.25">
      <c r="C188" s="2">
        <f>IF(OR(F188="",H188=""),"",IF(F188=H188,1,IF(F188&lt;H188,0,IF(F188-H188&lt;10,2,IF(F188&gt;H188,3,SE)))))</f>
        <v>0</v>
      </c>
      <c r="D188" s="64" t="str">
        <f>V26</f>
        <v>Vasco.Melbourne Fc</v>
      </c>
      <c r="E188" s="64"/>
      <c r="F188" s="54">
        <v>50</v>
      </c>
      <c r="G188" s="12" t="s">
        <v>34</v>
      </c>
      <c r="H188" s="53">
        <v>67</v>
      </c>
      <c r="I188" s="64" t="str">
        <f>V16</f>
        <v>Victorius</v>
      </c>
      <c r="J188" s="64"/>
      <c r="K188" s="64"/>
      <c r="L188" s="64"/>
      <c r="M188" s="64"/>
      <c r="N188" s="64"/>
      <c r="O188" s="64"/>
      <c r="P188" s="64"/>
      <c r="Q188" s="2">
        <f>IF(OR(H188="",F188=""),"",IF(H188=F188,1,IF(H188&lt;F188,0,IF(H188-F188&lt;10,2,IF(H188&gt;F188,3,SE)))))</f>
        <v>3</v>
      </c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2"/>
      <c r="AG188" s="52"/>
      <c r="AH188" s="52"/>
      <c r="AI188" s="52"/>
    </row>
    <row r="189" spans="3:35" x14ac:dyDescent="0.25">
      <c r="C189" s="2">
        <f>IF(OR(F189="",H189=""),"",IF(F189=H189,1,IF(F189&lt;H189,0,IF(F189-H189&lt;10,2,IF(F189&gt;H189,3,SE)))))</f>
        <v>0</v>
      </c>
      <c r="D189" s="71" t="str">
        <f>V14</f>
        <v>FC Casablanca</v>
      </c>
      <c r="E189" s="72"/>
      <c r="F189" s="54">
        <v>24</v>
      </c>
      <c r="G189" s="12" t="s">
        <v>34</v>
      </c>
      <c r="H189" s="53">
        <v>36</v>
      </c>
      <c r="I189" s="71" t="str">
        <f>V11</f>
        <v>Chevrand showe.c</v>
      </c>
      <c r="J189" s="73"/>
      <c r="K189" s="73"/>
      <c r="L189" s="73"/>
      <c r="M189" s="73"/>
      <c r="N189" s="73"/>
      <c r="O189" s="73"/>
      <c r="P189" s="72"/>
      <c r="Q189" s="2">
        <f>IF(OR(H189="",F189=""),"",IF(H189=F189,1,IF(H189&lt;F189,0,IF(H189-F189&lt;10,2,IF(H189&gt;F189,3,SE)))))</f>
        <v>3</v>
      </c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2"/>
      <c r="AG189" s="52"/>
      <c r="AH189" s="52"/>
      <c r="AI189" s="52"/>
    </row>
    <row r="190" spans="3:35" x14ac:dyDescent="0.25">
      <c r="C190" s="2">
        <f>IF(OR(F190="",H190=""),"",IF(F190=H190,1,IF(F190&lt;H190,0,IF(F190-H190&lt;10,2,IF(F190&gt;H190,3,SE)))))</f>
        <v>3</v>
      </c>
      <c r="D190" s="64" t="str">
        <f>V17</f>
        <v>Xavecos UFC</v>
      </c>
      <c r="E190" s="64"/>
      <c r="F190" s="53">
        <v>47</v>
      </c>
      <c r="G190" s="12" t="s">
        <v>34</v>
      </c>
      <c r="H190" s="54">
        <v>35</v>
      </c>
      <c r="I190" s="64" t="str">
        <f>V12</f>
        <v>DREAM TEAM10</v>
      </c>
      <c r="J190" s="64"/>
      <c r="K190" s="64"/>
      <c r="L190" s="64"/>
      <c r="M190" s="64"/>
      <c r="N190" s="64"/>
      <c r="O190" s="64"/>
      <c r="P190" s="64"/>
      <c r="Q190" s="2">
        <f>IF(OR(H190="",F190=""),"",IF(H190=F190,1,IF(H190&lt;F190,0,IF(H190-F190&lt;10,2,IF(H190&gt;F190,3,SE)))))</f>
        <v>0</v>
      </c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2"/>
      <c r="AG190" s="52"/>
      <c r="AH190" s="52"/>
      <c r="AI190" s="52"/>
    </row>
    <row r="191" spans="3:35" x14ac:dyDescent="0.25">
      <c r="C191" s="2">
        <f>IF(OR(F191="",H191=""),"",IF(F191=H191,1,IF(F191&lt;H191,0,IF(F191-H191&lt;10,2,IF(F191&gt;H191,3,SE)))))</f>
        <v>0</v>
      </c>
      <c r="D191" s="64" t="str">
        <f>V22</f>
        <v>Panza FC</v>
      </c>
      <c r="E191" s="64"/>
      <c r="F191" s="54">
        <v>42</v>
      </c>
      <c r="G191" s="12" t="s">
        <v>34</v>
      </c>
      <c r="H191" s="53">
        <v>56</v>
      </c>
      <c r="I191" s="64" t="str">
        <f>V20</f>
        <v>Engenheirense</v>
      </c>
      <c r="J191" s="64"/>
      <c r="K191" s="64"/>
      <c r="L191" s="64"/>
      <c r="M191" s="64"/>
      <c r="N191" s="64"/>
      <c r="O191" s="64"/>
      <c r="P191" s="64"/>
      <c r="Q191" s="2">
        <f>IF(OR(H191="",F191=""),"",IF(H191=F191,1,IF(H191&lt;F191,0,IF(H191-F191&lt;10,2,IF(H191&gt;F191,3,SE)))))</f>
        <v>3</v>
      </c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2"/>
      <c r="AG191" s="52"/>
      <c r="AH191" s="52"/>
      <c r="AI191" s="52"/>
    </row>
    <row r="192" spans="3:35" x14ac:dyDescent="0.25">
      <c r="C192" s="2">
        <f>IF(OR(F192="",H192=""),"",IF(F192=H192,1,IF(F192&lt;H192,0,IF(F192-H192&lt;10,2,IF(F192&gt;H192,3,SE)))))</f>
        <v>2</v>
      </c>
      <c r="D192" s="64" t="str">
        <f>V25</f>
        <v>É o ki tu merece</v>
      </c>
      <c r="E192" s="64"/>
      <c r="F192" s="53">
        <v>32</v>
      </c>
      <c r="G192" s="12" t="s">
        <v>34</v>
      </c>
      <c r="H192" s="54">
        <v>29</v>
      </c>
      <c r="I192" s="64" t="str">
        <f>V13</f>
        <v>Juguli fc</v>
      </c>
      <c r="J192" s="64"/>
      <c r="K192" s="64"/>
      <c r="L192" s="64"/>
      <c r="M192" s="64"/>
      <c r="N192" s="64"/>
      <c r="O192" s="64"/>
      <c r="P192" s="64"/>
      <c r="Q192" s="2">
        <f>IF(OR(H192="",F192=""),"",IF(H192=F192,1,IF(H192&lt;F192,0,IF(H192-F192&lt;10,2,IF(H192&gt;F192,3,SE)))))</f>
        <v>0</v>
      </c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2"/>
      <c r="AG192" s="52"/>
      <c r="AH192" s="52"/>
      <c r="AI192" s="52"/>
    </row>
    <row r="193" spans="3:35" x14ac:dyDescent="0.25">
      <c r="C193" s="2">
        <f>IF(OR(F193="",H193=""),"",IF(F193=H193,1,IF(F193&lt;H193,0,IF(F193-H193&lt;10,2,IF(F193&gt;H193,3,SE)))))</f>
        <v>2</v>
      </c>
      <c r="D193" s="64" t="str">
        <f>V24</f>
        <v>Family Paz F.C.</v>
      </c>
      <c r="E193" s="64"/>
      <c r="F193" s="53">
        <v>43</v>
      </c>
      <c r="G193" s="12" t="s">
        <v>34</v>
      </c>
      <c r="H193" s="54">
        <v>42</v>
      </c>
      <c r="I193" s="64" t="str">
        <f>V21</f>
        <v>Stars United C.F</v>
      </c>
      <c r="J193" s="64"/>
      <c r="K193" s="64"/>
      <c r="L193" s="64"/>
      <c r="M193" s="64"/>
      <c r="N193" s="64"/>
      <c r="O193" s="64"/>
      <c r="P193" s="64"/>
      <c r="Q193" s="2">
        <f>IF(OR(H193="",F193=""),"",IF(H193=F193,1,IF(H193&lt;F193,0,IF(H193-F193&lt;10,2,IF(H193&gt;F193,3,SE)))))</f>
        <v>0</v>
      </c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2"/>
      <c r="AG193" s="52"/>
      <c r="AH193" s="52"/>
      <c r="AI193" s="52"/>
    </row>
    <row r="194" spans="3:35" x14ac:dyDescent="0.25">
      <c r="C194" s="2">
        <f>IF(OR(F194="",H194=""),"",IF(F194=H194,1,IF(F194&lt;H194,0,IF(F194-H194&lt;10,2,IF(F194&gt;H194,3,SE)))))</f>
        <v>0</v>
      </c>
      <c r="D194" s="64" t="str">
        <f>V19</f>
        <v>André fogão</v>
      </c>
      <c r="E194" s="64"/>
      <c r="F194" s="54">
        <v>40</v>
      </c>
      <c r="G194" s="12" t="s">
        <v>34</v>
      </c>
      <c r="H194" s="53">
        <v>59</v>
      </c>
      <c r="I194" s="64" t="str">
        <f>V18</f>
        <v>Nicka SC</v>
      </c>
      <c r="J194" s="64"/>
      <c r="K194" s="64"/>
      <c r="L194" s="64"/>
      <c r="M194" s="64"/>
      <c r="N194" s="64"/>
      <c r="O194" s="64"/>
      <c r="P194" s="64"/>
      <c r="Q194" s="2">
        <f>IF(OR(H194="",F194=""),"",IF(H194=F194,1,IF(H194&lt;F194,0,IF(H194-F194&lt;10,2,IF(H194&gt;F194,3,SE)))))</f>
        <v>3</v>
      </c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2"/>
      <c r="AG194" s="52"/>
      <c r="AH194" s="52"/>
      <c r="AI194" s="52"/>
    </row>
    <row r="195" spans="3:35" ht="15.75" thickBot="1" x14ac:dyDescent="0.3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2"/>
      <c r="AG195" s="52"/>
      <c r="AH195" s="52"/>
      <c r="AI195" s="52"/>
    </row>
    <row r="196" spans="3:35" x14ac:dyDescent="0.25">
      <c r="C196" s="2" t="str">
        <f>IF(OR(F196="",H196=""),"",IF(F196=H196,1,IF(F196&lt;H196,0,IF(F196-H196&lt;10,2,IF(F196&gt;H196,3,SE)))))</f>
        <v/>
      </c>
      <c r="D196" s="65" t="s">
        <v>48</v>
      </c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  <c r="P196" s="67"/>
      <c r="Q196" s="2" t="str">
        <f>IF(OR(H196="",F196=""),"",IF(H196=F196,1,IF(H196&lt;F196,0,IF(H196-F196&lt;10,2,IF(H196&gt;F196,3,SE)))))</f>
        <v/>
      </c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2"/>
      <c r="AG196" s="52"/>
      <c r="AH196" s="52"/>
      <c r="AI196" s="52"/>
    </row>
    <row r="197" spans="3:35" ht="15.75" thickBot="1" x14ac:dyDescent="0.3">
      <c r="C197" s="2" t="str">
        <f>IF(OR(F197="",H197=""),"",IF(F197=H197,1,IF(F197&lt;H197,0,IF(F197-H197&lt;10,2,IF(F197&gt;H197,3,SE)))))</f>
        <v/>
      </c>
      <c r="D197" s="68"/>
      <c r="E197" s="69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70"/>
      <c r="Q197" s="2" t="str">
        <f>IF(OR(H197="",F197=""),"",IF(H197=F197,1,IF(H197&lt;F197,0,IF(H197-F197&lt;10,2,IF(H197&gt;F197,3,SE)))))</f>
        <v/>
      </c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2"/>
      <c r="AG197" s="52"/>
      <c r="AH197" s="52"/>
      <c r="AI197" s="52"/>
    </row>
    <row r="198" spans="3:35" x14ac:dyDescent="0.25">
      <c r="C198" s="2" t="str">
        <f>IF(OR(F198="",H198=""),"",IF(F198=H198,1,IF(F198&lt;H198,0,IF(F198-H198&lt;10,2,IF(F198&gt;H198,3,SE)))))</f>
        <v/>
      </c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2" t="str">
        <f>IF(OR(H198="",F198=""),"",IF(H198=F198,1,IF(H198&lt;F198,0,IF(H198-F198&lt;10,2,IF(H198&gt;F198,3,SE)))))</f>
        <v/>
      </c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2"/>
      <c r="AG198" s="52"/>
      <c r="AH198" s="52"/>
      <c r="AI198" s="52"/>
    </row>
    <row r="199" spans="3:35" x14ac:dyDescent="0.25">
      <c r="C199" s="2">
        <f>IF(OR(F199="",H199=""),"",IF(F199=H199,1,IF(F199&lt;H199,0,IF(F199-H199&lt;10,2,IF(F199&gt;H199,3,SE)))))</f>
        <v>0</v>
      </c>
      <c r="D199" s="71" t="str">
        <f>V23</f>
        <v>ticosto fc</v>
      </c>
      <c r="E199" s="72"/>
      <c r="F199" s="54">
        <v>46</v>
      </c>
      <c r="G199" s="12" t="s">
        <v>34</v>
      </c>
      <c r="H199" s="53">
        <v>96</v>
      </c>
      <c r="I199" s="71" t="str">
        <f>V21</f>
        <v>Stars United C.F</v>
      </c>
      <c r="J199" s="73"/>
      <c r="K199" s="73"/>
      <c r="L199" s="73"/>
      <c r="M199" s="73"/>
      <c r="N199" s="73"/>
      <c r="O199" s="73"/>
      <c r="P199" s="72"/>
      <c r="Q199" s="2">
        <f>IF(OR(H199="",F199=""),"",IF(H199=F199,1,IF(H199&lt;F199,0,IF(H199-F199&lt;10,2,IF(H199&gt;F199,3,SE)))))</f>
        <v>3</v>
      </c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</row>
    <row r="200" spans="3:35" x14ac:dyDescent="0.25">
      <c r="C200" s="2">
        <f>IF(OR(F200="",H200=""),"",IF(F200=H200,1,IF(F200&lt;H200,0,IF(F200-H200&lt;10,2,IF(F200&gt;H200,3,SE)))))</f>
        <v>3</v>
      </c>
      <c r="D200" s="64" t="str">
        <f>V20</f>
        <v>Engenheirense</v>
      </c>
      <c r="E200" s="64"/>
      <c r="F200" s="53">
        <v>64</v>
      </c>
      <c r="G200" s="12" t="s">
        <v>34</v>
      </c>
      <c r="H200" s="54">
        <v>53</v>
      </c>
      <c r="I200" s="64" t="str">
        <f>V25</f>
        <v>É o ki tu merece</v>
      </c>
      <c r="J200" s="64"/>
      <c r="K200" s="64"/>
      <c r="L200" s="64"/>
      <c r="M200" s="64"/>
      <c r="N200" s="64"/>
      <c r="O200" s="64"/>
      <c r="P200" s="64"/>
      <c r="Q200" s="2">
        <f>IF(OR(H200="",F200=""),"",IF(H200=F200,1,IF(H200&lt;F200,0,IF(H200-F200&lt;10,2,IF(H200&gt;F200,3,SE)))))</f>
        <v>0</v>
      </c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</row>
    <row r="201" spans="3:35" x14ac:dyDescent="0.25">
      <c r="C201" s="2">
        <f>IF(OR(F201="",H201=""),"",IF(F201=H201,1,IF(F201&lt;H201,0,IF(F201-H201&lt;10,2,IF(F201&gt;H201,3,SE)))))</f>
        <v>0</v>
      </c>
      <c r="D201" s="71" t="str">
        <f>V12</f>
        <v>DREAM TEAM10</v>
      </c>
      <c r="E201" s="72"/>
      <c r="F201" s="54">
        <v>52</v>
      </c>
      <c r="G201" s="12" t="s">
        <v>34</v>
      </c>
      <c r="H201" s="53">
        <v>91</v>
      </c>
      <c r="I201" s="71" t="str">
        <f>V11</f>
        <v>Chevrand showe.c</v>
      </c>
      <c r="J201" s="73"/>
      <c r="K201" s="73"/>
      <c r="L201" s="73"/>
      <c r="M201" s="73"/>
      <c r="N201" s="73"/>
      <c r="O201" s="73"/>
      <c r="P201" s="72"/>
      <c r="Q201" s="2">
        <f>IF(OR(H201="",F201=""),"",IF(H201=F201,1,IF(H201&lt;F201,0,IF(H201-F201&lt;10,2,IF(H201&gt;F201,3,SE)))))</f>
        <v>3</v>
      </c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</row>
    <row r="202" spans="3:35" x14ac:dyDescent="0.25">
      <c r="C202" s="2">
        <f>IF(OR(F202="",H202=""),"",IF(F202=H202,1,IF(F202&lt;H202,0,IF(F202-H202&lt;10,2,IF(F202&gt;H202,3,SE)))))</f>
        <v>0</v>
      </c>
      <c r="D202" s="64" t="str">
        <f>V13</f>
        <v>Juguli fc</v>
      </c>
      <c r="E202" s="64"/>
      <c r="F202" s="54">
        <v>49</v>
      </c>
      <c r="G202" s="12" t="s">
        <v>34</v>
      </c>
      <c r="H202" s="53">
        <v>75</v>
      </c>
      <c r="I202" s="64" t="str">
        <f>V19</f>
        <v>André fogão</v>
      </c>
      <c r="J202" s="64"/>
      <c r="K202" s="64"/>
      <c r="L202" s="64"/>
      <c r="M202" s="64"/>
      <c r="N202" s="64"/>
      <c r="O202" s="64"/>
      <c r="P202" s="64"/>
      <c r="Q202" s="2">
        <f>IF(OR(H202="",F202=""),"",IF(H202=F202,1,IF(H202&lt;F202,0,IF(H202-F202&lt;10,2,IF(H202&gt;F202,3,SE)))))</f>
        <v>3</v>
      </c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</row>
    <row r="203" spans="3:35" x14ac:dyDescent="0.25">
      <c r="C203" s="2">
        <f>IF(OR(F203="",H203=""),"",IF(F203=H203,1,IF(F203&lt;H203,0,IF(F203-H203&lt;10,2,IF(F203&gt;H203,3,SE)))))</f>
        <v>2</v>
      </c>
      <c r="D203" s="64" t="str">
        <f>V18</f>
        <v>Nicka SC</v>
      </c>
      <c r="E203" s="64"/>
      <c r="F203" s="53">
        <v>64</v>
      </c>
      <c r="G203" s="12" t="s">
        <v>34</v>
      </c>
      <c r="H203" s="54">
        <v>58</v>
      </c>
      <c r="I203" s="64" t="str">
        <f>V15</f>
        <v>Mathpalestra</v>
      </c>
      <c r="J203" s="64"/>
      <c r="K203" s="64"/>
      <c r="L203" s="64"/>
      <c r="M203" s="64"/>
      <c r="N203" s="64"/>
      <c r="O203" s="64"/>
      <c r="P203" s="64"/>
      <c r="Q203" s="2">
        <f>IF(OR(H203="",F203=""),"",IF(H203=F203,1,IF(H203&lt;F203,0,IF(H203-F203&lt;10,2,IF(H203&gt;F203,3,SE)))))</f>
        <v>0</v>
      </c>
    </row>
    <row r="204" spans="3:35" x14ac:dyDescent="0.25">
      <c r="C204" s="2">
        <f>IF(OR(F204="",H204=""),"",IF(F204=H204,1,IF(F204&lt;H204,0,IF(F204-H204&lt;10,2,IF(F204&gt;H204,3,SE)))))</f>
        <v>2</v>
      </c>
      <c r="D204" s="64" t="str">
        <f>V16</f>
        <v>Victorius</v>
      </c>
      <c r="E204" s="64"/>
      <c r="F204" s="53">
        <v>67</v>
      </c>
      <c r="G204" s="12" t="s">
        <v>34</v>
      </c>
      <c r="H204" s="54">
        <v>66</v>
      </c>
      <c r="I204" s="64" t="str">
        <f>V14</f>
        <v>FC Casablanca</v>
      </c>
      <c r="J204" s="64"/>
      <c r="K204" s="64"/>
      <c r="L204" s="64"/>
      <c r="M204" s="64"/>
      <c r="N204" s="64"/>
      <c r="O204" s="64"/>
      <c r="P204" s="64"/>
      <c r="Q204" s="2">
        <f>IF(OR(H204="",F204=""),"",IF(H204=F204,1,IF(H204&lt;F204,0,IF(H204-F204&lt;10,2,IF(H204&gt;F204,3,SE)))))</f>
        <v>0</v>
      </c>
    </row>
    <row r="205" spans="3:35" x14ac:dyDescent="0.25">
      <c r="C205" s="2">
        <f>IF(OR(F205="",H205=""),"",IF(F205=H205,1,IF(F205&lt;H205,0,IF(F205-H205&lt;10,2,IF(F205&gt;H205,3,SE)))))</f>
        <v>3</v>
      </c>
      <c r="D205" s="64" t="str">
        <f>V22</f>
        <v>Panza FC</v>
      </c>
      <c r="E205" s="64"/>
      <c r="F205" s="53">
        <v>93</v>
      </c>
      <c r="G205" s="12" t="s">
        <v>34</v>
      </c>
      <c r="H205" s="54">
        <v>61</v>
      </c>
      <c r="I205" s="64" t="str">
        <f>V24</f>
        <v>Family Paz F.C.</v>
      </c>
      <c r="J205" s="64"/>
      <c r="K205" s="64"/>
      <c r="L205" s="64"/>
      <c r="M205" s="64"/>
      <c r="N205" s="64"/>
      <c r="O205" s="64"/>
      <c r="P205" s="64"/>
      <c r="Q205" s="2">
        <f>IF(OR(H205="",F205=""),"",IF(H205=F205,1,IF(H205&lt;F205,0,IF(H205-F205&lt;10,2,IF(H205&gt;F205,3,SE)))))</f>
        <v>0</v>
      </c>
    </row>
    <row r="206" spans="3:35" x14ac:dyDescent="0.25">
      <c r="C206" s="2">
        <f>IF(OR(F206="",H206=""),"",IF(F206=H206,1,IF(F206&lt;H206,0,IF(F206-H206&lt;10,2,IF(F206&gt;H206,3,SE)))))</f>
        <v>3</v>
      </c>
      <c r="D206" s="64" t="str">
        <f>V17</f>
        <v>Xavecos UFC</v>
      </c>
      <c r="E206" s="64"/>
      <c r="F206" s="53">
        <v>79</v>
      </c>
      <c r="G206" s="12" t="s">
        <v>34</v>
      </c>
      <c r="H206" s="54">
        <v>21</v>
      </c>
      <c r="I206" s="64" t="str">
        <f>V26</f>
        <v>Vasco.Melbourne Fc</v>
      </c>
      <c r="J206" s="64"/>
      <c r="K206" s="64"/>
      <c r="L206" s="64"/>
      <c r="M206" s="64"/>
      <c r="N206" s="64"/>
      <c r="O206" s="64"/>
      <c r="P206" s="64"/>
      <c r="Q206" s="2">
        <f>IF(OR(H206="",F206=""),"",IF(H206=F206,1,IF(H206&lt;F206,0,IF(H206-F206&lt;10,2,IF(H206&gt;F206,3,SE)))))</f>
        <v>0</v>
      </c>
    </row>
  </sheetData>
  <sheetProtection password="D90E" sheet="1" objects="1" scenarios="1"/>
  <mergeCells count="257">
    <mergeCell ref="D204:E204"/>
    <mergeCell ref="I204:P204"/>
    <mergeCell ref="D205:E205"/>
    <mergeCell ref="I205:P205"/>
    <mergeCell ref="D206:E206"/>
    <mergeCell ref="I206:P206"/>
    <mergeCell ref="D201:E201"/>
    <mergeCell ref="I201:P201"/>
    <mergeCell ref="D202:E202"/>
    <mergeCell ref="I202:P202"/>
    <mergeCell ref="D203:E203"/>
    <mergeCell ref="I203:P203"/>
    <mergeCell ref="D194:E194"/>
    <mergeCell ref="I194:P194"/>
    <mergeCell ref="D196:P197"/>
    <mergeCell ref="D199:E199"/>
    <mergeCell ref="I199:P199"/>
    <mergeCell ref="D200:E200"/>
    <mergeCell ref="I200:P200"/>
    <mergeCell ref="D191:E191"/>
    <mergeCell ref="I191:P191"/>
    <mergeCell ref="D192:E192"/>
    <mergeCell ref="I192:P192"/>
    <mergeCell ref="D193:E193"/>
    <mergeCell ref="I193:P193"/>
    <mergeCell ref="D188:E188"/>
    <mergeCell ref="I188:P188"/>
    <mergeCell ref="D189:E189"/>
    <mergeCell ref="I189:P189"/>
    <mergeCell ref="D190:E190"/>
    <mergeCell ref="I190:P190"/>
    <mergeCell ref="D181:E181"/>
    <mergeCell ref="I181:P181"/>
    <mergeCell ref="D182:E182"/>
    <mergeCell ref="I182:P182"/>
    <mergeCell ref="D184:P185"/>
    <mergeCell ref="D187:E187"/>
    <mergeCell ref="I187:P187"/>
    <mergeCell ref="D178:E178"/>
    <mergeCell ref="I178:P178"/>
    <mergeCell ref="D179:E179"/>
    <mergeCell ref="I179:P179"/>
    <mergeCell ref="D180:E180"/>
    <mergeCell ref="I180:P180"/>
    <mergeCell ref="D172:P173"/>
    <mergeCell ref="D175:E175"/>
    <mergeCell ref="I175:P175"/>
    <mergeCell ref="D176:E176"/>
    <mergeCell ref="I176:P176"/>
    <mergeCell ref="D177:E177"/>
    <mergeCell ref="I177:P177"/>
    <mergeCell ref="D168:E168"/>
    <mergeCell ref="I168:P168"/>
    <mergeCell ref="D169:E169"/>
    <mergeCell ref="I169:P169"/>
    <mergeCell ref="D170:E170"/>
    <mergeCell ref="I170:P170"/>
    <mergeCell ref="D165:E165"/>
    <mergeCell ref="I165:P165"/>
    <mergeCell ref="D166:E166"/>
    <mergeCell ref="I166:P166"/>
    <mergeCell ref="D167:E167"/>
    <mergeCell ref="I167:P167"/>
    <mergeCell ref="D158:E158"/>
    <mergeCell ref="I158:P158"/>
    <mergeCell ref="D160:P161"/>
    <mergeCell ref="D163:E163"/>
    <mergeCell ref="I163:P163"/>
    <mergeCell ref="D164:E164"/>
    <mergeCell ref="I164:P164"/>
    <mergeCell ref="D155:E155"/>
    <mergeCell ref="I155:P155"/>
    <mergeCell ref="D156:E156"/>
    <mergeCell ref="I156:P156"/>
    <mergeCell ref="D157:E157"/>
    <mergeCell ref="I157:P157"/>
    <mergeCell ref="D152:E152"/>
    <mergeCell ref="I152:P152"/>
    <mergeCell ref="D153:E153"/>
    <mergeCell ref="I153:P153"/>
    <mergeCell ref="D154:E154"/>
    <mergeCell ref="I154:P154"/>
    <mergeCell ref="D145:E145"/>
    <mergeCell ref="I145:P145"/>
    <mergeCell ref="D146:E146"/>
    <mergeCell ref="I146:P146"/>
    <mergeCell ref="D148:P149"/>
    <mergeCell ref="D151:E151"/>
    <mergeCell ref="I151:P151"/>
    <mergeCell ref="D142:E142"/>
    <mergeCell ref="I142:P142"/>
    <mergeCell ref="D143:E143"/>
    <mergeCell ref="I143:P143"/>
    <mergeCell ref="D144:E144"/>
    <mergeCell ref="I144:P144"/>
    <mergeCell ref="D136:P137"/>
    <mergeCell ref="D139:E139"/>
    <mergeCell ref="I139:P139"/>
    <mergeCell ref="D140:E140"/>
    <mergeCell ref="I140:P140"/>
    <mergeCell ref="D141:E141"/>
    <mergeCell ref="I141:P141"/>
    <mergeCell ref="D132:E132"/>
    <mergeCell ref="I132:P132"/>
    <mergeCell ref="D133:E133"/>
    <mergeCell ref="I133:P133"/>
    <mergeCell ref="D134:E134"/>
    <mergeCell ref="I134:P134"/>
    <mergeCell ref="D129:E129"/>
    <mergeCell ref="I129:P129"/>
    <mergeCell ref="D130:E130"/>
    <mergeCell ref="I130:P130"/>
    <mergeCell ref="D131:E131"/>
    <mergeCell ref="I131:P131"/>
    <mergeCell ref="D122:E122"/>
    <mergeCell ref="I122:P122"/>
    <mergeCell ref="D124:P125"/>
    <mergeCell ref="D127:E127"/>
    <mergeCell ref="I127:P127"/>
    <mergeCell ref="D128:E128"/>
    <mergeCell ref="I128:P128"/>
    <mergeCell ref="D119:E119"/>
    <mergeCell ref="I119:P119"/>
    <mergeCell ref="D120:E120"/>
    <mergeCell ref="I120:P120"/>
    <mergeCell ref="D121:E121"/>
    <mergeCell ref="I121:P121"/>
    <mergeCell ref="D116:E116"/>
    <mergeCell ref="I116:P116"/>
    <mergeCell ref="D117:E117"/>
    <mergeCell ref="I117:P117"/>
    <mergeCell ref="D118:E118"/>
    <mergeCell ref="I118:P118"/>
    <mergeCell ref="D109:E109"/>
    <mergeCell ref="I109:P109"/>
    <mergeCell ref="D110:E110"/>
    <mergeCell ref="I110:P110"/>
    <mergeCell ref="D112:P113"/>
    <mergeCell ref="D115:E115"/>
    <mergeCell ref="I115:P115"/>
    <mergeCell ref="D106:E106"/>
    <mergeCell ref="I106:P106"/>
    <mergeCell ref="D107:E107"/>
    <mergeCell ref="I107:P107"/>
    <mergeCell ref="D108:E108"/>
    <mergeCell ref="I108:P108"/>
    <mergeCell ref="D100:P101"/>
    <mergeCell ref="D103:E103"/>
    <mergeCell ref="I103:P103"/>
    <mergeCell ref="D104:E104"/>
    <mergeCell ref="I104:P104"/>
    <mergeCell ref="D105:E105"/>
    <mergeCell ref="I105:P105"/>
    <mergeCell ref="D96:E96"/>
    <mergeCell ref="I96:P96"/>
    <mergeCell ref="D97:E97"/>
    <mergeCell ref="I97:P97"/>
    <mergeCell ref="D98:E98"/>
    <mergeCell ref="I98:P98"/>
    <mergeCell ref="D93:E93"/>
    <mergeCell ref="I93:P93"/>
    <mergeCell ref="D94:E94"/>
    <mergeCell ref="I94:P94"/>
    <mergeCell ref="D95:E95"/>
    <mergeCell ref="I95:P95"/>
    <mergeCell ref="D86:E86"/>
    <mergeCell ref="I86:P86"/>
    <mergeCell ref="D88:P89"/>
    <mergeCell ref="D91:E91"/>
    <mergeCell ref="I91:P91"/>
    <mergeCell ref="D92:E92"/>
    <mergeCell ref="I92:P92"/>
    <mergeCell ref="D83:E83"/>
    <mergeCell ref="I83:P83"/>
    <mergeCell ref="D84:E84"/>
    <mergeCell ref="I84:P84"/>
    <mergeCell ref="D85:E85"/>
    <mergeCell ref="I85:P85"/>
    <mergeCell ref="D80:E80"/>
    <mergeCell ref="I80:P80"/>
    <mergeCell ref="D81:E81"/>
    <mergeCell ref="I81:P81"/>
    <mergeCell ref="D82:E82"/>
    <mergeCell ref="I82:P82"/>
    <mergeCell ref="D73:E73"/>
    <mergeCell ref="I73:P73"/>
    <mergeCell ref="D74:E74"/>
    <mergeCell ref="I74:P74"/>
    <mergeCell ref="D76:P77"/>
    <mergeCell ref="D79:E79"/>
    <mergeCell ref="I79:P79"/>
    <mergeCell ref="D70:E70"/>
    <mergeCell ref="I70:P70"/>
    <mergeCell ref="D71:E71"/>
    <mergeCell ref="I71:P71"/>
    <mergeCell ref="D72:E72"/>
    <mergeCell ref="I72:P72"/>
    <mergeCell ref="D64:P65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2:E62"/>
    <mergeCell ref="I62:P62"/>
    <mergeCell ref="D57:E57"/>
    <mergeCell ref="I57:P57"/>
    <mergeCell ref="D58:E58"/>
    <mergeCell ref="I58:P58"/>
    <mergeCell ref="D59:E59"/>
    <mergeCell ref="I59:P59"/>
    <mergeCell ref="D50:E50"/>
    <mergeCell ref="I50:P50"/>
    <mergeCell ref="D52:P53"/>
    <mergeCell ref="D55:E55"/>
    <mergeCell ref="I55:P55"/>
    <mergeCell ref="D56:E56"/>
    <mergeCell ref="I56:P56"/>
    <mergeCell ref="D47:E47"/>
    <mergeCell ref="I47:P47"/>
    <mergeCell ref="D48:E48"/>
    <mergeCell ref="I48:P48"/>
    <mergeCell ref="D49:E49"/>
    <mergeCell ref="I49:P49"/>
    <mergeCell ref="D44:E44"/>
    <mergeCell ref="I44:P44"/>
    <mergeCell ref="D45:E45"/>
    <mergeCell ref="I45:P45"/>
    <mergeCell ref="D46:E46"/>
    <mergeCell ref="I46:P46"/>
    <mergeCell ref="D37:E37"/>
    <mergeCell ref="I37:P37"/>
    <mergeCell ref="D38:E38"/>
    <mergeCell ref="I38:P38"/>
    <mergeCell ref="D40:P41"/>
    <mergeCell ref="D43:E43"/>
    <mergeCell ref="I43:P43"/>
    <mergeCell ref="B3:Q5"/>
    <mergeCell ref="D8:O9"/>
    <mergeCell ref="D34:E34"/>
    <mergeCell ref="I34:P34"/>
    <mergeCell ref="D35:E35"/>
    <mergeCell ref="I35:P35"/>
    <mergeCell ref="D36:E36"/>
    <mergeCell ref="I36:P36"/>
    <mergeCell ref="D28:P29"/>
    <mergeCell ref="D31:E31"/>
    <mergeCell ref="I31:P31"/>
    <mergeCell ref="D32:E32"/>
    <mergeCell ref="I32:P32"/>
    <mergeCell ref="D33:E33"/>
    <mergeCell ref="I33:P33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35 I68 I72 D95 D133 I143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SÉRIE B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2014-07-11T17:08:59Z</dcterms:created>
  <dcterms:modified xsi:type="dcterms:W3CDTF">2015-07-27T09:29:08Z</dcterms:modified>
</cp:coreProperties>
</file>